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000 Western Region Office\WUTC\WUTC-Vashon  2132\General Rate Filings\General Rate Filing 4-1-2023\"/>
    </mc:Choice>
  </mc:AlternateContent>
  <xr:revisionPtr revIDLastSave="0" documentId="13_ncr:1_{520601F2-1E07-4933-8936-32FF5FD813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ashon Depreciation" sheetId="10" r:id="rId1"/>
    <sheet name="2023 Depreciation Add" sheetId="11" r:id="rId2"/>
    <sheet name="2132 Trks" sheetId="2" r:id="rId3"/>
    <sheet name="2132 Cont, DB" sheetId="3" r:id="rId4"/>
    <sheet name="2132 Other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A">#REF!</definedName>
    <definedName name="\c">'[1]10200'!$IU$8196</definedName>
    <definedName name="\D" localSheetId="0">#REF!</definedName>
    <definedName name="\D">#REF!</definedName>
    <definedName name="\E">'[2]#REF'!$AD$4</definedName>
    <definedName name="\R">'[2]#REF'!$AD$8</definedName>
    <definedName name="\S" localSheetId="0">#REF!</definedName>
    <definedName name="\S">#REF!</definedName>
    <definedName name="\Y" localSheetId="0">#REF!</definedName>
    <definedName name="\Y">#REF!</definedName>
    <definedName name="\z">#REF!</definedName>
    <definedName name="______________CYA1">[3]Hidden!$N$11</definedName>
    <definedName name="______________CYA10">[3]Hidden!$E$11</definedName>
    <definedName name="______________CYA11">[3]Hidden!$P$11</definedName>
    <definedName name="______________CYA2">[3]Hidden!$M$11</definedName>
    <definedName name="______________CYA3">[3]Hidden!$L$11</definedName>
    <definedName name="______________CYA4">[3]Hidden!$K$11</definedName>
    <definedName name="______________CYA5">[3]Hidden!$J$11</definedName>
    <definedName name="______________CYA6">[3]Hidden!$I$11</definedName>
    <definedName name="______________CYA7">[3]Hidden!$H$11</definedName>
    <definedName name="______________CYA8">[3]Hidden!$G$11</definedName>
    <definedName name="______________CYA9">[3]Hidden!$F$11</definedName>
    <definedName name="______________LYA12">[3]Hidden!$O$11</definedName>
    <definedName name="_____________CYA1">[3]Hidden!$N$11</definedName>
    <definedName name="_____________CYA10">[3]Hidden!$E$11</definedName>
    <definedName name="_____________CYA11">[3]Hidden!$P$11</definedName>
    <definedName name="_____________CYA2">[3]Hidden!$M$11</definedName>
    <definedName name="_____________CYA3">[3]Hidden!$L$11</definedName>
    <definedName name="_____________CYA4">[3]Hidden!$K$11</definedName>
    <definedName name="_____________CYA5">[3]Hidden!$J$11</definedName>
    <definedName name="_____________CYA6">[3]Hidden!$I$11</definedName>
    <definedName name="_____________CYA7">[3]Hidden!$H$11</definedName>
    <definedName name="_____________CYA8">[3]Hidden!$G$11</definedName>
    <definedName name="_____________CYA9">[3]Hidden!$F$11</definedName>
    <definedName name="_____________LYA12">[3]Hidden!$O$11</definedName>
    <definedName name="____________CYA1">[3]Hidden!$N$11</definedName>
    <definedName name="____________CYA10">[3]Hidden!$E$11</definedName>
    <definedName name="____________CYA11">[3]Hidden!$P$11</definedName>
    <definedName name="____________CYA2">[3]Hidden!$M$11</definedName>
    <definedName name="____________CYA3">[3]Hidden!$L$11</definedName>
    <definedName name="____________CYA4">[3]Hidden!$K$11</definedName>
    <definedName name="____________CYA5">[3]Hidden!$J$11</definedName>
    <definedName name="____________CYA6">[3]Hidden!$I$11</definedName>
    <definedName name="____________CYA7">[3]Hidden!$H$11</definedName>
    <definedName name="____________CYA8">[3]Hidden!$G$11</definedName>
    <definedName name="____________CYA9">[3]Hidden!$F$11</definedName>
    <definedName name="____________LYA12">[3]Hidden!$O$11</definedName>
    <definedName name="___________CYA1">[3]Hidden!$N$11</definedName>
    <definedName name="___________CYA10">[3]Hidden!$E$11</definedName>
    <definedName name="___________CYA11">[3]Hidden!$P$11</definedName>
    <definedName name="___________CYA2">[3]Hidden!$M$11</definedName>
    <definedName name="___________CYA3">[3]Hidden!$L$11</definedName>
    <definedName name="___________CYA4">[3]Hidden!$K$11</definedName>
    <definedName name="___________CYA5">[3]Hidden!$J$11</definedName>
    <definedName name="___________CYA6">[3]Hidden!$I$11</definedName>
    <definedName name="___________CYA7">[3]Hidden!$H$11</definedName>
    <definedName name="___________CYA8">[3]Hidden!$G$11</definedName>
    <definedName name="___________CYA9">[3]Hidden!$F$11</definedName>
    <definedName name="___________LYA12">[3]Hidden!$O$11</definedName>
    <definedName name="__________CYA1">[3]Hidden!$N$11</definedName>
    <definedName name="__________CYA10">[3]Hidden!$E$11</definedName>
    <definedName name="__________CYA11">[3]Hidden!$P$11</definedName>
    <definedName name="__________CYA2">[3]Hidden!$M$11</definedName>
    <definedName name="__________CYA3">[3]Hidden!$L$11</definedName>
    <definedName name="__________CYA4">[3]Hidden!$K$11</definedName>
    <definedName name="__________CYA5">[3]Hidden!$J$11</definedName>
    <definedName name="__________CYA6">[3]Hidden!$I$11</definedName>
    <definedName name="__________CYA7">[3]Hidden!$H$11</definedName>
    <definedName name="__________CYA8">[3]Hidden!$G$11</definedName>
    <definedName name="__________CYA9">[3]Hidden!$F$11</definedName>
    <definedName name="__________LYA12">[3]Hidden!$O$11</definedName>
    <definedName name="_________CYA1">[3]Hidden!$N$11</definedName>
    <definedName name="_________CYA10">[3]Hidden!$E$11</definedName>
    <definedName name="_________CYA11">[3]Hidden!$P$11</definedName>
    <definedName name="_________CYA2">[3]Hidden!$M$11</definedName>
    <definedName name="_________CYA3">[3]Hidden!$L$11</definedName>
    <definedName name="_________CYA4">[3]Hidden!$K$11</definedName>
    <definedName name="_________CYA5">[3]Hidden!$J$11</definedName>
    <definedName name="_________CYA6">[3]Hidden!$I$11</definedName>
    <definedName name="_________CYA7">[3]Hidden!$H$11</definedName>
    <definedName name="_________CYA8">[3]Hidden!$G$11</definedName>
    <definedName name="_________CYA9">[3]Hidden!$F$11</definedName>
    <definedName name="_________LYA12">[3]Hidden!$O$11</definedName>
    <definedName name="________CYA1">[3]Hidden!$N$11</definedName>
    <definedName name="________CYA10">[3]Hidden!$E$11</definedName>
    <definedName name="________CYA11">[3]Hidden!$P$11</definedName>
    <definedName name="________CYA2">[3]Hidden!$M$11</definedName>
    <definedName name="________CYA3">[3]Hidden!$L$11</definedName>
    <definedName name="________CYA4">[3]Hidden!$K$11</definedName>
    <definedName name="________CYA5">[3]Hidden!$J$11</definedName>
    <definedName name="________CYA6">[3]Hidden!$I$11</definedName>
    <definedName name="________CYA7">[3]Hidden!$H$11</definedName>
    <definedName name="________CYA8">[3]Hidden!$G$11</definedName>
    <definedName name="________CYA9">[3]Hidden!$F$11</definedName>
    <definedName name="________LYA12">[3]Hidden!$O$11</definedName>
    <definedName name="_______CYA1">[3]Hidden!$N$11</definedName>
    <definedName name="_______CYA10">[3]Hidden!$E$11</definedName>
    <definedName name="_______CYA11">[3]Hidden!$P$11</definedName>
    <definedName name="_______CYA2">[3]Hidden!$M$11</definedName>
    <definedName name="_______CYA3">[3]Hidden!$L$11</definedName>
    <definedName name="_______CYA4">[3]Hidden!$K$11</definedName>
    <definedName name="_______CYA5">[3]Hidden!$J$11</definedName>
    <definedName name="_______CYA6">[3]Hidden!$I$11</definedName>
    <definedName name="_______CYA7">[3]Hidden!$H$11</definedName>
    <definedName name="_______CYA8">[3]Hidden!$G$11</definedName>
    <definedName name="_______CYA9">[3]Hidden!$F$11</definedName>
    <definedName name="_______LYA12">[3]Hidden!$O$11</definedName>
    <definedName name="______ACT1">[4]Hidden!#REF!</definedName>
    <definedName name="______ACT2">[4]Hidden!#REF!</definedName>
    <definedName name="______ACT3">[4]Hidden!#REF!</definedName>
    <definedName name="______CYA1">[3]Hidden!$N$11</definedName>
    <definedName name="______CYA10">[3]Hidden!$E$11</definedName>
    <definedName name="______CYA11">[3]Hidden!$P$11</definedName>
    <definedName name="______CYA2">[3]Hidden!$M$11</definedName>
    <definedName name="______CYA3">[3]Hidden!$L$11</definedName>
    <definedName name="______CYA4">[3]Hidden!$K$11</definedName>
    <definedName name="______CYA5">[3]Hidden!$J$11</definedName>
    <definedName name="______CYA6">[3]Hidden!$I$11</definedName>
    <definedName name="______CYA7">[3]Hidden!$H$11</definedName>
    <definedName name="______CYA8">[3]Hidden!$G$11</definedName>
    <definedName name="______CYA9">[3]Hidden!$F$11</definedName>
    <definedName name="______LYA12">[3]Hidden!$O$11</definedName>
    <definedName name="_____ACT1">[4]Hidden!#REF!</definedName>
    <definedName name="_____ACT2">[4]Hidden!#REF!</definedName>
    <definedName name="_____ACT3">[4]Hidden!#REF!</definedName>
    <definedName name="_____CYA1">[3]Hidden!$N$11</definedName>
    <definedName name="_____CYA10">[3]Hidden!$E$11</definedName>
    <definedName name="_____CYA11">[3]Hidden!$P$11</definedName>
    <definedName name="_____CYA2">[3]Hidden!$M$11</definedName>
    <definedName name="_____CYA3">[3]Hidden!$L$11</definedName>
    <definedName name="_____CYA4">[3]Hidden!$K$11</definedName>
    <definedName name="_____CYA5">[3]Hidden!$J$11</definedName>
    <definedName name="_____CYA6">[3]Hidden!$I$11</definedName>
    <definedName name="_____CYA7">[3]Hidden!$H$11</definedName>
    <definedName name="_____CYA8">[3]Hidden!$G$11</definedName>
    <definedName name="_____CYA9">[3]Hidden!$F$11</definedName>
    <definedName name="_____LYA12">[3]Hidden!$O$11</definedName>
    <definedName name="____ACT1">[4]Hidden!#REF!</definedName>
    <definedName name="____ACT2">[4]Hidden!#REF!</definedName>
    <definedName name="____ACT3">[4]Hidden!#REF!</definedName>
    <definedName name="____CYA1">[3]Hidden!$N$11</definedName>
    <definedName name="____CYA10">[3]Hidden!$E$11</definedName>
    <definedName name="____CYA11">[3]Hidden!$P$11</definedName>
    <definedName name="____CYA2">[3]Hidden!$M$11</definedName>
    <definedName name="____CYA3">[3]Hidden!$L$11</definedName>
    <definedName name="____CYA4">[3]Hidden!$K$11</definedName>
    <definedName name="____CYA5">[3]Hidden!$J$11</definedName>
    <definedName name="____CYA6">[3]Hidden!$I$11</definedName>
    <definedName name="____CYA7">[3]Hidden!$H$11</definedName>
    <definedName name="____CYA8">[3]Hidden!$G$11</definedName>
    <definedName name="____CYA9">[3]Hidden!$F$11</definedName>
    <definedName name="____LYA12">[3]Hidden!$O$11</definedName>
    <definedName name="___ACT1">[4]Hidden!#REF!</definedName>
    <definedName name="___ACT2">[4]Hidden!#REF!</definedName>
    <definedName name="___ACT3">[4]Hidden!#REF!</definedName>
    <definedName name="___CYA1">[3]Hidden!$N$11</definedName>
    <definedName name="___CYA10">[3]Hidden!$E$11</definedName>
    <definedName name="___CYA11">[3]Hidden!$P$11</definedName>
    <definedName name="___CYA2">[3]Hidden!$M$11</definedName>
    <definedName name="___CYA3">[3]Hidden!$L$11</definedName>
    <definedName name="___CYA4">[3]Hidden!$K$11</definedName>
    <definedName name="___CYA5">[3]Hidden!$J$11</definedName>
    <definedName name="___CYA6">[3]Hidden!$I$11</definedName>
    <definedName name="___CYA7">[3]Hidden!$H$11</definedName>
    <definedName name="___CYA8">[3]Hidden!$G$11</definedName>
    <definedName name="___CYA9">[3]Hidden!$F$11</definedName>
    <definedName name="___LYA12">[3]Hidden!$O$11</definedName>
    <definedName name="__ACT1" localSheetId="0">[5]Hidden!#REF!</definedName>
    <definedName name="__ACT1">[5]Hidden!#REF!</definedName>
    <definedName name="__ACT2" localSheetId="0">[5]Hidden!#REF!</definedName>
    <definedName name="__ACT2">[5]Hidden!#REF!</definedName>
    <definedName name="__ACT3" localSheetId="0">[5]Hidden!#REF!</definedName>
    <definedName name="__ACT3">[5]Hidden!#REF!</definedName>
    <definedName name="__CYA1">[3]Hidden!$N$11</definedName>
    <definedName name="__CYA10">[3]Hidden!$E$11</definedName>
    <definedName name="__CYA11">[3]Hidden!$P$11</definedName>
    <definedName name="__CYA2">[3]Hidden!$M$11</definedName>
    <definedName name="__CYA3">[3]Hidden!$L$11</definedName>
    <definedName name="__CYA4">[3]Hidden!$K$11</definedName>
    <definedName name="__CYA5">[3]Hidden!$J$11</definedName>
    <definedName name="__CYA6">[3]Hidden!$I$11</definedName>
    <definedName name="__CYA7">[3]Hidden!$H$11</definedName>
    <definedName name="__CYA8">[3]Hidden!$G$11</definedName>
    <definedName name="__CYA9">[3]Hidden!$F$11</definedName>
    <definedName name="__LYA1">[6]Hidden!$P$11</definedName>
    <definedName name="__LYA10">[6]Hidden!$G$11</definedName>
    <definedName name="__LYA11">[6]Hidden!$F$11</definedName>
    <definedName name="__LYA12">[3]Hidden!$O$11</definedName>
    <definedName name="__LYA2">[6]Hidden!$O$11</definedName>
    <definedName name="__LYA3">[6]Hidden!$N$11</definedName>
    <definedName name="__LYA4">[6]Hidden!$M$11</definedName>
    <definedName name="__LYA5">[6]Hidden!$L$11</definedName>
    <definedName name="__LYA6">[6]Hidden!$K$11</definedName>
    <definedName name="__LYA7">[6]Hidden!$J$11</definedName>
    <definedName name="__LYA8">[6]Hidden!$I$11</definedName>
    <definedName name="__LYA9">[6]Hidden!$H$11</definedName>
    <definedName name="_123Graph_g" hidden="1">'[2]#REF'!$F$9:$F$83</definedName>
    <definedName name="_13054">'[7]10800-10899'!#REF!</definedName>
    <definedName name="_132" hidden="1">[1]XXXXXX!$B$10:$B$10</definedName>
    <definedName name="_132Graph_h" localSheetId="0" hidden="1">#REF!</definedName>
    <definedName name="_132Graph_h" hidden="1">#REF!</definedName>
    <definedName name="_ACT1" localSheetId="0">[5]Hidden!#REF!</definedName>
    <definedName name="_ACT1">[5]Hidden!#REF!</definedName>
    <definedName name="_ACT2" localSheetId="0">[5]Hidden!#REF!</definedName>
    <definedName name="_ACT2">[5]Hidden!#REF!</definedName>
    <definedName name="_ACT3" localSheetId="0">[5]Hidden!#REF!</definedName>
    <definedName name="_ACT3">[5]Hidden!#REF!</definedName>
    <definedName name="_ACT4">[4]Hidden!#REF!</definedName>
    <definedName name="_BUN1">'[8]2008 West Group IS'!$AJ$5</definedName>
    <definedName name="_BUN3">'[8]2008 Group Office IS'!$AJ$5</definedName>
    <definedName name="_COS1" localSheetId="0">#REF!</definedName>
    <definedName name="_COS1">#REF!</definedName>
    <definedName name="_COS2" localSheetId="0">#REF!</definedName>
    <definedName name="_COS2">#REF!</definedName>
    <definedName name="_CYA1">[3]Hidden!$N$11</definedName>
    <definedName name="_CYA10">[3]Hidden!$E$11</definedName>
    <definedName name="_CYA11">[3]Hidden!$P$11</definedName>
    <definedName name="_CYA2">[3]Hidden!$M$11</definedName>
    <definedName name="_CYA3">[3]Hidden!$L$11</definedName>
    <definedName name="_CYA4">[3]Hidden!$K$11</definedName>
    <definedName name="_CYA5">[3]Hidden!$J$11</definedName>
    <definedName name="_CYA6">[3]Hidden!$I$11</definedName>
    <definedName name="_CYA7">[3]Hidden!$H$11</definedName>
    <definedName name="_CYA8">[3]Hidden!$G$11</definedName>
    <definedName name="_CYA9">[3]Hidden!$F$11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'[2]#REF'!$D$12</definedName>
    <definedName name="_key5" hidden="1">[1]XXXXXX!$H$10</definedName>
    <definedName name="_LYA1">[6]Hidden!$P$11</definedName>
    <definedName name="_LYA10">[6]Hidden!$G$11</definedName>
    <definedName name="_LYA11">[6]Hidden!$F$11</definedName>
    <definedName name="_LYA12">[3]Hidden!$O$11</definedName>
    <definedName name="_LYA2">[6]Hidden!$O$11</definedName>
    <definedName name="_LYA3">[6]Hidden!$N$11</definedName>
    <definedName name="_LYA4">[6]Hidden!$M$11</definedName>
    <definedName name="_LYA5">[6]Hidden!$L$11</definedName>
    <definedName name="_LYA6">[6]Hidden!$K$11</definedName>
    <definedName name="_LYA7">[6]Hidden!$J$11</definedName>
    <definedName name="_LYA8">[6]Hidden!$I$11</definedName>
    <definedName name="_LYA9">[6]Hidden!$H$11</definedName>
    <definedName name="_max" localSheetId="0" hidden="1">#REF!</definedName>
    <definedName name="_max" hidden="1">#REF!</definedName>
    <definedName name="_Mon" localSheetId="0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PER1">[8]WTB!$DC$8</definedName>
    <definedName name="_PER2">'[8]2008 West Group IS'!$AH$8</definedName>
    <definedName name="_PER3">'[8]2008 West Group IS'!$AI$5</definedName>
    <definedName name="_PER4">'[8]2008 Group Office IS'!$AH$8</definedName>
    <definedName name="_PER5">'[8]2008 Group Office IS'!$AI$5</definedName>
    <definedName name="_Regression_Int">0</definedName>
    <definedName name="_SFD1">'[8]2008 West Group IS'!$AK$5</definedName>
    <definedName name="_SFD3">'[8]2008 Group Office IS'!$AK$5</definedName>
    <definedName name="_SFV1">'[8]2008 West Group IS'!$AK$4</definedName>
    <definedName name="_SFV4">'[8]2008 Group Office IS'!$AK$4</definedName>
    <definedName name="_Sort" localSheetId="0" hidden="1">#REF!</definedName>
    <definedName name="_Sort" hidden="1">#REF!</definedName>
    <definedName name="_Sort1" hidden="1">'[2]#REF'!$A$10:$Z$281</definedName>
    <definedName name="_sort3" hidden="1">[1]XXXXXX!$G$10:$J$11</definedName>
    <definedName name="a" localSheetId="0">#REF!</definedName>
    <definedName name="a">#REF!</definedName>
    <definedName name="aaaaaaa">rank</definedName>
    <definedName name="Accounts" localSheetId="0">#REF!</definedName>
    <definedName name="Accounts">#REF!</definedName>
    <definedName name="ACCT" localSheetId="0">[5]Hidden!#REF!</definedName>
    <definedName name="ACCT">[5]Hidden!#REF!</definedName>
    <definedName name="ACCT.ConsolSum">[3]Hidden!$Q$11</definedName>
    <definedName name="AcctName">'[9]2012 Act-Fcast P&amp;L'!#REF!</definedName>
    <definedName name="ACT_CUR" localSheetId="0">[5]Hidden!#REF!</definedName>
    <definedName name="ACT_CUR">[5]Hidden!#REF!</definedName>
    <definedName name="ACT_YTD" localSheetId="0">[5]Hidden!#REF!</definedName>
    <definedName name="ACT_YTD">[5]Hidden!#REF!</definedName>
    <definedName name="AD">'[1]ACC DEP 12XXX'!$A$4:$L$22</definedName>
    <definedName name="adfd">rank</definedName>
    <definedName name="ADK">'[1]10250_Recy Chkg'!$D$27</definedName>
    <definedName name="afsdfsdfsd" localSheetId="0">#REF!</definedName>
    <definedName name="afsdfsdfsd">#REF!</definedName>
    <definedName name="AmountCount" localSheetId="0">#REF!</definedName>
    <definedName name="AmountCount">#REF!</definedName>
    <definedName name="AmountCount1" localSheetId="0">#REF!</definedName>
    <definedName name="AmountCount1">#REF!</definedName>
    <definedName name="AmountFrom">#REF!</definedName>
    <definedName name="AmountTo">#REF!</definedName>
    <definedName name="AmountTotal" localSheetId="0">#REF!</definedName>
    <definedName name="AmountTotal">#REF!</definedName>
    <definedName name="AmountTotal1" localSheetId="0">#REF!</definedName>
    <definedName name="AmountTotal1">#REF!</definedName>
    <definedName name="AOK">#REF!</definedName>
    <definedName name="APA">'[10]Income Statement (WMofWA)'!#REF!</definedName>
    <definedName name="APN">'[10]Income Statement (WMofWA)'!#REF!</definedName>
    <definedName name="ASD">'[10]Income Statement (WMofWA)'!#REF!</definedName>
    <definedName name="AST">'[10]Income Statement (WMofWA)'!#REF!</definedName>
    <definedName name="BaseMonthDate">[11]Settings!$I$15</definedName>
    <definedName name="BaseMonthDate2">[11]Settings!$I$16</definedName>
    <definedName name="BaseMonthDate3">[11]Settings!$I$17</definedName>
    <definedName name="BaseYear">#REF!</definedName>
    <definedName name="BEGCELL">#REF!</definedName>
    <definedName name="begin">#REF!</definedName>
    <definedName name="BookRev" localSheetId="0">'[12]Pacific Regulated - Price Out'!$F$50</definedName>
    <definedName name="BookRev">'[12]Pacific Regulated - Price Out'!$F$50</definedName>
    <definedName name="BookRev_com" localSheetId="0">'[12]Pacific Regulated - Price Out'!$F$214</definedName>
    <definedName name="BookRev_com">'[12]Pacific Regulated - Price Out'!$F$214</definedName>
    <definedName name="BookRev_mfr" localSheetId="0">'[12]Pacific Regulated - Price Out'!$F$222</definedName>
    <definedName name="BookRev_mfr">'[12]Pacific Regulated - Price Out'!$F$222</definedName>
    <definedName name="BookRev_ro" localSheetId="0">'[12]Pacific Regulated - Price Out'!$F$282</definedName>
    <definedName name="BookRev_ro">'[12]Pacific Regulated - Price Out'!$F$282</definedName>
    <definedName name="BookRev_rr" localSheetId="0">'[12]Pacific Regulated - Price Out'!$F$59</definedName>
    <definedName name="BookRev_rr">'[12]Pacific Regulated - Price Out'!$F$59</definedName>
    <definedName name="BookRev_yw" localSheetId="0">'[12]Pacific Regulated - Price Out'!$F$70</definedName>
    <definedName name="BookRev_yw">'[12]Pacific Regulated - Price Out'!$F$70</definedName>
    <definedName name="BREMAIR_COST_of_SERVICE_STUDY" localSheetId="0">#REF!</definedName>
    <definedName name="BREMAIR_COST_of_SERVICE_STUDY">#REF!</definedName>
    <definedName name="Brokerage">'[13]Finance Charges'!$H$8</definedName>
    <definedName name="BUD_CUR" localSheetId="0">[5]Hidden!#REF!</definedName>
    <definedName name="BUD_CUR">[5]Hidden!#REF!</definedName>
    <definedName name="BUD_YTD" localSheetId="0">[5]Hidden!#REF!</definedName>
    <definedName name="BUD_YTD">[5]Hidden!#REF!</definedName>
    <definedName name="BUN">[8]WTB!$DD$5</definedName>
    <definedName name="BusUnitCode">[11]Settings!$I$3</definedName>
    <definedName name="BusUnitName">[11]Settings!$I$4</definedName>
    <definedName name="BUV">'[10]Income Statement (WMofWA)'!#REF!</definedName>
    <definedName name="Calc">[8]WTB!#REF!</definedName>
    <definedName name="Calc0">[8]WTB!#REF!</definedName>
    <definedName name="Calc1">[8]WTB!#REF!</definedName>
    <definedName name="Calc10">[8]WTB!#REF!</definedName>
    <definedName name="Calc11">[8]WTB!#REF!</definedName>
    <definedName name="Calc12">[8]WTB!#REF!</definedName>
    <definedName name="Calc13">[8]WTB!#REF!</definedName>
    <definedName name="Calc14">[8]WTB!#REF!</definedName>
    <definedName name="Calc15">[8]WTB!#REF!</definedName>
    <definedName name="Calc16">[8]WTB!#REF!</definedName>
    <definedName name="Calc17">[8]WTB!#REF!</definedName>
    <definedName name="Calc18">[8]WTB!#REF!</definedName>
    <definedName name="Calc2">[8]WTB!#REF!</definedName>
    <definedName name="Calc3">[8]WTB!#REF!</definedName>
    <definedName name="Calc4">[8]WTB!#REF!</definedName>
    <definedName name="Calc5">[8]WTB!#REF!</definedName>
    <definedName name="Calc6">[8]WTB!#REF!</definedName>
    <definedName name="Calc7">[8]WTB!#REF!</definedName>
    <definedName name="Calc8">[8]WTB!#REF!</definedName>
    <definedName name="Calc9">[8]WTB!#REF!</definedName>
    <definedName name="CalRecyTons" localSheetId="0">'[14]Recycl Tons, Commodity Value'!$L$23</definedName>
    <definedName name="CalRecyTons">'[14]Recycl Tons, Commodity Value'!$L$23</definedName>
    <definedName name="CanCartTons">[15]CanCartTonsAllocate!$E$3</definedName>
    <definedName name="CheckTotals" localSheetId="0">#REF!</definedName>
    <definedName name="CheckTotals">#REF!</definedName>
    <definedName name="clear">#REF!</definedName>
    <definedName name="CoCanTons">[16]Cust_Count1!$M$28</definedName>
    <definedName name="CoComYd">'[16]Gross Yardage Worksheet'!$L$16</definedName>
    <definedName name="CoCustCnt" localSheetId="0">#REF!</definedName>
    <definedName name="CoCustCnt">#REF!</definedName>
    <definedName name="colgroup">[3]Orientation!$G$6</definedName>
    <definedName name="colsegment">[3]Orientation!$F$6</definedName>
    <definedName name="Comments">[17]Main!$K$57:INDEX([17]Main!$K$57:$K$59,SUMPRODUCT(--([17]Main!$K$57:$K$59&lt;&gt;"")))</definedName>
    <definedName name="CommlStaffPriceOut" localSheetId="0">'[18]Price Out-Reg EASTSIDE-Resi'!#REF!</definedName>
    <definedName name="CommlStaffPriceOut">'[18]Price Out-Reg EASTSIDE-Resi'!#REF!</definedName>
    <definedName name="CoMultiYd">'[16]Gross Yardage Worksheet'!$L$31</definedName>
    <definedName name="ContainerTons">[15]ContainerTonsAllocation!$E$2</definedName>
    <definedName name="ControlNumber">[19]Summary!$J$8</definedName>
    <definedName name="COST_OF_SERVICE_STUDY" localSheetId="0">#REF!</definedName>
    <definedName name="COST_OF_SERVICE_STUDY">#REF!</definedName>
    <definedName name="Coststudy">#REF!</definedName>
    <definedName name="CoXtraYds" localSheetId="0">#REF!</definedName>
    <definedName name="CoXtraYds">#REF!</definedName>
    <definedName name="CR" localSheetId="0">#REF!</definedName>
    <definedName name="CR">#REF!</definedName>
    <definedName name="CRCTable" localSheetId="0">#REF!</definedName>
    <definedName name="CRCTable">#REF!</definedName>
    <definedName name="CRCTableOLD" localSheetId="0">#REF!</definedName>
    <definedName name="CRCTableOLD">#REF!</definedName>
    <definedName name="CriteriaType">[20]ControlPanel!$Z$2:$Z$5</definedName>
    <definedName name="CtyCanTons">[16]Cust_Count1!$N$28</definedName>
    <definedName name="CtyComYd">'[16]Gross Yardage Worksheet'!$L$49</definedName>
    <definedName name="CtyCustCnt" localSheetId="0">#REF!</definedName>
    <definedName name="CtyCustCnt">#REF!</definedName>
    <definedName name="CtyMultiYd">'[16]Gross Yardage Worksheet'!$L$64</definedName>
    <definedName name="CtyXtraYds" localSheetId="0">#REF!</definedName>
    <definedName name="CtyXtraYds">#REF!</definedName>
    <definedName name="CUR">'[21]O-9'!#REF!</definedName>
    <definedName name="Currency">[17]Main!$I$82</definedName>
    <definedName name="CurrentMonth" localSheetId="0">#REF!</definedName>
    <definedName name="CurrentMonth">#REF!</definedName>
    <definedName name="Cutomers" localSheetId="0">#REF!</definedName>
    <definedName name="Cutomers">#REF!</definedName>
    <definedName name="CWR">'[1]SALES TAX RETURN_20140'!$A$1:$E$49</definedName>
    <definedName name="CWRS">#REF!</definedName>
    <definedName name="CYear">'[21]O-9'!#REF!</definedName>
    <definedName name="dasd">rank</definedName>
    <definedName name="Data_End_Test">#REF!</definedName>
    <definedName name="Data_Start_Test">#REF!</definedName>
    <definedName name="_xlnm.Database" localSheetId="0">#REF!</definedName>
    <definedName name="_xlnm.Database">#REF!</definedName>
    <definedName name="Database_MI">#REF!</definedName>
    <definedName name="Database1" localSheetId="0">#REF!</definedName>
    <definedName name="Database1">#REF!</definedName>
    <definedName name="DateFrom" localSheetId="0">'[22]38000 Other Rev'!$G$12</definedName>
    <definedName name="DateFrom">'[22]38000 Other Rev'!$G$12</definedName>
    <definedName name="DateRange">#REF!</definedName>
    <definedName name="DateTo" localSheetId="0">'[22]38000 Other Rev'!$G$13</definedName>
    <definedName name="DateTo">'[22]38000 Other Rev'!$G$13</definedName>
    <definedName name="DAY">'[10]Income Statement (WMofWA)'!#REF!</definedName>
    <definedName name="DBxStaffPriceOut" localSheetId="0">'[18]Price Out-Reg EASTSIDE-Resi'!#REF!</definedName>
    <definedName name="DBxStaffPriceOut">'[18]Price Out-Reg EASTSIDE-Resi'!#REF!</definedName>
    <definedName name="DEBITS">'[1]ASSETS 11XXX'!$A$1:$L$19</definedName>
    <definedName name="debtP" localSheetId="0">#REF!</definedName>
    <definedName name="debtP">#REF!</definedName>
    <definedName name="DeleteCMReconBook">[19]Summary!$J$10</definedName>
    <definedName name="deletion">#REF!</definedName>
    <definedName name="DEPT" localSheetId="0">[5]Hidden!#REF!</definedName>
    <definedName name="DEPT">[5]Hidden!#REF!</definedName>
    <definedName name="Detail">#REF!</definedName>
    <definedName name="DetailBudYear" localSheetId="0">#REF!</definedName>
    <definedName name="DetailBudYear">#REF!</definedName>
    <definedName name="DetailDistrict" localSheetId="0">#REF!</definedName>
    <definedName name="DetailDistrict">#REF!</definedName>
    <definedName name="DispRates">#REF!</definedName>
    <definedName name="Dist" localSheetId="0">[23]Data!$E$3</definedName>
    <definedName name="Dist">[23]Data!$E$3</definedName>
    <definedName name="District" localSheetId="0">'[24]Vashon BS'!#REF!</definedName>
    <definedName name="District">'[24]Vashon BS'!#REF!</definedName>
    <definedName name="DistrictName">[19]Summary!$M$8</definedName>
    <definedName name="DistrictNum" localSheetId="0">#REF!</definedName>
    <definedName name="DistrictNum">#REF!</definedName>
    <definedName name="Districts" localSheetId="0">#REF!</definedName>
    <definedName name="Districts">#REF!</definedName>
    <definedName name="DistrictSelection">[25]Summary!$C$6</definedName>
    <definedName name="DistStaffSignOffStatus">[19]Summary!$N$19</definedName>
    <definedName name="DivisionSignOffReq">[19]Summary!$M$11</definedName>
    <definedName name="DivSignOffStatus">[19]Summary!$N$18</definedName>
    <definedName name="dOG" localSheetId="0">#REF!</definedName>
    <definedName name="dOG">#REF!</definedName>
    <definedName name="drlFilter">[3]Settings!$D$27</definedName>
    <definedName name="End" localSheetId="0">#REF!</definedName>
    <definedName name="End">#REF!</definedName>
    <definedName name="EndTime">'[21]O-9'!#REF!</definedName>
    <definedName name="EntrieShownLimit" localSheetId="0">'[22]38000 Other Rev'!$D$6</definedName>
    <definedName name="EntrieShownLimit">'[22]38000 Other Rev'!$D$6</definedName>
    <definedName name="ExcludeIC" localSheetId="0">'[24]Vashon BS'!#REF!</definedName>
    <definedName name="ExcludeIC">'[24]Vashon BS'!#REF!</definedName>
    <definedName name="expenses">#REF!</definedName>
    <definedName name="ExpensesPF1" localSheetId="0">'[26]LG County Area'!$K$8</definedName>
    <definedName name="ExpensesPF1">'[26]LG County Area'!$K$8</definedName>
    <definedName name="EXT" localSheetId="0">#REF!</definedName>
    <definedName name="EXT">#REF!</definedName>
    <definedName name="FBTable" localSheetId="0">#REF!</definedName>
    <definedName name="FBTable">#REF!</definedName>
    <definedName name="FBTableOld" localSheetId="0">#REF!</definedName>
    <definedName name="FBTableOld">#REF!</definedName>
    <definedName name="filter">[3]Settings!$B$14:$H$25</definedName>
    <definedName name="Financial">[8]WTB!#REF!</definedName>
    <definedName name="FirstColCriteria">[8]WTB!#REF!</definedName>
    <definedName name="FirstHeaderCriteria">[8]WTB!#REF!</definedName>
    <definedName name="flag">[8]WTB!#REF!</definedName>
    <definedName name="Format_Column">#REF!</definedName>
    <definedName name="formata">#REF!</definedName>
    <definedName name="formatb">#REF!</definedName>
    <definedName name="FromMonth" localSheetId="0">#REF!</definedName>
    <definedName name="FromMonth">#REF!</definedName>
    <definedName name="FundsApprPend" localSheetId="0">[23]Data!#REF!</definedName>
    <definedName name="FundsApprPend">[23]Data!#REF!</definedName>
    <definedName name="FundsBudUnbud" localSheetId="0">[23]Data!#REF!</definedName>
    <definedName name="FundsBudUnbud">[23]Data!#REF!</definedName>
    <definedName name="FY">'[10]Income Statement (WMofWA)'!#REF!</definedName>
    <definedName name="GLMappingStart" localSheetId="0">#REF!</definedName>
    <definedName name="GLMappingStart">#REF!</definedName>
    <definedName name="GLMappingStart1" localSheetId="0">#REF!</definedName>
    <definedName name="GLMappingStart1">#REF!</definedName>
    <definedName name="GRETABLE">[27]Gresham!$E$12:$AI$261</definedName>
    <definedName name="HeaderReturnMessage">[19]Summary!$Q$16</definedName>
    <definedName name="Heading1">'[10]Income Statement (WMofWA)'!#REF!</definedName>
    <definedName name="IDN">'[10]Income Statement (WMofWA)'!#REF!</definedName>
    <definedName name="IFN">'[10]Income Statement (WMofWA)'!#REF!</definedName>
    <definedName name="Import_Range" localSheetId="0">[23]Data!#REF!</definedName>
    <definedName name="Import_Range">[23]Data!#REF!</definedName>
    <definedName name="IncomeStmnt" localSheetId="0">#REF!</definedName>
    <definedName name="IncomeStmnt">#REF!</definedName>
    <definedName name="INPUT" localSheetId="0">#REF!</definedName>
    <definedName name="INPUT">#REF!</definedName>
    <definedName name="INPUTc" localSheetId="0">#REF!</definedName>
    <definedName name="INPUTc">#REF!</definedName>
    <definedName name="InsertColRange">[8]WTB!#REF!</definedName>
    <definedName name="Insurance" localSheetId="0">#REF!</definedName>
    <definedName name="Insurance">#REF!</definedName>
    <definedName name="Interject_LastPulledValues_BalanceRange" localSheetId="0">#REF!</definedName>
    <definedName name="Interject_LastPulledValues_BalanceRange">#REF!</definedName>
    <definedName name="Interject_LastPulledValues_DescriptionRange" localSheetId="0">#REF!</definedName>
    <definedName name="Interject_LastPulledValues_DescriptionRange">#REF!</definedName>
    <definedName name="Interject_LastPulledValues_LastChangeGUID" localSheetId="0">#REF!</definedName>
    <definedName name="Interject_LastPulledValues_LastChangeGUID">#REF!</definedName>
    <definedName name="Interject_LastPulledValues_PreviousLastChangeGUID" localSheetId="0">#REF!</definedName>
    <definedName name="Interject_LastPulledValues_PreviousLastChangeGUID">#REF!</definedName>
    <definedName name="Invoice_Start" localSheetId="0">[23]Invoice_Drill!#REF!</definedName>
    <definedName name="Invoice_Start">[23]Invoice_Drill!#REF!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0">#REF!</definedName>
    <definedName name="JEDetail">#REF!</definedName>
    <definedName name="JEDetail1" localSheetId="0">#REF!</definedName>
    <definedName name="JEDetail1">#REF!</definedName>
    <definedName name="JEType" localSheetId="0">#REF!</definedName>
    <definedName name="JEType">#REF!</definedName>
    <definedName name="JEType1" localSheetId="0">#REF!</definedName>
    <definedName name="JEType1">#REF!</definedName>
    <definedName name="Juris1CanCount">[15]Cust_Count1!$C$60</definedName>
    <definedName name="Juris1CanTons">[15]Cust_Count1!$C$30</definedName>
    <definedName name="Juris1ComYd">'[15]Gross Yardage Worksheet'!$L$16</definedName>
    <definedName name="Juris1CustCnt">[15]Cust_Count2!$E$39</definedName>
    <definedName name="Juris1MultiYd">'[15]Gross Yardage Worksheet'!$X$16</definedName>
    <definedName name="Juris1SeasonalYds">'[15]Gross Yardage Worksheet'!$R$18</definedName>
    <definedName name="Juris1XtraYds">[15]Cust_Count2!$E$28</definedName>
    <definedName name="Juris2CanCount">[15]Cust_Count1!$D$60</definedName>
    <definedName name="Juris2CanTons">[15]Cust_Count1!$D$30</definedName>
    <definedName name="Juris2ComYd">'[15]Gross Yardage Worksheet'!$L$33</definedName>
    <definedName name="Juris2CustCnt">[15]Cust_Count2!$F$39</definedName>
    <definedName name="Juris2MultiYd">'[15]Gross Yardage Worksheet'!$X$33</definedName>
    <definedName name="Juris2SeasonalYds">'[15]Gross Yardage Worksheet'!$R$35</definedName>
    <definedName name="Juris2XtraYds">[15]Cust_Count2!$F$28</definedName>
    <definedName name="Juris3CanCount">[15]Cust_Count1!$E$60</definedName>
    <definedName name="Juris3CanTons">[15]Cust_Count1!$E$30</definedName>
    <definedName name="Juris3ComYd">'[15]Gross Yardage Worksheet'!$L$51</definedName>
    <definedName name="Juris3CustCnt">[15]Cust_Count2!$G$39</definedName>
    <definedName name="Juris3MultiYd">'[15]Gross Yardage Worksheet'!$X$51</definedName>
    <definedName name="Juris3SeasonalYds">'[15]Gross Yardage Worksheet'!$R$53</definedName>
    <definedName name="Juris3XtraYds">[15]Cust_Count2!$G$28</definedName>
    <definedName name="Juris4CanCount">[15]Cust_Count1!$F$60</definedName>
    <definedName name="Juris4CanTons">[15]Cust_Count1!$F$30</definedName>
    <definedName name="Juris4ComYd">'[15]Gross Yardage Worksheet'!$L$68</definedName>
    <definedName name="Juris4CustCnt">[15]Cust_Count2!$H$39</definedName>
    <definedName name="Juris4MultiYd">'[15]Gross Yardage Worksheet'!$X$68</definedName>
    <definedName name="Juris4SeasonalYds">'[15]Gross Yardage Worksheet'!$R$70</definedName>
    <definedName name="Juris4XtraYds">[15]Cust_Count2!$H$28</definedName>
    <definedName name="Juris5CanCount">[15]Cust_Count1!$G$60</definedName>
    <definedName name="Juris5CanTons">[15]Cust_Count1!$G$30</definedName>
    <definedName name="Juris5ComYD">'[15]Gross Yardage Worksheet'!$L$85</definedName>
    <definedName name="Juris5CustCnt">[15]Cust_Count2!$I$39</definedName>
    <definedName name="Juris5MultiYd">'[15]Gross Yardage Worksheet'!$X$85</definedName>
    <definedName name="Juris5SeasonalYds">'[15]Gross Yardage Worksheet'!$R$87</definedName>
    <definedName name="Juris5XtraYds">[15]Cust_Count2!$I$28</definedName>
    <definedName name="Jurisdiction_1">'[15]Title Inputs'!$C$5</definedName>
    <definedName name="Jurisdiction_2">'[15]Title Inputs'!$C$6</definedName>
    <definedName name="Jurisdiction_3">'[15]Title Inputs'!$C$7</definedName>
    <definedName name="Jurisdiction_4">'[15]Title Inputs'!$C$8</definedName>
    <definedName name="Jurisdiction_5">'[15]Title Inputs'!$C$9</definedName>
    <definedName name="LAST_ROW">'[28]Income Statement (Tonnage)'!#REF!</definedName>
    <definedName name="LastExecutedFor">[19]Summary!$Q$17</definedName>
    <definedName name="LastSavedOn">[19]Summary!$Q$19</definedName>
    <definedName name="lblBillAreaStatus" localSheetId="0">#REF!</definedName>
    <definedName name="lblBillAreaStatus">#REF!</definedName>
    <definedName name="lblBillCycleStatus" localSheetId="0">#REF!</definedName>
    <definedName name="lblBillCycleStatus">#REF!</definedName>
    <definedName name="lblCategoryStatus" localSheetId="0">#REF!</definedName>
    <definedName name="lblCategoryStatus">#REF!</definedName>
    <definedName name="lblCompanyStatus" localSheetId="0">#REF!</definedName>
    <definedName name="lblCompanyStatus">#REF!</definedName>
    <definedName name="lblDatabaseStatus" localSheetId="0">#REF!</definedName>
    <definedName name="lblDatabaseStatus">#REF!</definedName>
    <definedName name="lblPullStatus" localSheetId="0">#REF!</definedName>
    <definedName name="lblPullStatus">#REF!</definedName>
    <definedName name="lllllllllllllllllllll" localSheetId="0">#REF!</definedName>
    <definedName name="lllllllllllllllllllll">#REF!</definedName>
    <definedName name="LOB" localSheetId="0">[29]DropDownRanges!$B$4:$B$37</definedName>
    <definedName name="LOB">[29]DropDownRanges!$B$4:$B$37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U_Line" localSheetId="0">#REF!</definedName>
    <definedName name="LU_Line">#REF!</definedName>
    <definedName name="Lurito">#REF!</definedName>
    <definedName name="LYN">'[10]Income Statement (WMofWA)'!#REF!</definedName>
    <definedName name="MainDataEnd" localSheetId="0">#REF!</definedName>
    <definedName name="MainDataEnd">#REF!</definedName>
    <definedName name="MainDataStart" localSheetId="0">#REF!</definedName>
    <definedName name="MainDataStart">#REF!</definedName>
    <definedName name="MapKeyStart" localSheetId="0">#REF!</definedName>
    <definedName name="MapKeyStart">#REF!</definedName>
    <definedName name="master_def" localSheetId="0">#REF!</definedName>
    <definedName name="master_def">#REF!</definedName>
    <definedName name="MATRIX" localSheetId="0">#REF!</definedName>
    <definedName name="MATRIX">#REF!</definedName>
    <definedName name="MemoAttachment" localSheetId="0">#REF!</definedName>
    <definedName name="MemoAttachment">#REF!</definedName>
    <definedName name="MetaSet">[3]Orientation!$C$22</definedName>
    <definedName name="MFStaffPriceOut" localSheetId="0">'[18]Price Out-Reg EASTSIDE-Resi'!#REF!</definedName>
    <definedName name="MFStaffPriceOut">'[18]Price Out-Reg EASTSIDE-Resi'!#REF!</definedName>
    <definedName name="MILTON" localSheetId="0">#REF!</definedName>
    <definedName name="MILTON">#REF!</definedName>
    <definedName name="MissingAccountList">[19]Summary!$Q$18</definedName>
    <definedName name="Month" localSheetId="0">#REF!</definedName>
    <definedName name="Month">#REF!</definedName>
    <definedName name="MonthList" localSheetId="0">'[23]Lookup Tables'!$A$1:$A$13</definedName>
    <definedName name="MonthList">'[23]Lookup Tables'!$A$1:$A$13</definedName>
    <definedName name="MthValue">'[21]O-9'!#REF!</definedName>
    <definedName name="NarrThreshold_Doll">[11]Settings!$I$27</definedName>
    <definedName name="NarrThreshold_Perc">[11]Settings!$I$26</definedName>
    <definedName name="New">#REF!</definedName>
    <definedName name="NewAccountCheck">[19]Summary!$L$18</definedName>
    <definedName name="NewLob" localSheetId="0">[29]DropDownRanges!$B$4:$B$37</definedName>
    <definedName name="NewLob">[29]DropDownRanges!$B$4:$B$37</definedName>
    <definedName name="NewOnlyOrg">#N/A</definedName>
    <definedName name="NewSource" localSheetId="0">[29]DropDownRanges!$D$4:$D$7</definedName>
    <definedName name="NewSource">[29]DropDownRanges!$D$4:$D$7</definedName>
    <definedName name="nn" localSheetId="0">#REF!</definedName>
    <definedName name="nn">#REF!</definedName>
    <definedName name="NONRECAP">#REF!</definedName>
    <definedName name="NOTES" localSheetId="0">#REF!</definedName>
    <definedName name="NOTES">#REF!</definedName>
    <definedName name="NR" localSheetId="0">#REF!</definedName>
    <definedName name="NR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anceHook">rank</definedName>
    <definedName name="NvsInstanceHook1">rank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ACCOUNT">"GL_ACCOUNT_TBL"</definedName>
    <definedName name="NvsValTbl.ACCOUNT_SUM">"ZGL_SACCT_VW"</definedName>
    <definedName name="NvsValTbl.ASSET_CLASS">"ASSET_CLASS_TBL"</definedName>
    <definedName name="NvsValTbl.BUSINESS_UNIT">"BUS_UNIT_TBL_GL"</definedName>
    <definedName name="NvsValTbl.CURRENCY_CD">"CURRENCY_CD_TBL"</definedName>
    <definedName name="NvsValTbl.DEPTID">"DEPT_TBL"</definedName>
    <definedName name="NvsValTbl.OPERATING_UNIT">"OPER_UNIT_TBL"</definedName>
    <definedName name="NvsValTbl.PRODUCT">"PRODUCT_TBL"</definedName>
    <definedName name="OfficerSalary">#N/A</definedName>
    <definedName name="OffsetAcctBil">[30]JEexport!$L$10</definedName>
    <definedName name="OffsetAcctPmt">[30]JEexport!$L$9</definedName>
    <definedName name="Operations">'[10]Income Statement (WMofWA)'!#REF!</definedName>
    <definedName name="OPR">'[10]Income Statement (WMofWA)'!#REF!</definedName>
    <definedName name="Org11_13">#N/A</definedName>
    <definedName name="Org7_10">#N/A</definedName>
    <definedName name="ORIG2GALWT_">#REF!</definedName>
    <definedName name="ORIG2OH">#REF!</definedName>
    <definedName name="OthCanTons">[16]Cust_Count1!$O$28</definedName>
    <definedName name="OthComYd">'[16]Gross Yardage Worksheet'!$L$82</definedName>
    <definedName name="OthCustCnt" localSheetId="0">#REF!</definedName>
    <definedName name="OthCustCnt">#REF!</definedName>
    <definedName name="OthMultiYd">'[16]Gross Yardage Worksheet'!$L$98</definedName>
    <definedName name="OthXtraYds" localSheetId="0">#REF!</definedName>
    <definedName name="OthXtraYds">#REF!</definedName>
    <definedName name="p" localSheetId="0">#REF!</definedName>
    <definedName name="p">#REF!</definedName>
    <definedName name="PAGE_1" localSheetId="0">#REF!</definedName>
    <definedName name="PAGE_1">#REF!</definedName>
    <definedName name="Page10" localSheetId="0">#REF!</definedName>
    <definedName name="Page10">#REF!</definedName>
    <definedName name="Page10a" localSheetId="0">#REF!</definedName>
    <definedName name="Page10a">#REF!</definedName>
    <definedName name="page11" localSheetId="0">#REF!</definedName>
    <definedName name="page11">#REF!</definedName>
    <definedName name="page12" localSheetId="0">#REF!</definedName>
    <definedName name="page12">#REF!</definedName>
    <definedName name="Page16" localSheetId="0">#REF!</definedName>
    <definedName name="Page16">#REF!</definedName>
    <definedName name="Page17" localSheetId="0">#REF!</definedName>
    <definedName name="Page17">#REF!</definedName>
    <definedName name="Page18" localSheetId="0">#REF!</definedName>
    <definedName name="Page18">#REF!</definedName>
    <definedName name="Page20" localSheetId="0">#REF!</definedName>
    <definedName name="Page20">#REF!</definedName>
    <definedName name="page7" localSheetId="0">#REF!</definedName>
    <definedName name="page7">#REF!</definedName>
    <definedName name="Page7a" localSheetId="0">#REF!</definedName>
    <definedName name="Page7a">#REF!</definedName>
    <definedName name="pBatchID" localSheetId="0">#REF!</definedName>
    <definedName name="pBatchID">#REF!</definedName>
    <definedName name="pBillArea" localSheetId="0">#REF!</definedName>
    <definedName name="pBillArea">#REF!</definedName>
    <definedName name="pBillCycle" localSheetId="0">#REF!</definedName>
    <definedName name="pBillCycle">#REF!</definedName>
    <definedName name="pCategory" localSheetId="0">#REF!</definedName>
    <definedName name="pCategory">#REF!</definedName>
    <definedName name="pCompany" localSheetId="0">#REF!</definedName>
    <definedName name="pCompany">#REF!</definedName>
    <definedName name="pCustomerNumber" localSheetId="0">#REF!</definedName>
    <definedName name="pCustomerNumber">#REF!</definedName>
    <definedName name="pDatabase" localSheetId="0">#REF!</definedName>
    <definedName name="pDatabase">#REF!</definedName>
    <definedName name="PED">'[10]Income Statement (WMofWA)'!#REF!</definedName>
    <definedName name="pEndPostDate" localSheetId="0">#REF!</definedName>
    <definedName name="pEndPostDate">#REF!</definedName>
    <definedName name="PER">[8]WTB!$DC$5</definedName>
    <definedName name="Period" localSheetId="0">#REF!</definedName>
    <definedName name="Period">#REF!</definedName>
    <definedName name="PFREVB4">#REF!</definedName>
    <definedName name="pMonth" localSheetId="0">#REF!</definedName>
    <definedName name="pMonth">#REF!</definedName>
    <definedName name="pOnlyShowLastTranx" localSheetId="0">#REF!</definedName>
    <definedName name="pOnlyShowLastTranx">#REF!</definedName>
    <definedName name="Posting">#REF!</definedName>
    <definedName name="POTruckSubTypeLookup">[31]TruckCenterReference!$B$26:$D$74</definedName>
    <definedName name="primtbl">[3]Orientation!$C$23</definedName>
    <definedName name="_xlnm.Print_Area" localSheetId="3">'2132 Cont, DB'!$B$1:$U$47</definedName>
    <definedName name="_xlnm.Print_Area" localSheetId="4">'2132 Other'!$B$1:$U$18</definedName>
    <definedName name="_xlnm.Print_Area" localSheetId="2">'2132 Trks'!$A$1:$U$49</definedName>
    <definedName name="_xlnm.Print_Area" localSheetId="0">'Vashon Depreciation'!$A$1:$AI$53</definedName>
    <definedName name="_xlnm.Print_Area">#REF!</definedName>
    <definedName name="Print_Area_MI" localSheetId="2">'2132 Trks'!$D$1:$T$22</definedName>
    <definedName name="Print_Area_MI" localSheetId="0">#REF!</definedName>
    <definedName name="Print_Area_MI">#REF!</definedName>
    <definedName name="Print_Area_MIc" localSheetId="0">#REF!</definedName>
    <definedName name="Print_Area_MIc">#REF!</definedName>
    <definedName name="Print_Area1" localSheetId="0">#REF!</definedName>
    <definedName name="Print_Area1">#REF!</definedName>
    <definedName name="Print_Area2" localSheetId="0">#REF!</definedName>
    <definedName name="Print_Area2">#REF!</definedName>
    <definedName name="Print_Area3" localSheetId="0">#REF!</definedName>
    <definedName name="Print_Area3">#REF!</definedName>
    <definedName name="Print_Area5" localSheetId="0">#REF!</definedName>
    <definedName name="Print_Area5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5" localSheetId="0">#REF!</definedName>
    <definedName name="Print5">#REF!</definedName>
    <definedName name="Prnit_Range">#REF!</definedName>
    <definedName name="ProRev" localSheetId="0">'[12]Pacific Regulated - Price Out'!$M$49</definedName>
    <definedName name="ProRev">'[12]Pacific Regulated - Price Out'!$M$49</definedName>
    <definedName name="ProRev_com" localSheetId="0">'[12]Pacific Regulated - Price Out'!$M$213</definedName>
    <definedName name="ProRev_com">'[12]Pacific Regulated - Price Out'!$M$213</definedName>
    <definedName name="ProRev_mfr" localSheetId="0">'[12]Pacific Regulated - Price Out'!$M$221</definedName>
    <definedName name="ProRev_mfr">'[12]Pacific Regulated - Price Out'!$M$221</definedName>
    <definedName name="ProRev_ro" localSheetId="0">'[12]Pacific Regulated - Price Out'!$M$281</definedName>
    <definedName name="ProRev_ro">'[12]Pacific Regulated - Price Out'!$M$281</definedName>
    <definedName name="ProRev_rr" localSheetId="0">'[12]Pacific Regulated - Price Out'!$M$58</definedName>
    <definedName name="ProRev_rr">'[12]Pacific Regulated - Price Out'!$M$58</definedName>
    <definedName name="ProRev_yw" localSheetId="0">'[12]Pacific Regulated - Price Out'!$M$69</definedName>
    <definedName name="ProRev_yw">'[12]Pacific Regulated - Price Out'!$M$69</definedName>
    <definedName name="pServer" localSheetId="0">#REF!</definedName>
    <definedName name="pServer">#REF!</definedName>
    <definedName name="pServiceCode" localSheetId="0">#REF!</definedName>
    <definedName name="pServiceCode">#REF!</definedName>
    <definedName name="pShowAllUnposted" localSheetId="0">#REF!</definedName>
    <definedName name="pShowAllUnposted">#REF!</definedName>
    <definedName name="pShowCustomerDetail" localSheetId="0">#REF!</definedName>
    <definedName name="pShowCustomerDetail">#REF!</definedName>
    <definedName name="pSortOption" localSheetId="0">#REF!</definedName>
    <definedName name="pSortOption">#REF!</definedName>
    <definedName name="pStartPostDate" localSheetId="0">#REF!</definedName>
    <definedName name="pStartPostDate">#REF!</definedName>
    <definedName name="pTransType" localSheetId="0">#REF!</definedName>
    <definedName name="pTransType">#REF!</definedName>
    <definedName name="PYear">'[21]O-9'!#REF!</definedName>
    <definedName name="QtrValue">#REF!</definedName>
    <definedName name="Quarter_Budget">#REF!</definedName>
    <definedName name="Quarter_Month">#REF!</definedName>
    <definedName name="RBU">'[10]Income Statement (WMofWA)'!#REF!</definedName>
    <definedName name="RCW_81.04.080">#N/A</definedName>
    <definedName name="RECAP">#REF!</definedName>
    <definedName name="RECAP2">#REF!</definedName>
    <definedName name="ReconMonth">[19]Summary!$J$18</definedName>
    <definedName name="_xlnm.Recorder">#REF!</definedName>
    <definedName name="RecyDisposal">#N/A</definedName>
    <definedName name="Reg_Cust_Billed_Percent" localSheetId="0">'[32]Consolidated IS 2009 2010'!$AK$20</definedName>
    <definedName name="Reg_Cust_Billed_Percent">'[32]Consolidated IS 2009 2010'!$AK$20</definedName>
    <definedName name="Reg_Cust_Percent" localSheetId="0">'[32]Consolidated IS 2009 2010'!$AC$20</definedName>
    <definedName name="Reg_Cust_Percent">'[32]Consolidated IS 2009 2010'!$AC$20</definedName>
    <definedName name="Reg_Drive_Percent" localSheetId="0">'[32]Consolidated IS 2009 2010'!$AC$40</definedName>
    <definedName name="Reg_Drive_Percent">'[32]Consolidated IS 2009 2010'!$AC$40</definedName>
    <definedName name="Reg_Haul_Rev_Percent" localSheetId="0">'[32]Consolidated IS 2009 2010'!$Z$18</definedName>
    <definedName name="Reg_Haul_Rev_Percent">'[32]Consolidated IS 2009 2010'!$Z$18</definedName>
    <definedName name="Reg_Lab_Percent" localSheetId="0">'[32]Consolidated IS 2009 2010'!$AC$39</definedName>
    <definedName name="Reg_Lab_Percent">'[32]Consolidated IS 2009 2010'!$AC$39</definedName>
    <definedName name="Reg_Steel_Cont_Percent" localSheetId="0">'[32]Consolidated IS 2009 2010'!$AE$120</definedName>
    <definedName name="Reg_Steel_Cont_Percent">'[32]Consolidated IS 2009 2010'!$AE$120</definedName>
    <definedName name="RegionSignOffReq">[19]Summary!$M$10</definedName>
    <definedName name="RegionSignOffStatus">[19]Summary!$N$17</definedName>
    <definedName name="RegulatedIS" localSheetId="0">'[32]2009 IS'!$A$12:$Q$655</definedName>
    <definedName name="RegulatedIS">'[32]2009 IS'!$A$12:$Q$655</definedName>
    <definedName name="RelatedSalary">#N/A</definedName>
    <definedName name="report_type">[3]Orientation!$C$24</definedName>
    <definedName name="Reporting_Jurisdiction">'[15]Title Inputs'!$C$4</definedName>
    <definedName name="ReportNames">[33]ControlPanel!$S$2:$S$16</definedName>
    <definedName name="ReportVersion">[3]Settings!$D$5</definedName>
    <definedName name="ReslStaffPriceOut" localSheetId="0">'[18]Price Out-Reg EASTSIDE-Resi'!#REF!</definedName>
    <definedName name="ReslStaffPriceOut">'[18]Price Out-Reg EASTSIDE-Resi'!#REF!</definedName>
    <definedName name="RetainedEarnings" localSheetId="0">#REF!</definedName>
    <definedName name="RetainedEarnings">#REF!</definedName>
    <definedName name="RevCust" localSheetId="0">[34]RevenuesCust!#REF!</definedName>
    <definedName name="RevCust">[34]RevenuesCust!#REF!</definedName>
    <definedName name="RevCustomer" localSheetId="0">#REF!</definedName>
    <definedName name="RevCustomer">#REF!</definedName>
    <definedName name="REVDETAIL">#REF!</definedName>
    <definedName name="Revenue">#REF!</definedName>
    <definedName name="RevenuePF1" localSheetId="0">'[26]LG County Area'!$K$7</definedName>
    <definedName name="RevenuePF1">'[26]LG County Area'!$K$7</definedName>
    <definedName name="REVMAT">#REF!</definedName>
    <definedName name="RID">'[10]Income Statement (WMofWA)'!#REF!</definedName>
    <definedName name="rngBodyText">[6]Delivery!$B$15</definedName>
    <definedName name="RngBottomRight">[6]Delivery!$B$23</definedName>
    <definedName name="rngColDelChars">[6]Delivery!$B$26</definedName>
    <definedName name="rngColumnDelete">[6]Delivery!$B$26</definedName>
    <definedName name="rngCreateLog">[3]Delivery!$B$12</definedName>
    <definedName name="rngDeleteColumns">[6]Delivery!$A$29:$A$38</definedName>
    <definedName name="rngDeleteRows">[6]Delivery!$B$29:$B$38</definedName>
    <definedName name="rngEmail">[6]Delivery!$B$9</definedName>
    <definedName name="rngFileDir">[6]Delivery!$B$6</definedName>
    <definedName name="rngFileFormat">[6]Delivery!$B$4</definedName>
    <definedName name="rngFileName">[6]Delivery!$B$5</definedName>
    <definedName name="rngFilePassword">[3]Delivery!$B$6</definedName>
    <definedName name="rngPassword">[6]Delivery!$B$21</definedName>
    <definedName name="rngPasswordProtect">[6]Delivery!$B$20</definedName>
    <definedName name="rngPrint">[6]Delivery!$B$11</definedName>
    <definedName name="rngRetainFormulas">[6]Delivery!$B$19</definedName>
    <definedName name="rngSaveFile">[6]Delivery!$B$10</definedName>
    <definedName name="rngSourceTab">[3]Delivery!$E$8</definedName>
    <definedName name="rngSubjectLine">[6]Delivery!$B$14</definedName>
    <definedName name="rngTabName">[6]Delivery!$B$18</definedName>
    <definedName name="rngTopLeft">[6]Delivery!$B$22</definedName>
    <definedName name="ROCE">#REF!,#REF!</definedName>
    <definedName name="ROW_SUPRESS">'[10]Income Statement (WMofWA)'!#REF!</definedName>
    <definedName name="rowgroup">[3]Orientation!$C$17</definedName>
    <definedName name="rowsegment">[3]Orientation!$B$17</definedName>
    <definedName name="RptEmailAddress">[6]Delivery!$D$4:$D$1005</definedName>
    <definedName name="rtr">'[35]Variance Report'!#REF!</definedName>
    <definedName name="RTT">'[10]Income Statement (WMofWA)'!#REF!</definedName>
    <definedName name="sale">#REF!</definedName>
    <definedName name="SALES_TAX_RETURN">#REF!</definedName>
    <definedName name="Sbst">#REF!</definedName>
    <definedName name="SCN">'[10]Income Statement (WMofWA)'!#REF!</definedName>
    <definedName name="seffasfasdfsd" localSheetId="0">[36]Hidden!#REF!</definedName>
    <definedName name="seffasfasdfsd">[36]Hidden!#REF!</definedName>
    <definedName name="SEPARATE">#REF!</definedName>
    <definedName name="Separation">[37]ProF!#REF!</definedName>
    <definedName name="Sequential_Group">[3]Settings!$J$6</definedName>
    <definedName name="Sequential_Segment">[3]Settings!$I$6</definedName>
    <definedName name="Sequential_sort">[3]Settings!$I$10:$J$11</definedName>
    <definedName name="Setting_DeprFactor">[11]Settings!$F$5</definedName>
    <definedName name="Setting_LFDeplUnitAcct">[11]Settings!$F$4</definedName>
    <definedName name="Setting_LFUnitCost">[11]Settings!$F$3</definedName>
    <definedName name="Setting_LFUnitCostNY">[11]Settings!$F$7</definedName>
    <definedName name="Setting_LFUnitRow">[11]Settings!$C$3</definedName>
    <definedName name="SFD">[8]WTB!$DE$5</definedName>
    <definedName name="SFD_BU">'[10]Income Statement (WMofWA)'!#REF!</definedName>
    <definedName name="SFD_DEPTID">'[10]Income Statement (WMofWA)'!#REF!</definedName>
    <definedName name="SFD_OP">'[10]Income Statement (WMofWA)'!#REF!</definedName>
    <definedName name="SFD_PROD">'[10]Income Statement (WMofWA)'!#REF!</definedName>
    <definedName name="SFD_PROJ">'[10]Income Statement (WMofWA)'!#REF!</definedName>
    <definedName name="sfdbusunit">#REF!</definedName>
    <definedName name="SFV">[8]WTB!$DE$4</definedName>
    <definedName name="SFV_BU">'[10]Income Statement (WMofWA)'!#REF!</definedName>
    <definedName name="SFV_CUR">#REF!</definedName>
    <definedName name="SFV_CUR1">'[8]2008 West Group IS'!$AM$9</definedName>
    <definedName name="SFV_CUR5">'[8]2008 Group Office IS'!$AM$9</definedName>
    <definedName name="SFV_DEPTID">'[10]Income Statement (WMofWA)'!#REF!</definedName>
    <definedName name="SFV_OP">'[10]Income Statement (WMofWA)'!#REF!</definedName>
    <definedName name="SFV_PROD">'[10]Income Statement (WMofWA)'!#REF!</definedName>
    <definedName name="SFV_PROJ">'[10]Income Statement (WMofWA)'!#REF!</definedName>
    <definedName name="SIC_Table" localSheetId="0">#REF!</definedName>
    <definedName name="SIC_Table">#REF!</definedName>
    <definedName name="slope">'[38]LG Nonpublic 2018 V5.0'!$X$58</definedName>
    <definedName name="sort">#REF!</definedName>
    <definedName name="Sort1">#REF!</definedName>
    <definedName name="sortcol" localSheetId="0">#REF!</definedName>
    <definedName name="sortcol">#REF!</definedName>
    <definedName name="Source" localSheetId="0">[29]DropDownRanges!$D$4:$D$7</definedName>
    <definedName name="Source">[29]DropDownRanges!$D$4:$D$7</definedName>
    <definedName name="SPWS_WBID">"115966228744984"</definedName>
    <definedName name="sSRCDate" localSheetId="0">'[39]Feb''12 FAR Data'!#REF!</definedName>
    <definedName name="sSRCDate">'[39]Feb''12 FAR Data'!#REF!</definedName>
    <definedName name="start">#REF!</definedName>
    <definedName name="Stop">'[21]O-9'!#REF!</definedName>
    <definedName name="SubSystem" localSheetId="0">#REF!</definedName>
    <definedName name="SubSystem">#REF!</definedName>
    <definedName name="SubSystems" localSheetId="0">#REF!</definedName>
    <definedName name="SubSystems">#REF!</definedName>
    <definedName name="SubtypeToTruckType" localSheetId="0">[40]TruckCenterReference!$C$33:$D$83</definedName>
    <definedName name="SubtypeToTruckType">[40]TruckCenterReference!$C$33:$D$83</definedName>
    <definedName name="SUMMARY">#REF!</definedName>
    <definedName name="Summary_DistrictName">[41]Summary!$B$7</definedName>
    <definedName name="Summary_DistrictNo">[41]Summary!$B$5</definedName>
    <definedName name="Supplemental_filter">[3]Settings!$C$31</definedName>
    <definedName name="SWDisposal">#N/A</definedName>
    <definedName name="Syst">#REF!</definedName>
    <definedName name="System">[42]BS_Close!$V$8</definedName>
    <definedName name="Systems" localSheetId="0">#REF!</definedName>
    <definedName name="Systems">#REF!</definedName>
    <definedName name="Table_SIC" localSheetId="0">#REF!</definedName>
    <definedName name="Table_SIC">#REF!</definedName>
    <definedName name="TargetMonths">[11]Settings!$I$18</definedName>
    <definedName name="TemplateEnd" localSheetId="0">#REF!</definedName>
    <definedName name="TemplateEnd">#REF!</definedName>
    <definedName name="TemplateStart" localSheetId="0">#REF!</definedName>
    <definedName name="TemplateStart">#REF!</definedName>
    <definedName name="test">'[43]Sch 4 - 12months'!$B$10:$O$86</definedName>
    <definedName name="TheTable" localSheetId="0">#REF!</definedName>
    <definedName name="TheTable">#REF!</definedName>
    <definedName name="TheTableOLD" localSheetId="0">#REF!</definedName>
    <definedName name="TheTableOLD">#REF!</definedName>
    <definedName name="timeseries">[3]Orientation!$B$6:$C$13</definedName>
    <definedName name="Title2">'[21]O-9'!#REF!</definedName>
    <definedName name="ToMonth" localSheetId="0">#REF!</definedName>
    <definedName name="ToMonth">#REF!</definedName>
    <definedName name="Tons" localSheetId="0">#REF!</definedName>
    <definedName name="Tons">#REF!</definedName>
    <definedName name="TOP">'[7]10800-10899'!#REF!</definedName>
    <definedName name="Total_Comm" localSheetId="0">'[14]Tariff Rate Sheet'!$L$214</definedName>
    <definedName name="Total_Comm">'[14]Tariff Rate Sheet'!$L$214</definedName>
    <definedName name="Total_DB" localSheetId="0">'[14]Tariff Rate Sheet'!$L$278</definedName>
    <definedName name="Total_DB">'[14]Tariff Rate Sheet'!$L$278</definedName>
    <definedName name="Total_Interest">'[44]Amortization Table'!$F$18</definedName>
    <definedName name="Total_Resi" localSheetId="0">'[14]Tariff Rate Sheet'!$L$107</definedName>
    <definedName name="Total_Resi">'[14]Tariff Rate Sheet'!$L$107</definedName>
    <definedName name="TotalYards">'[16]Gross Yardage Worksheet'!$N$101</definedName>
    <definedName name="TOTCONT">'[27]Sorted Master'!$K$9</definedName>
    <definedName name="TOTCRECCONT">'[27]Sorted Master'!$Z$9</definedName>
    <definedName name="TOTCRECCUST" localSheetId="0">'[45]Master IS (C)'!#REF!</definedName>
    <definedName name="TOTCRECCUST">'[45]Master IS (C)'!#REF!</definedName>
    <definedName name="TOTCRECDH" localSheetId="0">'[45]Master IS (C)'!#REF!</definedName>
    <definedName name="TOTCRECDH">'[45]Master IS (C)'!#REF!</definedName>
    <definedName name="TOTCRECREV" localSheetId="0">'[45]Master IS (C)'!#REF!</definedName>
    <definedName name="TOTCRECREV">'[45]Master IS (C)'!#REF!</definedName>
    <definedName name="TOTCRECTDEP" localSheetId="0">'[45]Master IS (C)'!#REF!</definedName>
    <definedName name="TOTCRECTDEP">'[45]Master IS (C)'!#REF!</definedName>
    <definedName name="TOTCRECTH">'[27]Sorted Master'!$Z$8</definedName>
    <definedName name="TOTCRECTV" localSheetId="0">'[45]Master IS (C)'!#REF!</definedName>
    <definedName name="TOTCRECTV">'[45]Master IS (C)'!#REF!</definedName>
    <definedName name="TOTCUST" localSheetId="0">'[45]Master IS (C)'!#REF!</definedName>
    <definedName name="TOTCUST">'[45]Master IS (C)'!#REF!</definedName>
    <definedName name="TOTDBCONT" localSheetId="0">'[45]Master IS (C)'!#REF!</definedName>
    <definedName name="TOTDBCONT">'[45]Master IS (C)'!#REF!</definedName>
    <definedName name="TOTDBCUST" localSheetId="0">'[45]Master IS (C)'!#REF!</definedName>
    <definedName name="TOTDBCUST">'[45]Master IS (C)'!#REF!</definedName>
    <definedName name="TOTDBDH" localSheetId="0">'[45]Master IS (C)'!#REF!</definedName>
    <definedName name="TOTDBDH">'[45]Master IS (C)'!#REF!</definedName>
    <definedName name="TOTDBREV" localSheetId="0">'[45]Master IS (C)'!#REF!</definedName>
    <definedName name="TOTDBREV">'[45]Master IS (C)'!#REF!</definedName>
    <definedName name="TOTDBTDEP" localSheetId="0">'[45]Master IS (C)'!#REF!</definedName>
    <definedName name="TOTDBTDEP">'[45]Master IS (C)'!#REF!</definedName>
    <definedName name="TOTDBTH" localSheetId="0">'[45]Master IS (C)'!#REF!</definedName>
    <definedName name="TOTDBTH">'[45]Master IS (C)'!#REF!</definedName>
    <definedName name="TOTDBTV" localSheetId="0">'[45]Master IS (C)'!#REF!</definedName>
    <definedName name="TOTDBTV">'[45]Master IS (C)'!#REF!</definedName>
    <definedName name="TOTDEBCONT" localSheetId="0">'[45]Master IS (C)'!#REF!</definedName>
    <definedName name="TOTDEBCONT">'[45]Master IS (C)'!#REF!</definedName>
    <definedName name="TOTDEBCUST" localSheetId="0">'[45]Master IS (C)'!#REF!</definedName>
    <definedName name="TOTDEBCUST">'[45]Master IS (C)'!#REF!</definedName>
    <definedName name="TOTDEBDH" localSheetId="0">'[45]Master IS (C)'!#REF!</definedName>
    <definedName name="TOTDEBDH">'[45]Master IS (C)'!#REF!</definedName>
    <definedName name="TOTDEBREV" localSheetId="0">'[45]Master IS (C)'!#REF!</definedName>
    <definedName name="TOTDEBREV">'[45]Master IS (C)'!#REF!</definedName>
    <definedName name="TOTDEBTH">'[27]Sorted Master'!$AD$8</definedName>
    <definedName name="TOTDH" localSheetId="0">'[45]Master IS (C)'!#REF!</definedName>
    <definedName name="TOTDH">'[45]Master IS (C)'!#REF!</definedName>
    <definedName name="TOTFELCONT" localSheetId="0">'[45]Master IS (C)'!#REF!</definedName>
    <definedName name="TOTFELCONT">'[45]Master IS (C)'!#REF!</definedName>
    <definedName name="TOTFELCUST" localSheetId="0">'[45]Master IS (C)'!#REF!</definedName>
    <definedName name="TOTFELCUST">'[45]Master IS (C)'!#REF!</definedName>
    <definedName name="TOTFELDH" localSheetId="0">'[45]Master IS (C)'!#REF!</definedName>
    <definedName name="TOTFELDH">'[45]Master IS (C)'!#REF!</definedName>
    <definedName name="TOTFELREV" localSheetId="0">'[45]Master IS (C)'!#REF!</definedName>
    <definedName name="TOTFELREV">'[45]Master IS (C)'!#REF!</definedName>
    <definedName name="TOTFELTDEP" localSheetId="0">'[45]Master IS (C)'!#REF!</definedName>
    <definedName name="TOTFELTDEP">'[45]Master IS (C)'!#REF!</definedName>
    <definedName name="TOTFELTH" localSheetId="0">'[45]Master IS (C)'!#REF!</definedName>
    <definedName name="TOTFELTH">'[45]Master IS (C)'!#REF!</definedName>
    <definedName name="TOTFELTV" localSheetId="0">'[45]Master IS (C)'!#REF!</definedName>
    <definedName name="TOTFELTV">'[45]Master IS (C)'!#REF!</definedName>
    <definedName name="TOTRESCONT" localSheetId="0">'[45]Master IS (C)'!#REF!</definedName>
    <definedName name="TOTRESCONT">'[45]Master IS (C)'!#REF!</definedName>
    <definedName name="TOTRESCUST" localSheetId="0">'[45]Master IS (C)'!#REF!</definedName>
    <definedName name="TOTRESCUST">'[45]Master IS (C)'!#REF!</definedName>
    <definedName name="TOTRESDH" localSheetId="0">'[45]Master IS (C)'!#REF!</definedName>
    <definedName name="TOTRESDH">'[45]Master IS (C)'!#REF!</definedName>
    <definedName name="TOTRESRCONT" localSheetId="0">'[45]Master IS (C)'!#REF!</definedName>
    <definedName name="TOTRESRCONT">'[45]Master IS (C)'!#REF!</definedName>
    <definedName name="TOTRESRCUST" localSheetId="0">'[45]Master IS (C)'!#REF!</definedName>
    <definedName name="TOTRESRCUST">'[45]Master IS (C)'!#REF!</definedName>
    <definedName name="TOTRESRDH" localSheetId="0">'[45]Master IS (C)'!#REF!</definedName>
    <definedName name="TOTRESRDH">'[45]Master IS (C)'!#REF!</definedName>
    <definedName name="TOTRESREV" localSheetId="0">'[45]Master IS (C)'!#REF!</definedName>
    <definedName name="TOTRESREV">'[45]Master IS (C)'!#REF!</definedName>
    <definedName name="TOTRESRREV" localSheetId="0">'[45]Master IS (C)'!#REF!</definedName>
    <definedName name="TOTRESRREV">'[45]Master IS (C)'!#REF!</definedName>
    <definedName name="TOTRESRTDEP" localSheetId="0">'[45]Master IS (C)'!#REF!</definedName>
    <definedName name="TOTRESRTDEP">'[45]Master IS (C)'!#REF!</definedName>
    <definedName name="TOTRESRTH" localSheetId="0">'[45]Master IS (C)'!#REF!</definedName>
    <definedName name="TOTRESRTH">'[45]Master IS (C)'!#REF!</definedName>
    <definedName name="TOTRESRTV" localSheetId="0">'[45]Master IS (C)'!#REF!</definedName>
    <definedName name="TOTRESRTV">'[45]Master IS (C)'!#REF!</definedName>
    <definedName name="TOTRESTDEP" localSheetId="0">'[45]Master IS (C)'!#REF!</definedName>
    <definedName name="TOTRESTDEP">'[45]Master IS (C)'!#REF!</definedName>
    <definedName name="TOTRESTH" localSheetId="0">'[45]Master IS (C)'!#REF!</definedName>
    <definedName name="TOTRESTH">'[45]Master IS (C)'!#REF!</definedName>
    <definedName name="TOTRESTV" localSheetId="0">'[45]Master IS (C)'!#REF!</definedName>
    <definedName name="TOTRESTV">'[45]Master IS (C)'!#REF!</definedName>
    <definedName name="TOTREV" localSheetId="0">'[45]Master IS (C)'!#REF!</definedName>
    <definedName name="TOTREV">'[45]Master IS (C)'!#REF!</definedName>
    <definedName name="TOTTDEP" localSheetId="0">'[45]Master IS (C)'!#REF!</definedName>
    <definedName name="TOTTDEP">'[45]Master IS (C)'!#REF!</definedName>
    <definedName name="TOTTH" localSheetId="0">'[45]Master IS (C)'!#REF!</definedName>
    <definedName name="TOTTH">'[45]Master IS (C)'!#REF!</definedName>
    <definedName name="TOTTV" localSheetId="0">'[45]Master IS (C)'!#REF!</definedName>
    <definedName name="TOTTV">'[45]Master IS (C)'!#REF!</definedName>
    <definedName name="Transactions" localSheetId="0">#REF!</definedName>
    <definedName name="Transactions">#REF!</definedName>
    <definedName name="UnformattedIS" localSheetId="0">#REF!</definedName>
    <definedName name="UnformattedIS">#REF!</definedName>
    <definedName name="UnregulatedIS" localSheetId="0">'[32]2010 IS'!$A$12:$Q$654</definedName>
    <definedName name="UnregulatedIS">'[32]2010 IS'!$A$12:$Q$654</definedName>
    <definedName name="UserTestMode">[19]Summary!$J$9</definedName>
    <definedName name="ValidFormats">[6]Delivery!$AA$4:$AA$10</definedName>
    <definedName name="Variables">'[10]Income Statement (WMofWA)'!#REF!</definedName>
    <definedName name="VarianceStatus">[19]Summary!$L$17</definedName>
    <definedName name="VarianceTolerance">[19]Summary!$U$21</definedName>
    <definedName name="VendorCode" localSheetId="0">#REF!</definedName>
    <definedName name="VendorCode">#REF!</definedName>
    <definedName name="Version" localSheetId="0">[23]Data!#REF!</definedName>
    <definedName name="Version">[23]Data!#REF!</definedName>
    <definedName name="Waste_Management__Inc.">#REF!</definedName>
    <definedName name="WksInYr" localSheetId="0">#REF!</definedName>
    <definedName name="WksInYr">#REF!</definedName>
    <definedName name="WM">#REF!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0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0">#REF!</definedName>
    <definedName name="WTable">#REF!</definedName>
    <definedName name="WTableOld" localSheetId="0">#REF!</definedName>
    <definedName name="WTableOld">#REF!</definedName>
    <definedName name="ww" localSheetId="0">#REF!</definedName>
    <definedName name="ww">#REF!</definedName>
    <definedName name="x">rank</definedName>
    <definedName name="xperiod">[3]Orientation!$G$15</definedName>
    <definedName name="xtabin" localSheetId="0">[5]Hidden!#REF!</definedName>
    <definedName name="xtabin">[5]Hidden!#REF!</definedName>
    <definedName name="xx" localSheetId="0">#REF!</definedName>
    <definedName name="xx">#REF!</definedName>
    <definedName name="xxx" localSheetId="0">#REF!</definedName>
    <definedName name="xxx">#REF!</definedName>
    <definedName name="xxxx" localSheetId="0">#REF!</definedName>
    <definedName name="xxxx">#REF!</definedName>
    <definedName name="y_inter1">'[38]LG Nonpublic 2018 V5.0'!$W$55</definedName>
    <definedName name="y_inter2">'[38]LG Nonpublic 2018 V5.0'!$W$56</definedName>
    <definedName name="y_inter3">'[38]LG Nonpublic 2018 V5.0'!$Y$55</definedName>
    <definedName name="y_inter4">'[38]LG Nonpublic 2018 V5.0'!$Y$56</definedName>
    <definedName name="Year" localSheetId="0">'[46]Aug Av. Fuel Price'!$E$15</definedName>
    <definedName name="Year">'[46]Aug Av. Fuel Price'!$E$15</definedName>
    <definedName name="Year_of_Review">'[15]Title Inputs'!$C$3</definedName>
    <definedName name="YEAR4">#REF!</definedName>
    <definedName name="YearMonth" localSheetId="0">'[24]Vashon BS'!#REF!</definedName>
    <definedName name="YearMonth">'[24]Vashon BS'!#REF!</definedName>
    <definedName name="YearMonthDate">[11]Settings!$I$10</definedName>
    <definedName name="YearMonthDate2">[11]Settings!$I$11</definedName>
    <definedName name="YearMonthDate3">[11]Settings!$I$12</definedName>
    <definedName name="YearMonthDate4">[11]Settings!$I$13</definedName>
    <definedName name="YearMonthDate5">[11]Settings!$I$14</definedName>
    <definedName name="yrCur">'[47]Report Template'!$B$2002</definedName>
    <definedName name="yrNext">'[47]Report Template'!$B$2003</definedName>
    <definedName name="YWMedWasteDisp">#N/A</definedName>
    <definedName name="yy" localSheetId="0">#REF!</definedName>
    <definedName name="yy">#REF!</definedName>
    <definedName name="Zero_Format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3" i="3" l="1"/>
  <c r="O43" i="3"/>
  <c r="P43" i="3" s="1"/>
  <c r="Q43" i="3" s="1"/>
  <c r="T43" i="3" s="1"/>
  <c r="U43" i="3" s="1"/>
  <c r="P42" i="3"/>
  <c r="Q42" i="3" s="1"/>
  <c r="T42" i="3" s="1"/>
  <c r="U42" i="3" s="1"/>
  <c r="O42" i="3"/>
  <c r="S42" i="3" s="1"/>
  <c r="S41" i="3"/>
  <c r="Q41" i="3"/>
  <c r="T41" i="3" s="1"/>
  <c r="U41" i="3" s="1"/>
  <c r="O41" i="3"/>
  <c r="P41" i="3" s="1"/>
  <c r="S37" i="3"/>
  <c r="Q37" i="3"/>
  <c r="T37" i="3" s="1"/>
  <c r="U37" i="3" s="1"/>
  <c r="P37" i="3"/>
  <c r="O37" i="3"/>
  <c r="S36" i="3"/>
  <c r="T36" i="3" s="1"/>
  <c r="U36" i="3" s="1"/>
  <c r="Q36" i="3"/>
  <c r="O36" i="3"/>
  <c r="P36" i="3" s="1"/>
  <c r="S35" i="3"/>
  <c r="Q35" i="3"/>
  <c r="T35" i="3" s="1"/>
  <c r="U35" i="3" s="1"/>
  <c r="P35" i="3"/>
  <c r="O35" i="3"/>
  <c r="O13" i="3"/>
  <c r="P13" i="3" s="1"/>
  <c r="Q13" i="3"/>
  <c r="T13" i="3" s="1"/>
  <c r="U13" i="3" s="1"/>
  <c r="S13" i="3"/>
  <c r="O14" i="3"/>
  <c r="P14" i="3"/>
  <c r="Q14" i="3"/>
  <c r="S14" i="3"/>
  <c r="T14" i="3"/>
  <c r="U14" i="3"/>
  <c r="O15" i="3"/>
  <c r="P15" i="3"/>
  <c r="Q15" i="3"/>
  <c r="T15" i="3" s="1"/>
  <c r="U15" i="3" s="1"/>
  <c r="S15" i="3"/>
  <c r="O16" i="3"/>
  <c r="P16" i="3"/>
  <c r="Q16" i="3"/>
  <c r="S16" i="3"/>
  <c r="T16" i="3"/>
  <c r="U16" i="3"/>
  <c r="O17" i="3"/>
  <c r="P17" i="3"/>
  <c r="Q17" i="3"/>
  <c r="T17" i="3" s="1"/>
  <c r="U17" i="3" s="1"/>
  <c r="S17" i="3"/>
  <c r="O18" i="3"/>
  <c r="P18" i="3"/>
  <c r="Q18" i="3"/>
  <c r="S18" i="3"/>
  <c r="T18" i="3"/>
  <c r="U18" i="3"/>
  <c r="O19" i="3"/>
  <c r="P19" i="3"/>
  <c r="Q19" i="3"/>
  <c r="T19" i="3" s="1"/>
  <c r="U19" i="3" s="1"/>
  <c r="S19" i="3"/>
  <c r="O20" i="3"/>
  <c r="P20" i="3"/>
  <c r="Q20" i="3"/>
  <c r="S20" i="3"/>
  <c r="T20" i="3"/>
  <c r="U20" i="3"/>
  <c r="O21" i="3"/>
  <c r="P21" i="3"/>
  <c r="Q21" i="3"/>
  <c r="T21" i="3" s="1"/>
  <c r="U21" i="3" s="1"/>
  <c r="S21" i="3"/>
  <c r="O22" i="3"/>
  <c r="P22" i="3"/>
  <c r="Q22" i="3"/>
  <c r="S22" i="3"/>
  <c r="T22" i="3"/>
  <c r="U22" i="3"/>
  <c r="O23" i="3"/>
  <c r="P23" i="3"/>
  <c r="Q23" i="3"/>
  <c r="T23" i="3" s="1"/>
  <c r="U23" i="3" s="1"/>
  <c r="S23" i="3"/>
  <c r="O24" i="3"/>
  <c r="P24" i="3"/>
  <c r="Q24" i="3"/>
  <c r="S24" i="3"/>
  <c r="T24" i="3"/>
  <c r="U24" i="3"/>
  <c r="O25" i="3"/>
  <c r="P25" i="3"/>
  <c r="Q25" i="3"/>
  <c r="T25" i="3" s="1"/>
  <c r="U25" i="3" s="1"/>
  <c r="S25" i="3"/>
  <c r="O26" i="3"/>
  <c r="P26" i="3"/>
  <c r="Q26" i="3"/>
  <c r="S26" i="3"/>
  <c r="T26" i="3"/>
  <c r="U26" i="3"/>
  <c r="O27" i="3"/>
  <c r="P27" i="3"/>
  <c r="Q27" i="3"/>
  <c r="T27" i="3" s="1"/>
  <c r="U27" i="3" s="1"/>
  <c r="S27" i="3"/>
  <c r="O28" i="3"/>
  <c r="P28" i="3"/>
  <c r="Q28" i="3"/>
  <c r="S28" i="3"/>
  <c r="T28" i="3"/>
  <c r="U28" i="3"/>
  <c r="O29" i="3"/>
  <c r="P29" i="3"/>
  <c r="Q29" i="3"/>
  <c r="T29" i="3" s="1"/>
  <c r="U29" i="3" s="1"/>
  <c r="S29" i="3"/>
  <c r="O30" i="3"/>
  <c r="Q30" i="3" s="1"/>
  <c r="P30" i="3"/>
  <c r="O39" i="2"/>
  <c r="P39" i="2" s="1"/>
  <c r="P38" i="2"/>
  <c r="O38" i="2"/>
  <c r="O37" i="2"/>
  <c r="P37" i="2" s="1"/>
  <c r="O36" i="2"/>
  <c r="P36" i="2" s="1"/>
  <c r="O35" i="2"/>
  <c r="P35" i="2" s="1"/>
  <c r="P34" i="2"/>
  <c r="O34" i="2"/>
  <c r="O15" i="2"/>
  <c r="P15" i="2" s="1"/>
  <c r="O16" i="2"/>
  <c r="P16" i="2"/>
  <c r="O17" i="2"/>
  <c r="P17" i="2"/>
  <c r="O18" i="2"/>
  <c r="P18" i="2" s="1"/>
  <c r="O19" i="2"/>
  <c r="P19" i="2"/>
  <c r="O20" i="2"/>
  <c r="P20" i="2"/>
  <c r="O21" i="2"/>
  <c r="P21" i="2"/>
  <c r="O22" i="2"/>
  <c r="P22" i="2" s="1"/>
  <c r="O23" i="2"/>
  <c r="P23" i="2"/>
  <c r="O24" i="2"/>
  <c r="P24" i="2"/>
  <c r="O25" i="2"/>
  <c r="P25" i="2"/>
  <c r="O26" i="2"/>
  <c r="P26" i="2" s="1"/>
  <c r="O27" i="2"/>
  <c r="P27" i="2"/>
  <c r="O28" i="2"/>
  <c r="P28" i="2"/>
  <c r="S30" i="3" l="1"/>
  <c r="T30" i="3" s="1"/>
  <c r="U30" i="3" s="1"/>
  <c r="T11" i="4" l="1"/>
  <c r="S11" i="4"/>
  <c r="Q53" i="10"/>
  <c r="N53" i="10"/>
  <c r="K53" i="10"/>
  <c r="N17" i="4"/>
  <c r="O17" i="4"/>
  <c r="P17" i="4"/>
  <c r="Q17" i="4"/>
  <c r="R17" i="4"/>
  <c r="S17" i="4"/>
  <c r="T17" i="4"/>
  <c r="U17" i="4"/>
  <c r="M17" i="4"/>
  <c r="N47" i="3"/>
  <c r="M47" i="3"/>
  <c r="B17" i="10"/>
  <c r="Q8" i="10"/>
  <c r="P8" i="10"/>
  <c r="N8" i="10"/>
  <c r="M8" i="10"/>
  <c r="K8" i="10"/>
  <c r="F3" i="11"/>
  <c r="E3" i="11"/>
  <c r="AH37" i="10" l="1"/>
  <c r="AG37" i="10"/>
  <c r="AE37" i="10"/>
  <c r="AC37" i="10"/>
  <c r="AD37" i="10" s="1"/>
  <c r="AH33" i="10"/>
  <c r="AG33" i="10"/>
  <c r="AE33" i="10"/>
  <c r="AC33" i="10"/>
  <c r="AD33" i="10" s="1"/>
  <c r="AH31" i="10"/>
  <c r="AG31" i="10"/>
  <c r="AE31" i="10"/>
  <c r="AC31" i="10"/>
  <c r="AH12" i="10"/>
  <c r="AG12" i="10"/>
  <c r="AE12" i="10"/>
  <c r="AC12" i="10"/>
  <c r="AD12" i="10" s="1"/>
  <c r="AD31" i="10" l="1"/>
  <c r="S11" i="3" l="1"/>
  <c r="S12" i="3" l="1"/>
  <c r="Q12" i="3"/>
  <c r="S15" i="4"/>
  <c r="Q15" i="4"/>
  <c r="Q7" i="2"/>
  <c r="S14" i="2" s="1"/>
  <c r="Q6" i="2"/>
  <c r="Q7" i="3"/>
  <c r="Q6" i="3"/>
  <c r="Q7" i="4"/>
  <c r="Q6" i="4"/>
  <c r="S39" i="2" l="1"/>
  <c r="Q37" i="2"/>
  <c r="T37" i="2" s="1"/>
  <c r="U37" i="2" s="1"/>
  <c r="Q35" i="2"/>
  <c r="S15" i="2"/>
  <c r="Q17" i="2"/>
  <c r="S22" i="2"/>
  <c r="S24" i="2"/>
  <c r="Q27" i="2"/>
  <c r="Q39" i="2"/>
  <c r="S17" i="2"/>
  <c r="Q19" i="2"/>
  <c r="Q26" i="2"/>
  <c r="Q28" i="2"/>
  <c r="S16" i="2"/>
  <c r="S23" i="2"/>
  <c r="Q18" i="2"/>
  <c r="T18" i="2" s="1"/>
  <c r="U18" i="2" s="1"/>
  <c r="S34" i="2"/>
  <c r="S19" i="2"/>
  <c r="Q21" i="2"/>
  <c r="S26" i="2"/>
  <c r="S28" i="2"/>
  <c r="S36" i="2"/>
  <c r="Q36" i="2"/>
  <c r="T36" i="2" s="1"/>
  <c r="U36" i="2" s="1"/>
  <c r="Q20" i="2"/>
  <c r="T20" i="2" s="1"/>
  <c r="U20" i="2" s="1"/>
  <c r="S38" i="2"/>
  <c r="Q34" i="2"/>
  <c r="T34" i="2" s="1"/>
  <c r="U34" i="2" s="1"/>
  <c r="Q16" i="2"/>
  <c r="T16" i="2" s="1"/>
  <c r="U16" i="2" s="1"/>
  <c r="S21" i="2"/>
  <c r="Q23" i="2"/>
  <c r="T23" i="2" s="1"/>
  <c r="U23" i="2" s="1"/>
  <c r="Q38" i="2"/>
  <c r="T38" i="2" s="1"/>
  <c r="U38" i="2" s="1"/>
  <c r="Q25" i="2"/>
  <c r="S18" i="2"/>
  <c r="S20" i="2"/>
  <c r="S27" i="2"/>
  <c r="S37" i="2"/>
  <c r="S35" i="2"/>
  <c r="T35" i="2" s="1"/>
  <c r="U35" i="2" s="1"/>
  <c r="Q15" i="2"/>
  <c r="T15" i="2" s="1"/>
  <c r="U15" i="2" s="1"/>
  <c r="Q22" i="2"/>
  <c r="T22" i="2" s="1"/>
  <c r="U22" i="2" s="1"/>
  <c r="Q24" i="2"/>
  <c r="T24" i="2" s="1"/>
  <c r="U24" i="2" s="1"/>
  <c r="S25" i="2"/>
  <c r="Q14" i="2"/>
  <c r="Z23" i="10"/>
  <c r="Y23" i="10"/>
  <c r="W23" i="10"/>
  <c r="X23" i="10"/>
  <c r="V23" i="10"/>
  <c r="T23" i="10"/>
  <c r="Z21" i="10"/>
  <c r="Y21" i="10"/>
  <c r="X21" i="10"/>
  <c r="W21" i="10"/>
  <c r="V21" i="10"/>
  <c r="T21" i="10"/>
  <c r="U21" i="10"/>
  <c r="Z19" i="10"/>
  <c r="Y19" i="10"/>
  <c r="X19" i="10"/>
  <c r="W19" i="10"/>
  <c r="V19" i="10"/>
  <c r="T19" i="10"/>
  <c r="U27" i="10"/>
  <c r="U25" i="10"/>
  <c r="Z14" i="10"/>
  <c r="Y14" i="10"/>
  <c r="X14" i="10"/>
  <c r="W14" i="10"/>
  <c r="V14" i="10"/>
  <c r="U14" i="10" s="1"/>
  <c r="T14" i="10"/>
  <c r="Z10" i="10"/>
  <c r="Y10" i="10"/>
  <c r="X10" i="10"/>
  <c r="W10" i="10"/>
  <c r="V10" i="10"/>
  <c r="Z8" i="10"/>
  <c r="Y8" i="10"/>
  <c r="X8" i="10"/>
  <c r="W8" i="10"/>
  <c r="V8" i="10"/>
  <c r="T10" i="10"/>
  <c r="T8" i="10"/>
  <c r="U47" i="10"/>
  <c r="U45" i="10"/>
  <c r="U43" i="10"/>
  <c r="U41" i="10"/>
  <c r="U39" i="10"/>
  <c r="Q47" i="10"/>
  <c r="Q45" i="10"/>
  <c r="Q43" i="10"/>
  <c r="Q41" i="10"/>
  <c r="Q39" i="10"/>
  <c r="Q37" i="10"/>
  <c r="AI37" i="10" s="1"/>
  <c r="Q35" i="10"/>
  <c r="Q33" i="10"/>
  <c r="AI33" i="10" s="1"/>
  <c r="Q31" i="10"/>
  <c r="AI31" i="10" s="1"/>
  <c r="Q27" i="10"/>
  <c r="Q25" i="10"/>
  <c r="Q23" i="10"/>
  <c r="Q21" i="10"/>
  <c r="Q19" i="10"/>
  <c r="Q14" i="10"/>
  <c r="Q12" i="10"/>
  <c r="AI12" i="10" s="1"/>
  <c r="Q10" i="10"/>
  <c r="N47" i="10"/>
  <c r="N45" i="10"/>
  <c r="N43" i="10"/>
  <c r="N41" i="10"/>
  <c r="N39" i="10"/>
  <c r="N37" i="10"/>
  <c r="AF37" i="10" s="1"/>
  <c r="N35" i="10"/>
  <c r="N33" i="10"/>
  <c r="AF33" i="10" s="1"/>
  <c r="N31" i="10"/>
  <c r="AF31" i="10" s="1"/>
  <c r="N27" i="10"/>
  <c r="N25" i="10"/>
  <c r="N23" i="10"/>
  <c r="N21" i="10"/>
  <c r="N19" i="10"/>
  <c r="N14" i="10"/>
  <c r="N12" i="10"/>
  <c r="AF12" i="10" s="1"/>
  <c r="N10" i="10"/>
  <c r="T27" i="2" l="1"/>
  <c r="U27" i="2" s="1"/>
  <c r="T25" i="2"/>
  <c r="U25" i="2" s="1"/>
  <c r="T28" i="2"/>
  <c r="U28" i="2" s="1"/>
  <c r="T17" i="2"/>
  <c r="U17" i="2" s="1"/>
  <c r="T26" i="2"/>
  <c r="U26" i="2" s="1"/>
  <c r="T21" i="2"/>
  <c r="U21" i="2" s="1"/>
  <c r="T19" i="2"/>
  <c r="U19" i="2" s="1"/>
  <c r="T39" i="2"/>
  <c r="U39" i="2" s="1"/>
  <c r="U23" i="10"/>
  <c r="L27" i="10" l="1"/>
  <c r="L25" i="10"/>
  <c r="AI27" i="10"/>
  <c r="AH27" i="10"/>
  <c r="AG27" i="10"/>
  <c r="AF27" i="10"/>
  <c r="AE27" i="10"/>
  <c r="AI25" i="10"/>
  <c r="AH25" i="10"/>
  <c r="AG25" i="10"/>
  <c r="AF25" i="10"/>
  <c r="AE25" i="10"/>
  <c r="AC25" i="10"/>
  <c r="H47" i="10"/>
  <c r="AI47" i="10" s="1"/>
  <c r="G47" i="10"/>
  <c r="AH47" i="10" s="1"/>
  <c r="F47" i="10"/>
  <c r="AG47" i="10" s="1"/>
  <c r="E47" i="10"/>
  <c r="AF47" i="10" s="1"/>
  <c r="D47" i="10"/>
  <c r="AE47" i="10" s="1"/>
  <c r="B47" i="10"/>
  <c r="AC47" i="10" s="1"/>
  <c r="AD47" i="10" s="1"/>
  <c r="H45" i="10"/>
  <c r="AI45" i="10" s="1"/>
  <c r="G45" i="10"/>
  <c r="AH45" i="10" s="1"/>
  <c r="F45" i="10"/>
  <c r="AG45" i="10" s="1"/>
  <c r="E45" i="10"/>
  <c r="AF45" i="10" s="1"/>
  <c r="D45" i="10"/>
  <c r="AE45" i="10" s="1"/>
  <c r="B45" i="10"/>
  <c r="H43" i="10"/>
  <c r="AI43" i="10" s="1"/>
  <c r="G43" i="10"/>
  <c r="AH43" i="10" s="1"/>
  <c r="F43" i="10"/>
  <c r="AG43" i="10" s="1"/>
  <c r="E43" i="10"/>
  <c r="AF43" i="10" s="1"/>
  <c r="D43" i="10"/>
  <c r="AE43" i="10" s="1"/>
  <c r="B43" i="10"/>
  <c r="H41" i="10"/>
  <c r="AI41" i="10" s="1"/>
  <c r="G41" i="10"/>
  <c r="AH41" i="10" s="1"/>
  <c r="F41" i="10"/>
  <c r="AG41" i="10" s="1"/>
  <c r="E41" i="10"/>
  <c r="AF41" i="10" s="1"/>
  <c r="D41" i="10"/>
  <c r="AE41" i="10" s="1"/>
  <c r="B41" i="10"/>
  <c r="H39" i="10"/>
  <c r="AI39" i="10" s="1"/>
  <c r="G39" i="10"/>
  <c r="AH39" i="10" s="1"/>
  <c r="F39" i="10"/>
  <c r="AG39" i="10" s="1"/>
  <c r="E39" i="10"/>
  <c r="AF39" i="10" s="1"/>
  <c r="D39" i="10"/>
  <c r="AE39" i="10" s="1"/>
  <c r="B39" i="10"/>
  <c r="L47" i="10"/>
  <c r="L45" i="10"/>
  <c r="L43" i="10"/>
  <c r="L41" i="10"/>
  <c r="L39" i="10"/>
  <c r="F35" i="10"/>
  <c r="E35" i="10"/>
  <c r="D35" i="10"/>
  <c r="B35" i="10"/>
  <c r="C37" i="10"/>
  <c r="C33" i="10"/>
  <c r="C31" i="10"/>
  <c r="D23" i="10"/>
  <c r="AE23" i="10" s="1"/>
  <c r="B23" i="10"/>
  <c r="AC23" i="10" s="1"/>
  <c r="AD23" i="10" s="1"/>
  <c r="D21" i="10"/>
  <c r="AE21" i="10" s="1"/>
  <c r="B21" i="10"/>
  <c r="AC21" i="10" s="1"/>
  <c r="AD21" i="10" s="1"/>
  <c r="D19" i="10"/>
  <c r="AE19" i="10" s="1"/>
  <c r="B19" i="10"/>
  <c r="H14" i="10"/>
  <c r="AI14" i="10" s="1"/>
  <c r="G14" i="10"/>
  <c r="AH14" i="10" s="1"/>
  <c r="F14" i="10"/>
  <c r="AG14" i="10" s="1"/>
  <c r="E14" i="10"/>
  <c r="AF14" i="10" s="1"/>
  <c r="D14" i="10"/>
  <c r="AE14" i="10" s="1"/>
  <c r="B14" i="10"/>
  <c r="C12" i="10"/>
  <c r="B10" i="10"/>
  <c r="AC10" i="10" s="1"/>
  <c r="B8" i="10"/>
  <c r="AC8" i="10" s="1"/>
  <c r="D63" i="10"/>
  <c r="D61" i="10"/>
  <c r="C59" i="10"/>
  <c r="D59" i="10" s="1"/>
  <c r="P49" i="10"/>
  <c r="O49" i="10"/>
  <c r="M49" i="10"/>
  <c r="K49" i="10"/>
  <c r="U37" i="10"/>
  <c r="L37" i="10"/>
  <c r="L35" i="10"/>
  <c r="U33" i="10"/>
  <c r="L33" i="10"/>
  <c r="U31" i="10"/>
  <c r="Q49" i="10"/>
  <c r="L31" i="10"/>
  <c r="L49" i="10" s="1"/>
  <c r="P29" i="10"/>
  <c r="O29" i="10"/>
  <c r="M29" i="10"/>
  <c r="K29" i="10"/>
  <c r="L23" i="10"/>
  <c r="T29" i="10"/>
  <c r="L21" i="10"/>
  <c r="Z29" i="10"/>
  <c r="Y29" i="10"/>
  <c r="V29" i="10"/>
  <c r="Q29" i="10"/>
  <c r="L19" i="10"/>
  <c r="X16" i="10"/>
  <c r="W16" i="10"/>
  <c r="V16" i="10"/>
  <c r="P16" i="10"/>
  <c r="O16" i="10"/>
  <c r="M16" i="10"/>
  <c r="K16" i="10"/>
  <c r="L14" i="10"/>
  <c r="U12" i="10"/>
  <c r="L12" i="10"/>
  <c r="U10" i="10"/>
  <c r="L10" i="10"/>
  <c r="Z16" i="10"/>
  <c r="T16" i="10"/>
  <c r="Q16" i="10"/>
  <c r="L8" i="10"/>
  <c r="O6" i="10"/>
  <c r="X6" i="10" s="1"/>
  <c r="AG6" i="10" s="1"/>
  <c r="G6" i="10"/>
  <c r="H6" i="10" s="1"/>
  <c r="Q6" i="10" s="1"/>
  <c r="Z6" i="10" s="1"/>
  <c r="AI6" i="10" s="1"/>
  <c r="AD25" i="10" l="1"/>
  <c r="C14" i="10"/>
  <c r="AC14" i="10"/>
  <c r="AD14" i="10" s="1"/>
  <c r="C39" i="10"/>
  <c r="AC39" i="10"/>
  <c r="AD39" i="10" s="1"/>
  <c r="C43" i="10"/>
  <c r="AC43" i="10"/>
  <c r="AD43" i="10" s="1"/>
  <c r="C27" i="10"/>
  <c r="AC27" i="10"/>
  <c r="AD27" i="10" s="1"/>
  <c r="C19" i="10"/>
  <c r="AC19" i="10"/>
  <c r="AD19" i="10" s="1"/>
  <c r="C41" i="10"/>
  <c r="AC41" i="10"/>
  <c r="AD41" i="10" s="1"/>
  <c r="C45" i="10"/>
  <c r="AC45" i="10"/>
  <c r="AD45" i="10" s="1"/>
  <c r="V49" i="10"/>
  <c r="AE35" i="10"/>
  <c r="Z49" i="10"/>
  <c r="Z52" i="10" s="1"/>
  <c r="W49" i="10"/>
  <c r="AF35" i="10"/>
  <c r="T49" i="10"/>
  <c r="AC35" i="10"/>
  <c r="AD35" i="10" s="1"/>
  <c r="X49" i="10"/>
  <c r="AG35" i="10"/>
  <c r="Y49" i="10"/>
  <c r="C21" i="10"/>
  <c r="L16" i="10"/>
  <c r="B16" i="10"/>
  <c r="D29" i="10"/>
  <c r="U35" i="10"/>
  <c r="U49" i="10" s="1"/>
  <c r="C25" i="10"/>
  <c r="L29" i="10"/>
  <c r="P6" i="10"/>
  <c r="P52" i="10"/>
  <c r="C47" i="10"/>
  <c r="F49" i="10"/>
  <c r="M52" i="10"/>
  <c r="K52" i="10"/>
  <c r="O52" i="10"/>
  <c r="B29" i="10"/>
  <c r="AF49" i="10"/>
  <c r="C35" i="10"/>
  <c r="AG49" i="10"/>
  <c r="C23" i="10"/>
  <c r="V52" i="10"/>
  <c r="Q52" i="10"/>
  <c r="AE49" i="10"/>
  <c r="T52" i="10"/>
  <c r="B49" i="10"/>
  <c r="D49" i="10"/>
  <c r="N49" i="10"/>
  <c r="N16" i="10"/>
  <c r="U8" i="10"/>
  <c r="U16" i="10" s="1"/>
  <c r="E49" i="10"/>
  <c r="W29" i="10"/>
  <c r="W52" i="10" s="1"/>
  <c r="U19" i="10"/>
  <c r="U29" i="10" s="1"/>
  <c r="AE29" i="10"/>
  <c r="Y16" i="10"/>
  <c r="X29" i="10"/>
  <c r="X52" i="10" s="1"/>
  <c r="N29" i="10"/>
  <c r="C49" i="10" l="1"/>
  <c r="L52" i="10"/>
  <c r="Y52" i="10"/>
  <c r="AC49" i="10"/>
  <c r="Y6" i="10"/>
  <c r="AH6" i="10" s="1"/>
  <c r="U52" i="10"/>
  <c r="B52" i="10"/>
  <c r="B53" i="10" s="1"/>
  <c r="AC29" i="10"/>
  <c r="AD29" i="10"/>
  <c r="N52" i="10"/>
  <c r="AC16" i="10"/>
  <c r="AD49" i="10"/>
  <c r="C29" i="10"/>
  <c r="AC52" i="10" l="1"/>
  <c r="AC53" i="10" l="1"/>
  <c r="N28" i="2"/>
  <c r="K28" i="2"/>
  <c r="L28" i="2" s="1"/>
  <c r="N27" i="2"/>
  <c r="K27" i="2"/>
  <c r="L27" i="2" s="1"/>
  <c r="V28" i="2" l="1"/>
  <c r="V27" i="2"/>
  <c r="N39" i="2" l="1"/>
  <c r="K39" i="2"/>
  <c r="L39" i="2" s="1"/>
  <c r="M41" i="2"/>
  <c r="N25" i="2" l="1"/>
  <c r="K25" i="2"/>
  <c r="K26" i="2" s="1"/>
  <c r="L26" i="2" s="1"/>
  <c r="N23" i="2"/>
  <c r="K23" i="2"/>
  <c r="K24" i="2" s="1"/>
  <c r="L24" i="2" s="1"/>
  <c r="N24" i="2" l="1"/>
  <c r="L23" i="2"/>
  <c r="L25" i="2"/>
  <c r="N26" i="2"/>
  <c r="E3" i="3" l="1"/>
  <c r="V25" i="2" l="1"/>
  <c r="V24" i="2"/>
  <c r="V23" i="2" l="1"/>
  <c r="V26" i="2"/>
  <c r="M15" i="2"/>
  <c r="M30" i="2" s="1"/>
  <c r="K15" i="2"/>
  <c r="L15" i="2" s="1"/>
  <c r="R30" i="2"/>
  <c r="N14" i="2"/>
  <c r="O14" i="2" s="1"/>
  <c r="P14" i="2" s="1"/>
  <c r="K14" i="2"/>
  <c r="L14" i="2" s="1"/>
  <c r="N15" i="2" l="1"/>
  <c r="T14" i="2"/>
  <c r="U14" i="2" s="1"/>
  <c r="U29" i="2" l="1"/>
  <c r="R32" i="3" l="1"/>
  <c r="R47" i="3" s="1"/>
  <c r="K21" i="2" l="1"/>
  <c r="K22" i="2"/>
  <c r="K17" i="2"/>
  <c r="K18" i="2"/>
  <c r="K19" i="2"/>
  <c r="K20" i="2"/>
  <c r="K15" i="4" l="1"/>
  <c r="L15" i="4" s="1"/>
  <c r="P13" i="4"/>
  <c r="N15" i="4"/>
  <c r="K36" i="2" l="1"/>
  <c r="L36" i="2" s="1"/>
  <c r="K37" i="2"/>
  <c r="L37" i="2" s="1"/>
  <c r="K38" i="2"/>
  <c r="L38" i="2" s="1"/>
  <c r="L21" i="2"/>
  <c r="N21" i="2"/>
  <c r="L22" i="2"/>
  <c r="N22" i="2"/>
  <c r="R41" i="2"/>
  <c r="R47" i="2" l="1"/>
  <c r="N37" i="2"/>
  <c r="N36" i="2"/>
  <c r="M45" i="3"/>
  <c r="N41" i="3"/>
  <c r="K41" i="3"/>
  <c r="L41" i="3" s="1"/>
  <c r="N38" i="2" l="1"/>
  <c r="J43" i="3" l="1"/>
  <c r="K43" i="3" s="1"/>
  <c r="L43" i="3" s="1"/>
  <c r="J42" i="3"/>
  <c r="K42" i="3" s="1"/>
  <c r="L42" i="3" s="1"/>
  <c r="N30" i="3"/>
  <c r="N42" i="3"/>
  <c r="N43" i="3"/>
  <c r="S38" i="3"/>
  <c r="T38" i="3" s="1"/>
  <c r="U38" i="3" s="1"/>
  <c r="L20" i="2"/>
  <c r="N20" i="2"/>
  <c r="N45" i="3" l="1"/>
  <c r="P45" i="3" l="1"/>
  <c r="O45" i="3"/>
  <c r="K35" i="2"/>
  <c r="L35" i="2" s="1"/>
  <c r="N19" i="2"/>
  <c r="N16" i="2"/>
  <c r="K16" i="2"/>
  <c r="L16" i="2" s="1"/>
  <c r="L17" i="2"/>
  <c r="L18" i="2"/>
  <c r="L19" i="2"/>
  <c r="N34" i="2" l="1"/>
  <c r="N18" i="2"/>
  <c r="N35" i="2"/>
  <c r="N17" i="2"/>
  <c r="Q30" i="2" l="1"/>
  <c r="E8" i="10" s="1"/>
  <c r="AF8" i="10" s="1"/>
  <c r="N30" i="2"/>
  <c r="D8" i="10" s="1"/>
  <c r="O30" i="2"/>
  <c r="N41" i="2"/>
  <c r="D10" i="10" s="1"/>
  <c r="P41" i="2"/>
  <c r="O41" i="2"/>
  <c r="P30" i="2"/>
  <c r="Q45" i="3"/>
  <c r="E23" i="10" s="1"/>
  <c r="AF23" i="10" s="1"/>
  <c r="E3" i="4"/>
  <c r="U11" i="4" s="1"/>
  <c r="T11" i="2"/>
  <c r="O15" i="4"/>
  <c r="P15" i="4" s="1"/>
  <c r="K13" i="4"/>
  <c r="Q13" i="4" s="1"/>
  <c r="D38" i="3"/>
  <c r="M37" i="3"/>
  <c r="K37" i="3"/>
  <c r="L37" i="3" s="1"/>
  <c r="N36" i="3"/>
  <c r="K36" i="3"/>
  <c r="L36" i="3" s="1"/>
  <c r="N35" i="3"/>
  <c r="K35" i="3"/>
  <c r="L35" i="3" s="1"/>
  <c r="D32" i="3"/>
  <c r="K30" i="3"/>
  <c r="L30" i="3" s="1"/>
  <c r="N29" i="3"/>
  <c r="K29" i="3"/>
  <c r="L29" i="3" s="1"/>
  <c r="N28" i="3"/>
  <c r="K28" i="3"/>
  <c r="L28" i="3" s="1"/>
  <c r="N27" i="3"/>
  <c r="K27" i="3"/>
  <c r="L27" i="3" s="1"/>
  <c r="N26" i="3"/>
  <c r="K26" i="3"/>
  <c r="L26" i="3" s="1"/>
  <c r="N25" i="3"/>
  <c r="K25" i="3"/>
  <c r="L25" i="3" s="1"/>
  <c r="N24" i="3"/>
  <c r="K24" i="3"/>
  <c r="L24" i="3" s="1"/>
  <c r="N23" i="3"/>
  <c r="K23" i="3"/>
  <c r="L23" i="3" s="1"/>
  <c r="N22" i="3"/>
  <c r="K22" i="3"/>
  <c r="L22" i="3" s="1"/>
  <c r="N21" i="3"/>
  <c r="K21" i="3"/>
  <c r="L21" i="3" s="1"/>
  <c r="N20" i="3"/>
  <c r="K20" i="3"/>
  <c r="L20" i="3" s="1"/>
  <c r="N19" i="3"/>
  <c r="K19" i="3"/>
  <c r="L19" i="3" s="1"/>
  <c r="N18" i="3"/>
  <c r="K18" i="3"/>
  <c r="L18" i="3" s="1"/>
  <c r="N17" i="3"/>
  <c r="K17" i="3"/>
  <c r="L17" i="3" s="1"/>
  <c r="N16" i="3"/>
  <c r="K16" i="3"/>
  <c r="L16" i="3" s="1"/>
  <c r="M15" i="3"/>
  <c r="K15" i="3"/>
  <c r="L15" i="3" s="1"/>
  <c r="N14" i="3"/>
  <c r="K14" i="3"/>
  <c r="L14" i="3" s="1"/>
  <c r="N13" i="3"/>
  <c r="K13" i="3"/>
  <c r="L13" i="3" s="1"/>
  <c r="N12" i="3"/>
  <c r="O12" i="3" s="1"/>
  <c r="P12" i="3" s="1"/>
  <c r="K12" i="3"/>
  <c r="L12" i="3" s="1"/>
  <c r="K34" i="2"/>
  <c r="L34" i="2" s="1"/>
  <c r="Q41" i="2" s="1"/>
  <c r="AE10" i="10" l="1"/>
  <c r="AD10" i="10" s="1"/>
  <c r="C10" i="10"/>
  <c r="AE8" i="10"/>
  <c r="D16" i="10"/>
  <c r="D52" i="10" s="1"/>
  <c r="C8" i="10"/>
  <c r="C16" i="10" s="1"/>
  <c r="C52" i="10" s="1"/>
  <c r="U11" i="2"/>
  <c r="U11" i="3" s="1"/>
  <c r="T11" i="3"/>
  <c r="E10" i="10"/>
  <c r="AF10" i="10" s="1"/>
  <c r="AF16" i="10" s="1"/>
  <c r="U30" i="2"/>
  <c r="S30" i="2"/>
  <c r="T30" i="2"/>
  <c r="N15" i="3"/>
  <c r="M39" i="3"/>
  <c r="N47" i="2"/>
  <c r="P47" i="2"/>
  <c r="O47" i="2"/>
  <c r="M47" i="2"/>
  <c r="Q47" i="2"/>
  <c r="T15" i="4"/>
  <c r="M32" i="3"/>
  <c r="N37" i="3"/>
  <c r="P39" i="3" s="1"/>
  <c r="P32" i="3"/>
  <c r="O32" i="3"/>
  <c r="P47" i="3" l="1"/>
  <c r="AE16" i="10"/>
  <c r="AE52" i="10" s="1"/>
  <c r="AD8" i="10"/>
  <c r="AD16" i="10" s="1"/>
  <c r="AD52" i="10" s="1"/>
  <c r="E16" i="10"/>
  <c r="U15" i="4"/>
  <c r="G35" i="10"/>
  <c r="AH35" i="10" s="1"/>
  <c r="H8" i="10"/>
  <c r="AI8" i="10" s="1"/>
  <c r="G8" i="10"/>
  <c r="AH8" i="10" s="1"/>
  <c r="F8" i="10"/>
  <c r="AG8" i="10" s="1"/>
  <c r="S45" i="3"/>
  <c r="F23" i="10" s="1"/>
  <c r="AG23" i="10" s="1"/>
  <c r="N32" i="3"/>
  <c r="T12" i="3"/>
  <c r="S32" i="3"/>
  <c r="U41" i="2"/>
  <c r="S41" i="2"/>
  <c r="F10" i="10" s="1"/>
  <c r="AG10" i="10" s="1"/>
  <c r="U39" i="3"/>
  <c r="H21" i="10" s="1"/>
  <c r="AI21" i="10" s="1"/>
  <c r="O39" i="3"/>
  <c r="O47" i="3" s="1"/>
  <c r="N39" i="3"/>
  <c r="Q39" i="3"/>
  <c r="S39" i="3"/>
  <c r="F19" i="10" l="1"/>
  <c r="AG19" i="10" s="1"/>
  <c r="S47" i="3"/>
  <c r="F21" i="10"/>
  <c r="AG21" i="10" s="1"/>
  <c r="E21" i="10"/>
  <c r="AF21" i="10" s="1"/>
  <c r="H10" i="10"/>
  <c r="AI10" i="10" s="1"/>
  <c r="G49" i="10"/>
  <c r="AH49" i="10"/>
  <c r="H35" i="10"/>
  <c r="AI35" i="10" s="1"/>
  <c r="AG16" i="10"/>
  <c r="F16" i="10"/>
  <c r="S47" i="2"/>
  <c r="U12" i="3"/>
  <c r="U32" i="3" s="1"/>
  <c r="T32" i="3"/>
  <c r="T41" i="2"/>
  <c r="G10" i="10" s="1"/>
  <c r="AH10" i="10" s="1"/>
  <c r="U45" i="3"/>
  <c r="T45" i="3"/>
  <c r="U47" i="2"/>
  <c r="T39" i="3"/>
  <c r="Q32" i="3"/>
  <c r="Q47" i="3" s="1"/>
  <c r="U47" i="3" l="1"/>
  <c r="T47" i="3"/>
  <c r="H16" i="10"/>
  <c r="AH16" i="10"/>
  <c r="G16" i="10"/>
  <c r="G23" i="10"/>
  <c r="AH23" i="10" s="1"/>
  <c r="H23" i="10"/>
  <c r="AI23" i="10" s="1"/>
  <c r="AG29" i="10"/>
  <c r="AG52" i="10" s="1"/>
  <c r="G21" i="10"/>
  <c r="AH21" i="10" s="1"/>
  <c r="F29" i="10"/>
  <c r="F52" i="10" s="1"/>
  <c r="G19" i="10"/>
  <c r="AH19" i="10" s="1"/>
  <c r="H19" i="10"/>
  <c r="AI19" i="10" s="1"/>
  <c r="E19" i="10"/>
  <c r="AF19" i="10" s="1"/>
  <c r="AI16" i="10"/>
  <c r="AI49" i="10"/>
  <c r="H49" i="10"/>
  <c r="T47" i="2"/>
  <c r="AH29" i="10" l="1"/>
  <c r="AH52" i="10" s="1"/>
  <c r="G29" i="10"/>
  <c r="G52" i="10" s="1"/>
  <c r="AF29" i="10"/>
  <c r="AF52" i="10" s="1"/>
  <c r="E29" i="10"/>
  <c r="E52" i="10" s="1"/>
  <c r="E53" i="10" s="1"/>
  <c r="H29" i="10"/>
  <c r="H52" i="10" s="1"/>
  <c r="H53" i="10" s="1"/>
  <c r="AI29" i="10"/>
  <c r="AI5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Hammond, Greg (UTC)</author>
    <author>Akasha Leffler</author>
  </authors>
  <commentList>
    <comment ref="K2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Hammond, Greg (UTC):</t>
        </r>
        <r>
          <rPr>
            <sz val="9"/>
            <color indexed="81"/>
            <rFont val="Tahoma"/>
            <family val="2"/>
          </rPr>
          <t xml:space="preserve">
This was hardcoded as 2021</t>
        </r>
      </text>
    </comment>
    <comment ref="B27" authorId="1" shapeId="0" xr:uid="{00000000-0006-0000-0700-00000B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This is on Vashon's FAR</t>
        </r>
      </text>
    </comment>
    <comment ref="B28" authorId="1" shapeId="0" xr:uid="{00000000-0006-0000-0700-000017000000}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This is on Vashon's FAR</t>
        </r>
      </text>
    </comment>
  </commentList>
</comments>
</file>

<file path=xl/sharedStrings.xml><?xml version="1.0" encoding="utf-8"?>
<sst xmlns="http://schemas.openxmlformats.org/spreadsheetml/2006/main" count="463" uniqueCount="151">
  <si>
    <t>Vashon Disposal</t>
  </si>
  <si>
    <t>Depreciation Summary</t>
  </si>
  <si>
    <t>Beginning</t>
  </si>
  <si>
    <t>Ending</t>
  </si>
  <si>
    <t>Average</t>
  </si>
  <si>
    <t>Equipment</t>
  </si>
  <si>
    <t>Cost</t>
  </si>
  <si>
    <t>Salvage</t>
  </si>
  <si>
    <t>Depr</t>
  </si>
  <si>
    <t>Test Year</t>
  </si>
  <si>
    <t>Accum Depr</t>
  </si>
  <si>
    <t>Investment</t>
  </si>
  <si>
    <t>Trucks</t>
  </si>
  <si>
    <t>Roll-off</t>
  </si>
  <si>
    <t xml:space="preserve">Recycling </t>
  </si>
  <si>
    <t>Total Trucks</t>
  </si>
  <si>
    <t xml:space="preserve"> </t>
  </si>
  <si>
    <t>Containers:</t>
  </si>
  <si>
    <t>Drop Boxes</t>
  </si>
  <si>
    <t>Total Cont, Carts,Totes</t>
  </si>
  <si>
    <t>Service Equipment</t>
  </si>
  <si>
    <t>Shop Equipment</t>
  </si>
  <si>
    <t>Building</t>
  </si>
  <si>
    <t>Land</t>
  </si>
  <si>
    <t>Total Equipment</t>
  </si>
  <si>
    <t>Depreciation Schedule</t>
  </si>
  <si>
    <t>CONVENTIONS</t>
  </si>
  <si>
    <t>First year</t>
  </si>
  <si>
    <t xml:space="preserve">Calendar year test period: </t>
  </si>
  <si>
    <t>mos in first year</t>
  </si>
  <si>
    <t>mos in 2nd year</t>
  </si>
  <si>
    <t>Second Year</t>
  </si>
  <si>
    <t>Total</t>
  </si>
  <si>
    <t>Allocated</t>
  </si>
  <si>
    <t>GARBAGE</t>
  </si>
  <si>
    <t>Date in</t>
  </si>
  <si>
    <t>Year</t>
  </si>
  <si>
    <t>Asset</t>
  </si>
  <si>
    <t>Test</t>
  </si>
  <si>
    <t>%</t>
  </si>
  <si>
    <t>Accumulated</t>
  </si>
  <si>
    <t>Accum.</t>
  </si>
  <si>
    <t>Truck</t>
  </si>
  <si>
    <t xml:space="preserve">Service </t>
  </si>
  <si>
    <t>Value</t>
  </si>
  <si>
    <t>Method</t>
  </si>
  <si>
    <t xml:space="preserve">Life </t>
  </si>
  <si>
    <t xml:space="preserve">Fully </t>
  </si>
  <si>
    <t xml:space="preserve">Monthly </t>
  </si>
  <si>
    <t>Test yr.</t>
  </si>
  <si>
    <t>Depreciation</t>
  </si>
  <si>
    <t>Depr.</t>
  </si>
  <si>
    <t>Dispositions must be in test period</t>
  </si>
  <si>
    <t>Codes</t>
  </si>
  <si>
    <t>No</t>
  </si>
  <si>
    <t>Asset Classification</t>
  </si>
  <si>
    <t>Mo</t>
  </si>
  <si>
    <t>M</t>
  </si>
  <si>
    <t>Years</t>
  </si>
  <si>
    <t>Depn.</t>
  </si>
  <si>
    <t>S/L</t>
  </si>
  <si>
    <t>RL</t>
  </si>
  <si>
    <t>2009 Intern'l Pckr, w/Cont Bar (N)</t>
  </si>
  <si>
    <t>matter what day of month put on</t>
  </si>
  <si>
    <t>Drive-Cam Video Recorder,</t>
  </si>
  <si>
    <t>Total Packer</t>
  </si>
  <si>
    <t>RO</t>
  </si>
  <si>
    <t>Camera</t>
  </si>
  <si>
    <t>Total Roll-Off</t>
  </si>
  <si>
    <t>Accum</t>
  </si>
  <si>
    <t>Quantity</t>
  </si>
  <si>
    <t>Var</t>
  </si>
  <si>
    <t>Cont &amp; Drop Boxes</t>
  </si>
  <si>
    <t>1 Yd Cont w/Lids (N)</t>
  </si>
  <si>
    <t>1.5 Yd Cont w/Lids (N)</t>
  </si>
  <si>
    <t>2 Yd Cont w/Lids (N)</t>
  </si>
  <si>
    <t>Drop Box</t>
  </si>
  <si>
    <t>20 Yd Drop Box  w/Lids (N)</t>
  </si>
  <si>
    <t>25 Yd Drop Box  w/Lids (N)</t>
  </si>
  <si>
    <t>30 Yd Drop Box  w/Lids (N)</t>
  </si>
  <si>
    <t>Recycling Bins</t>
  </si>
  <si>
    <t>Building Structures</t>
  </si>
  <si>
    <t xml:space="preserve">Land </t>
  </si>
  <si>
    <t>Office Building</t>
  </si>
  <si>
    <t>FAR #</t>
  </si>
  <si>
    <t>Total Drop Boxes</t>
  </si>
  <si>
    <t>Total Garbage Containers</t>
  </si>
  <si>
    <t>Year/Mo</t>
  </si>
  <si>
    <t>Fully Depr</t>
  </si>
  <si>
    <t>First Year</t>
  </si>
  <si>
    <t xml:space="preserve">Annual </t>
  </si>
  <si>
    <t>Depre</t>
  </si>
  <si>
    <t>Engine Cap Repair</t>
  </si>
  <si>
    <t>FAR</t>
  </si>
  <si>
    <t>Annual</t>
  </si>
  <si>
    <t>96 GAL Recycle carts</t>
  </si>
  <si>
    <t>96 GAL Recycle Carts</t>
  </si>
  <si>
    <t>Total Recycling</t>
  </si>
  <si>
    <t>ADD</t>
  </si>
  <si>
    <t>OTHER:</t>
  </si>
  <si>
    <t>PACKER:</t>
  </si>
  <si>
    <t>Roll off:</t>
  </si>
  <si>
    <t>1998 PBILT (0799)(RF294) (N)</t>
  </si>
  <si>
    <t>173264/ 173269/ 173267/ 173264/ 173266</t>
  </si>
  <si>
    <t>2008 Int'l w/20 yd pckr (N)</t>
  </si>
  <si>
    <t>Truck #623 Amort of Salvage</t>
  </si>
  <si>
    <t>Truck #154 Amort of Salvage</t>
  </si>
  <si>
    <t>Transmission Repair #154</t>
  </si>
  <si>
    <t>Year/Mo.</t>
  </si>
  <si>
    <t>Fully Depre</t>
  </si>
  <si>
    <t>N/A</t>
  </si>
  <si>
    <t>Drag</t>
  </si>
  <si>
    <t>2009 IHC 7400 REL</t>
  </si>
  <si>
    <t>225256/ 225257/ 225258/ 225259</t>
  </si>
  <si>
    <t xml:space="preserve">New 2009 International 7400 REL </t>
  </si>
  <si>
    <t>1/1/2019-12/31/2019</t>
  </si>
  <si>
    <t>FAR $</t>
  </si>
  <si>
    <t>UTC Schedule $</t>
  </si>
  <si>
    <t>Other</t>
  </si>
  <si>
    <t>1/1/2020-8/31/2020</t>
  </si>
  <si>
    <t>9/1/2020-12/31/2020</t>
  </si>
  <si>
    <t>None for current period</t>
  </si>
  <si>
    <t>A</t>
  </si>
  <si>
    <t>2013 Peterbilt T-320 (N)</t>
  </si>
  <si>
    <t>Truck #628 Amort of Salvage</t>
  </si>
  <si>
    <t>Truck #629 Amort of Salvage</t>
  </si>
  <si>
    <t>Auto Tarper for Truck #154</t>
  </si>
  <si>
    <t>Proforma Adds</t>
  </si>
  <si>
    <t>No new assets</t>
  </si>
  <si>
    <t>No Budgeted Assets</t>
  </si>
  <si>
    <t>2003 IHC 7400 Rear Loader</t>
  </si>
  <si>
    <t>Containers</t>
  </si>
  <si>
    <t>Container (100% Garbage)</t>
  </si>
  <si>
    <t>Recycling (shared)</t>
  </si>
  <si>
    <t>DH</t>
  </si>
  <si>
    <t>Office Equipment</t>
  </si>
  <si>
    <t>Cust</t>
  </si>
  <si>
    <t>Tire Shop</t>
  </si>
  <si>
    <t>Weld Shop Demo</t>
  </si>
  <si>
    <t>Land - Shop/T-stn</t>
  </si>
  <si>
    <t>Land - New Office</t>
  </si>
  <si>
    <t>Test Year End Month</t>
  </si>
  <si>
    <t>Test Year Beginning Month</t>
  </si>
  <si>
    <t>Second year</t>
  </si>
  <si>
    <t>Test Period End Mo/Yr</t>
  </si>
  <si>
    <t>Test Period Beg. Mo/Yr</t>
  </si>
  <si>
    <t>Garbage Container</t>
  </si>
  <si>
    <t>Useful Life</t>
  </si>
  <si>
    <t>Test Year Depreciation</t>
  </si>
  <si>
    <t>Average Investment</t>
  </si>
  <si>
    <t>Packer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</si>
</sst>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_(* #,##0_);_(* \(#,##0\);_(* &quot;-&quot;??_);_(@_)"/>
    <numFmt numFmtId="167" formatCode="[$-409]mmmm\ d\,\ yyyy;@"/>
    <numFmt numFmtId="168" formatCode="m/d/yy"/>
    <numFmt numFmtId="169" formatCode="m/d/yy;@"/>
    <numFmt numFmtId="170" formatCode="0.0"/>
    <numFmt numFmtId="171" formatCode="_-* #,##0.00_-;\-* #,##0.00_-;_-* &quot;-&quot;??_-;_-@_-"/>
    <numFmt numFmtId="172" formatCode="&quot;$&quot;#,##0\ ;\(&quot;$&quot;#,##0\)"/>
    <numFmt numFmtId="173" formatCode="_([$€-2]* #,##0.00_);_([$€-2]* \(#,##0.00\);_([$€-2]* &quot;-&quot;??_)"/>
    <numFmt numFmtId="179" formatCode="_(* #,##0.0_);_(* \(#,##0.0\);_(* &quot;-&quot;??_);_(@_)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1"/>
      <color indexed="51"/>
      <name val="Calibri"/>
      <family val="2"/>
    </font>
    <font>
      <b/>
      <sz val="11"/>
      <color indexed="18"/>
      <name val="Britannic Bold"/>
      <family val="2"/>
    </font>
    <font>
      <sz val="12"/>
      <name val="CG Omega"/>
    </font>
    <font>
      <sz val="11"/>
      <name val="Bookman Old Style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u/>
      <sz val="11"/>
      <color indexed="12"/>
      <name val="Arial"/>
      <family val="2"/>
    </font>
    <font>
      <b/>
      <sz val="14"/>
      <name val="Helv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</font>
    <font>
      <sz val="9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/>
      <top/>
      <bottom/>
      <diagonal/>
    </border>
  </borders>
  <cellStyleXfs count="994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41" fontId="4" fillId="0" borderId="0"/>
    <xf numFmtId="0" fontId="6" fillId="10" borderId="0" applyNumberFormat="0" applyBorder="0" applyAlignment="0" applyProtection="0"/>
    <xf numFmtId="3" fontId="4" fillId="0" borderId="0"/>
    <xf numFmtId="0" fontId="7" fillId="11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8" fillId="0" borderId="0"/>
    <xf numFmtId="0" fontId="9" fillId="0" borderId="0"/>
    <xf numFmtId="0" fontId="9" fillId="0" borderId="0"/>
    <xf numFmtId="0" fontId="10" fillId="12" borderId="2" applyAlignment="0">
      <alignment horizontal="right"/>
      <protection locked="0"/>
    </xf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13" borderId="0">
      <alignment horizontal="right"/>
      <protection locked="0"/>
    </xf>
    <xf numFmtId="2" fontId="13" fillId="13" borderId="0">
      <alignment horizontal="right"/>
      <protection locked="0"/>
    </xf>
    <xf numFmtId="0" fontId="14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3" fontId="20" fillId="15" borderId="0">
      <protection locked="0"/>
    </xf>
    <xf numFmtId="4" fontId="20" fillId="15" borderId="0">
      <protection locked="0"/>
    </xf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43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16" borderId="7" applyNumberFormat="0" applyFont="0" applyAlignment="0" applyProtection="0"/>
    <xf numFmtId="165" fontId="24" fillId="0" borderId="0" applyNumberFormat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4" fillId="0" borderId="0"/>
    <xf numFmtId="0" fontId="23" fillId="0" borderId="0" applyNumberFormat="0" applyFont="0" applyFill="0" applyBorder="0" applyAlignment="0" applyProtection="0">
      <alignment horizontal="left"/>
    </xf>
    <xf numFmtId="0" fontId="25" fillId="0" borderId="8">
      <alignment horizontal="center"/>
    </xf>
    <xf numFmtId="0" fontId="8" fillId="0" borderId="0">
      <alignment vertical="top"/>
    </xf>
    <xf numFmtId="0" fontId="8" fillId="0" borderId="0" applyNumberFormat="0" applyBorder="0" applyAlignment="0"/>
    <xf numFmtId="0" fontId="26" fillId="0" borderId="9" applyNumberFormat="0" applyFill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5" applyNumberFormat="0" applyAlignment="0" applyProtection="0"/>
    <xf numFmtId="0" fontId="47" fillId="23" borderId="15" applyNumberFormat="0" applyAlignment="0" applyProtection="0"/>
    <xf numFmtId="0" fontId="48" fillId="0" borderId="16" applyNumberFormat="0" applyFill="0" applyAlignment="0" applyProtection="0"/>
    <xf numFmtId="0" fontId="49" fillId="24" borderId="17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7" borderId="0" applyNumberFormat="0" applyBorder="0" applyAlignment="0" applyProtection="0"/>
    <xf numFmtId="0" fontId="1" fillId="39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0" borderId="0" applyNumberFormat="0" applyBorder="0" applyAlignment="0" applyProtection="0"/>
    <xf numFmtId="0" fontId="3" fillId="3" borderId="0" applyNumberFormat="0" applyBorder="0" applyAlignment="0" applyProtection="0"/>
    <xf numFmtId="0" fontId="3" fillId="50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3" borderId="0" applyNumberFormat="0" applyBorder="0" applyAlignment="0" applyProtection="0"/>
    <xf numFmtId="0" fontId="1" fillId="26" borderId="0" applyNumberFormat="0" applyBorder="0" applyAlignment="0" applyProtection="0"/>
    <xf numFmtId="0" fontId="3" fillId="49" borderId="0" applyNumberFormat="0" applyBorder="0" applyAlignment="0" applyProtection="0"/>
    <xf numFmtId="0" fontId="3" fillId="6" borderId="0" applyNumberFormat="0" applyBorder="0" applyAlignment="0" applyProtection="0"/>
    <xf numFmtId="0" fontId="3" fillId="5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50" borderId="0" applyNumberFormat="0" applyBorder="0" applyAlignment="0" applyProtection="0"/>
    <xf numFmtId="0" fontId="1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1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6" borderId="0" applyNumberFormat="0" applyBorder="0" applyAlignment="0" applyProtection="0"/>
    <xf numFmtId="0" fontId="1" fillId="34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" fillId="50" borderId="0" applyNumberFormat="0" applyBorder="0" applyAlignment="0" applyProtection="0"/>
    <xf numFmtId="0" fontId="1" fillId="3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1" fillId="42" borderId="0" applyNumberFormat="0" applyBorder="0" applyAlignment="0" applyProtection="0"/>
    <xf numFmtId="0" fontId="3" fillId="52" borderId="0" applyNumberFormat="0" applyBorder="0" applyAlignment="0" applyProtection="0"/>
    <xf numFmtId="0" fontId="1" fillId="42" borderId="0" applyNumberFormat="0" applyBorder="0" applyAlignment="0" applyProtection="0"/>
    <xf numFmtId="0" fontId="3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" fillId="16" borderId="0" applyNumberFormat="0" applyBorder="0" applyAlignment="0" applyProtection="0"/>
    <xf numFmtId="0" fontId="3" fillId="50" borderId="0" applyNumberFormat="0" applyBorder="0" applyAlignment="0" applyProtection="0"/>
    <xf numFmtId="0" fontId="3" fillId="16" borderId="0" applyNumberFormat="0" applyBorder="0" applyAlignment="0" applyProtection="0"/>
    <xf numFmtId="0" fontId="3" fillId="50" borderId="0" applyNumberFormat="0" applyBorder="0" applyAlignment="0" applyProtection="0"/>
    <xf numFmtId="0" fontId="3" fillId="16" borderId="0" applyNumberFormat="0" applyBorder="0" applyAlignment="0" applyProtection="0"/>
    <xf numFmtId="0" fontId="3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" fillId="2" borderId="0" applyNumberFormat="0" applyBorder="0" applyAlignment="0" applyProtection="0"/>
    <xf numFmtId="0" fontId="3" fillId="5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1" fillId="31" borderId="0" applyNumberFormat="0" applyBorder="0" applyAlignment="0" applyProtection="0"/>
    <xf numFmtId="0" fontId="3" fillId="6" borderId="0" applyNumberFormat="0" applyBorder="0" applyAlignment="0" applyProtection="0"/>
    <xf numFmtId="0" fontId="1" fillId="31" borderId="0" applyNumberFormat="0" applyBorder="0" applyAlignment="0" applyProtection="0"/>
    <xf numFmtId="0" fontId="3" fillId="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53" borderId="0" applyNumberFormat="0" applyBorder="0" applyAlignment="0" applyProtection="0"/>
    <xf numFmtId="0" fontId="3" fillId="4" borderId="0" applyNumberFormat="0" applyBorder="0" applyAlignment="0" applyProtection="0"/>
    <xf numFmtId="0" fontId="3" fillId="5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" fillId="51" borderId="0" applyNumberFormat="0" applyBorder="0" applyAlignment="0" applyProtection="0"/>
    <xf numFmtId="0" fontId="3" fillId="3" borderId="0" applyNumberFormat="0" applyBorder="0" applyAlignment="0" applyProtection="0"/>
    <xf numFmtId="0" fontId="3" fillId="52" borderId="0" applyNumberFormat="0" applyBorder="0" applyAlignment="0" applyProtection="0"/>
    <xf numFmtId="0" fontId="3" fillId="3" borderId="0" applyNumberFormat="0" applyBorder="0" applyAlignment="0" applyProtection="0"/>
    <xf numFmtId="0" fontId="3" fillId="52" borderId="0" applyNumberFormat="0" applyBorder="0" applyAlignment="0" applyProtection="0"/>
    <xf numFmtId="0" fontId="3" fillId="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3" fillId="5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1" fillId="2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1" fillId="32" borderId="0" applyNumberFormat="0" applyBorder="0" applyAlignment="0" applyProtection="0"/>
    <xf numFmtId="0" fontId="5" fillId="4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" fillId="54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6" borderId="0" applyNumberFormat="0" applyBorder="0" applyAlignment="0" applyProtection="0"/>
    <xf numFmtId="0" fontId="5" fillId="52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1" fillId="44" borderId="0" applyNumberFormat="0" applyBorder="0" applyAlignment="0" applyProtection="0"/>
    <xf numFmtId="0" fontId="5" fillId="6" borderId="0" applyNumberFormat="0" applyBorder="0" applyAlignment="0" applyProtection="0"/>
    <xf numFmtId="0" fontId="5" fillId="50" borderId="0" applyNumberFormat="0" applyBorder="0" applyAlignment="0" applyProtection="0"/>
    <xf numFmtId="0" fontId="5" fillId="6" borderId="0" applyNumberFormat="0" applyBorder="0" applyAlignment="0" applyProtection="0"/>
    <xf numFmtId="0" fontId="5" fillId="58" borderId="0" applyNumberFormat="0" applyBorder="0" applyAlignment="0" applyProtection="0"/>
    <xf numFmtId="0" fontId="5" fillId="6" borderId="0" applyNumberFormat="0" applyBorder="0" applyAlignment="0" applyProtection="0"/>
    <xf numFmtId="0" fontId="51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6" borderId="0" applyNumberFormat="0" applyBorder="0" applyAlignment="0" applyProtection="0"/>
    <xf numFmtId="0" fontId="5" fillId="60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1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1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60" borderId="0" applyNumberFormat="0" applyBorder="0" applyAlignment="0" applyProtection="0"/>
    <xf numFmtId="0" fontId="5" fillId="54" borderId="0" applyNumberFormat="0" applyBorder="0" applyAlignment="0" applyProtection="0"/>
    <xf numFmtId="0" fontId="5" fillId="8" borderId="0" applyNumberFormat="0" applyBorder="0" applyAlignment="0" applyProtection="0"/>
    <xf numFmtId="0" fontId="5" fillId="54" borderId="0" applyNumberFormat="0" applyBorder="0" applyAlignment="0" applyProtection="0"/>
    <xf numFmtId="0" fontId="51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1" fillId="37" borderId="0" applyNumberFormat="0" applyBorder="0" applyAlignment="0" applyProtection="0"/>
    <xf numFmtId="0" fontId="5" fillId="56" borderId="0" applyNumberFormat="0" applyBorder="0" applyAlignment="0" applyProtection="0"/>
    <xf numFmtId="0" fontId="51" fillId="41" borderId="0" applyNumberFormat="0" applyBorder="0" applyAlignment="0" applyProtection="0"/>
    <xf numFmtId="0" fontId="5" fillId="5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6" borderId="0" applyNumberFormat="0" applyBorder="0" applyAlignment="0" applyProtection="0"/>
    <xf numFmtId="0" fontId="5" fillId="5" borderId="0" applyNumberFormat="0" applyBorder="0" applyAlignment="0" applyProtection="0"/>
    <xf numFmtId="0" fontId="51" fillId="41" borderId="0" applyNumberFormat="0" applyBorder="0" applyAlignment="0" applyProtection="0"/>
    <xf numFmtId="0" fontId="5" fillId="9" borderId="0" applyNumberFormat="0" applyBorder="0" applyAlignment="0" applyProtection="0"/>
    <xf numFmtId="0" fontId="5" fillId="5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1" fillId="45" borderId="0" applyNumberFormat="0" applyBorder="0" applyAlignment="0" applyProtection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1" fontId="4" fillId="0" borderId="0"/>
    <xf numFmtId="49" fontId="66" fillId="0" borderId="0" applyFill="0" applyBorder="0" applyAlignment="0" applyProtection="0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" fillId="10" borderId="0" applyNumberFormat="0" applyBorder="0" applyAlignment="0" applyProtection="0"/>
    <xf numFmtId="0" fontId="6" fillId="51" borderId="0" applyNumberFormat="0" applyBorder="0" applyAlignment="0" applyProtection="0"/>
    <xf numFmtId="0" fontId="6" fillId="10" borderId="0" applyNumberFormat="0" applyBorder="0" applyAlignment="0" applyProtection="0"/>
    <xf numFmtId="0" fontId="6" fillId="51" borderId="0" applyNumberFormat="0" applyBorder="0" applyAlignment="0" applyProtection="0"/>
    <xf numFmtId="0" fontId="44" fillId="20" borderId="0" applyNumberFormat="0" applyBorder="0" applyAlignment="0" applyProtection="0"/>
    <xf numFmtId="3" fontId="4" fillId="0" borderId="0"/>
    <xf numFmtId="3" fontId="4" fillId="0" borderId="0"/>
    <xf numFmtId="3" fontId="4" fillId="0" borderId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7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64" fillId="11" borderId="1" applyNumberFormat="0" applyAlignment="0" applyProtection="0"/>
    <xf numFmtId="0" fontId="47" fillId="23" borderId="15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64" fillId="11" borderId="1" applyNumberFormat="0" applyAlignment="0" applyProtection="0"/>
    <xf numFmtId="0" fontId="54" fillId="63" borderId="20" applyNumberFormat="0" applyAlignment="0" applyProtection="0"/>
    <xf numFmtId="0" fontId="54" fillId="63" borderId="20" applyNumberFormat="0" applyAlignment="0" applyProtection="0"/>
    <xf numFmtId="0" fontId="54" fillId="63" borderId="20" applyNumberFormat="0" applyAlignment="0" applyProtection="0"/>
    <xf numFmtId="0" fontId="54" fillId="62" borderId="19" applyNumberFormat="0" applyAlignment="0" applyProtection="0"/>
    <xf numFmtId="0" fontId="54" fillId="63" borderId="20" applyNumberFormat="0" applyAlignment="0" applyProtection="0"/>
    <xf numFmtId="0" fontId="54" fillId="62" borderId="19" applyNumberFormat="0" applyAlignment="0" applyProtection="0"/>
    <xf numFmtId="0" fontId="49" fillId="24" borderId="17" applyNumberFormat="0" applyAlignment="0" applyProtection="0"/>
    <xf numFmtId="0" fontId="68" fillId="64" borderId="0" applyNumberFormat="0" applyBorder="0" applyAlignment="0" applyProtection="0">
      <alignment horizontal="center"/>
      <protection hidden="1"/>
    </xf>
    <xf numFmtId="0" fontId="4" fillId="65" borderId="0">
      <alignment horizont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1" fillId="66" borderId="0">
      <alignment horizontal="left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>
      <alignment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21"/>
    <xf numFmtId="0" fontId="2" fillId="0" borderId="21"/>
    <xf numFmtId="0" fontId="2" fillId="0" borderId="21"/>
    <xf numFmtId="0" fontId="2" fillId="0" borderId="21"/>
    <xf numFmtId="0" fontId="2" fillId="0" borderId="21"/>
    <xf numFmtId="14" fontId="4" fillId="0" borderId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/>
    <xf numFmtId="1" fontId="4" fillId="0" borderId="0">
      <alignment horizontal="center"/>
    </xf>
    <xf numFmtId="0" fontId="14" fillId="52" borderId="0" applyNumberFormat="0" applyBorder="0" applyAlignment="0" applyProtection="0"/>
    <xf numFmtId="0" fontId="14" fillId="14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43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5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71" fillId="0" borderId="23" applyNumberFormat="0" applyFill="0" applyAlignment="0" applyProtection="0"/>
    <xf numFmtId="0" fontId="15" fillId="0" borderId="24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15" fillId="0" borderId="24" applyNumberFormat="0" applyFill="0" applyAlignment="0" applyProtection="0"/>
    <xf numFmtId="0" fontId="15" fillId="0" borderId="24" applyNumberFormat="0" applyFill="0" applyAlignment="0" applyProtection="0"/>
    <xf numFmtId="0" fontId="40" fillId="0" borderId="12" applyNumberFormat="0" applyFill="0" applyAlignment="0" applyProtection="0"/>
    <xf numFmtId="0" fontId="16" fillId="0" borderId="4" applyNumberFormat="0" applyFill="0" applyAlignment="0" applyProtection="0"/>
    <xf numFmtId="0" fontId="72" fillId="0" borderId="4" applyNumberFormat="0" applyFill="0" applyAlignment="0" applyProtection="0"/>
    <xf numFmtId="0" fontId="16" fillId="0" borderId="25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41" fillId="0" borderId="13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61" fillId="0" borderId="27" applyNumberFormat="0" applyFill="0" applyAlignment="0" applyProtection="0"/>
    <xf numFmtId="0" fontId="17" fillId="0" borderId="28" applyNumberFormat="0" applyFill="0" applyAlignment="0" applyProtection="0"/>
    <xf numFmtId="0" fontId="58" fillId="0" borderId="26" applyNumberFormat="0" applyFill="0" applyAlignment="0" applyProtection="0"/>
    <xf numFmtId="0" fontId="58" fillId="0" borderId="26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4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62" fillId="4" borderId="1" applyNumberFormat="0" applyAlignment="0" applyProtection="0"/>
    <xf numFmtId="0" fontId="59" fillId="50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4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59" fillId="50" borderId="1" applyNumberFormat="0" applyAlignment="0" applyProtection="0"/>
    <xf numFmtId="0" fontId="46" fillId="22" borderId="15" applyNumberFormat="0" applyAlignment="0" applyProtection="0"/>
    <xf numFmtId="0" fontId="65" fillId="0" borderId="18" applyBorder="0">
      <alignment horizontal="center" vertical="center" wrapText="1"/>
    </xf>
    <xf numFmtId="0" fontId="79" fillId="67" borderId="21"/>
    <xf numFmtId="0" fontId="79" fillId="67" borderId="21"/>
    <xf numFmtId="0" fontId="79" fillId="67" borderId="21"/>
    <xf numFmtId="0" fontId="79" fillId="67" borderId="21"/>
    <xf numFmtId="0" fontId="79" fillId="67" borderId="21"/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65" fillId="0" borderId="18" applyBorder="0">
      <alignment horizontal="center" vertical="center" wrapText="1"/>
    </xf>
    <xf numFmtId="0" fontId="21" fillId="0" borderId="6" applyNumberFormat="0" applyFill="0" applyAlignment="0" applyProtection="0"/>
    <xf numFmtId="0" fontId="75" fillId="0" borderId="29" applyNumberFormat="0" applyFill="0" applyAlignment="0" applyProtection="0"/>
    <xf numFmtId="0" fontId="60" fillId="0" borderId="30" applyNumberFormat="0" applyFill="0" applyAlignment="0" applyProtection="0"/>
    <xf numFmtId="0" fontId="21" fillId="0" borderId="6" applyNumberFormat="0" applyFill="0" applyAlignment="0" applyProtection="0"/>
    <xf numFmtId="0" fontId="60" fillId="0" borderId="30" applyNumberFormat="0" applyFill="0" applyAlignment="0" applyProtection="0"/>
    <xf numFmtId="0" fontId="48" fillId="0" borderId="16" applyNumberFormat="0" applyFill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22" fillId="4" borderId="0" applyNumberFormat="0" applyBorder="0" applyAlignment="0" applyProtection="0"/>
    <xf numFmtId="0" fontId="77" fillId="4" borderId="0" applyNumberFormat="0" applyBorder="0" applyAlignment="0" applyProtection="0"/>
    <xf numFmtId="0" fontId="45" fillId="2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8" fillId="0" borderId="0">
      <alignment vertical="top"/>
    </xf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84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7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7" fillId="2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64" fillId="11" borderId="35" applyNumberFormat="0" applyAlignment="0" applyProtection="0"/>
    <xf numFmtId="0" fontId="2" fillId="0" borderId="36"/>
    <xf numFmtId="0" fontId="2" fillId="0" borderId="36"/>
    <xf numFmtId="0" fontId="2" fillId="0" borderId="36"/>
    <xf numFmtId="0" fontId="2" fillId="0" borderId="36"/>
    <xf numFmtId="0" fontId="2" fillId="0" borderId="36"/>
    <xf numFmtId="0" fontId="65" fillId="0" borderId="39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62" fillId="4" borderId="35" applyNumberFormat="0" applyAlignment="0" applyProtection="0"/>
    <xf numFmtId="0" fontId="59" fillId="50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4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59" fillId="50" borderId="35" applyNumberFormat="0" applyAlignment="0" applyProtection="0"/>
    <xf numFmtId="0" fontId="65" fillId="0" borderId="34" applyBorder="0">
      <alignment horizontal="center" vertical="center" wrapText="1"/>
    </xf>
    <xf numFmtId="0" fontId="79" fillId="67" borderId="36"/>
    <xf numFmtId="0" fontId="79" fillId="67" borderId="36"/>
    <xf numFmtId="0" fontId="79" fillId="67" borderId="36"/>
    <xf numFmtId="0" fontId="79" fillId="67" borderId="36"/>
    <xf numFmtId="0" fontId="79" fillId="67" borderId="36"/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4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79" fillId="67" borderId="38"/>
    <xf numFmtId="0" fontId="79" fillId="67" borderId="38"/>
    <xf numFmtId="0" fontId="79" fillId="67" borderId="38"/>
    <xf numFmtId="0" fontId="79" fillId="67" borderId="38"/>
    <xf numFmtId="0" fontId="79" fillId="67" borderId="38"/>
    <xf numFmtId="0" fontId="65" fillId="0" borderId="34" applyBorder="0">
      <alignment horizontal="center" vertical="center" wrapText="1"/>
    </xf>
    <xf numFmtId="0" fontId="79" fillId="67" borderId="41"/>
    <xf numFmtId="0" fontId="79" fillId="67" borderId="41"/>
    <xf numFmtId="0" fontId="79" fillId="67" borderId="41"/>
    <xf numFmtId="0" fontId="59" fillId="50" borderId="37" applyNumberFormat="0" applyAlignment="0" applyProtection="0"/>
    <xf numFmtId="0" fontId="59" fillId="50" borderId="37" applyNumberFormat="0" applyAlignment="0" applyProtection="0"/>
    <xf numFmtId="0" fontId="59" fillId="50" borderId="37" applyNumberFormat="0" applyAlignment="0" applyProtection="0"/>
    <xf numFmtId="0" fontId="59" fillId="50" borderId="37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59" fillId="50" borderId="37" applyNumberFormat="0" applyAlignment="0" applyProtection="0"/>
    <xf numFmtId="0" fontId="59" fillId="50" borderId="37" applyNumberFormat="0" applyAlignment="0" applyProtection="0"/>
    <xf numFmtId="0" fontId="59" fillId="50" borderId="37" applyNumberFormat="0" applyAlignment="0" applyProtection="0"/>
    <xf numFmtId="0" fontId="59" fillId="50" borderId="37" applyNumberFormat="0" applyAlignment="0" applyProtection="0"/>
    <xf numFmtId="0" fontId="59" fillId="50" borderId="37" applyNumberFormat="0" applyAlignment="0" applyProtection="0"/>
    <xf numFmtId="0" fontId="65" fillId="0" borderId="31" applyBorder="0">
      <alignment horizontal="center" vertical="center" wrapText="1"/>
    </xf>
    <xf numFmtId="0" fontId="59" fillId="50" borderId="37" applyNumberFormat="0" applyAlignment="0" applyProtection="0"/>
    <xf numFmtId="0" fontId="59" fillId="4" borderId="37" applyNumberFormat="0" applyAlignment="0" applyProtection="0"/>
    <xf numFmtId="0" fontId="79" fillId="67" borderId="33"/>
    <xf numFmtId="0" fontId="79" fillId="67" borderId="33"/>
    <xf numFmtId="0" fontId="79" fillId="67" borderId="33"/>
    <xf numFmtId="0" fontId="79" fillId="67" borderId="33"/>
    <xf numFmtId="0" fontId="79" fillId="67" borderId="33"/>
    <xf numFmtId="0" fontId="65" fillId="0" borderId="31" applyBorder="0">
      <alignment horizontal="center" vertical="center" wrapText="1"/>
    </xf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50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50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59" fillId="4" borderId="32" applyNumberFormat="0" applyAlignment="0" applyProtection="0"/>
    <xf numFmtId="0" fontId="62" fillId="4" borderId="32" applyNumberFormat="0" applyAlignment="0" applyProtection="0"/>
    <xf numFmtId="0" fontId="62" fillId="4" borderId="32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5" fillId="0" borderId="34" applyBorder="0">
      <alignment horizontal="center" vertical="center" wrapText="1"/>
    </xf>
    <xf numFmtId="0" fontId="59" fillId="4" borderId="37" applyNumberFormat="0" applyAlignment="0" applyProtection="0"/>
    <xf numFmtId="0" fontId="59" fillId="50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59" fillId="4" borderId="37" applyNumberFormat="0" applyAlignment="0" applyProtection="0"/>
    <xf numFmtId="0" fontId="62" fillId="4" borderId="37" applyNumberFormat="0" applyAlignment="0" applyProtection="0"/>
    <xf numFmtId="0" fontId="62" fillId="4" borderId="37" applyNumberFormat="0" applyAlignment="0" applyProtection="0"/>
    <xf numFmtId="0" fontId="79" fillId="67" borderId="41"/>
    <xf numFmtId="0" fontId="79" fillId="67" borderId="41"/>
    <xf numFmtId="0" fontId="65" fillId="0" borderId="39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0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2" fillId="0" borderId="33"/>
    <xf numFmtId="0" fontId="2" fillId="0" borderId="33"/>
    <xf numFmtId="0" fontId="2" fillId="0" borderId="33"/>
    <xf numFmtId="0" fontId="2" fillId="0" borderId="33"/>
    <xf numFmtId="0" fontId="2" fillId="0" borderId="33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7" borderId="43"/>
    <xf numFmtId="0" fontId="79" fillId="67" borderId="43"/>
    <xf numFmtId="0" fontId="79" fillId="67" borderId="43"/>
    <xf numFmtId="0" fontId="79" fillId="67" borderId="43"/>
    <xf numFmtId="0" fontId="79" fillId="67" borderId="43"/>
    <xf numFmtId="0" fontId="65" fillId="0" borderId="42" applyBorder="0">
      <alignment horizontal="center" vertical="center" wrapText="1"/>
    </xf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38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1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2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4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6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7" fillId="11" borderId="32" applyNumberFormat="0" applyAlignment="0" applyProtection="0"/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5" fillId="0" borderId="31" applyBorder="0">
      <alignment horizontal="center" vertical="center" wrapText="1"/>
    </xf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2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4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6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7" fillId="11" borderId="37" applyNumberFormat="0" applyAlignment="0" applyProtection="0"/>
    <xf numFmtId="0" fontId="2" fillId="0" borderId="0"/>
    <xf numFmtId="0" fontId="2" fillId="0" borderId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" borderId="3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5" fillId="0" borderId="42" applyBorder="0">
      <alignment horizontal="center" vertical="center" wrapText="1"/>
    </xf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50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65" fillId="0" borderId="42" applyBorder="0">
      <alignment horizontal="center" vertical="center" wrapText="1"/>
    </xf>
    <xf numFmtId="0" fontId="79" fillId="67" borderId="43"/>
    <xf numFmtId="0" fontId="79" fillId="67" borderId="43"/>
    <xf numFmtId="0" fontId="79" fillId="67" borderId="43"/>
    <xf numFmtId="0" fontId="79" fillId="67" borderId="43"/>
    <xf numFmtId="0" fontId="79" fillId="67" borderId="43"/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65" fillId="0" borderId="42" applyBorder="0">
      <alignment horizontal="center" vertical="center" wrapText="1"/>
    </xf>
    <xf numFmtId="0" fontId="79" fillId="67" borderId="43"/>
    <xf numFmtId="0" fontId="79" fillId="67" borderId="43"/>
    <xf numFmtId="0" fontId="79" fillId="67" borderId="43"/>
    <xf numFmtId="0" fontId="79" fillId="67" borderId="43"/>
    <xf numFmtId="0" fontId="79" fillId="67" borderId="43"/>
    <xf numFmtId="0" fontId="65" fillId="0" borderId="42" applyBorder="0">
      <alignment horizontal="center" vertical="center" wrapText="1"/>
    </xf>
    <xf numFmtId="0" fontId="79" fillId="67" borderId="43"/>
    <xf numFmtId="0" fontId="79" fillId="67" borderId="43"/>
    <xf numFmtId="0" fontId="79" fillId="67" borderId="43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65" fillId="0" borderId="39" applyBorder="0">
      <alignment horizontal="center" vertical="center" wrapText="1"/>
    </xf>
    <xf numFmtId="0" fontId="59" fillId="50" borderId="40" applyNumberFormat="0" applyAlignment="0" applyProtection="0"/>
    <xf numFmtId="0" fontId="59" fillId="4" borderId="40" applyNumberFormat="0" applyAlignment="0" applyProtection="0"/>
    <xf numFmtId="0" fontId="79" fillId="67" borderId="43"/>
    <xf numFmtId="0" fontId="79" fillId="67" borderId="43"/>
    <xf numFmtId="0" fontId="79" fillId="67" borderId="43"/>
    <xf numFmtId="0" fontId="79" fillId="67" borderId="43"/>
    <xf numFmtId="0" fontId="79" fillId="67" borderId="43"/>
    <xf numFmtId="0" fontId="65" fillId="0" borderId="39" applyBorder="0">
      <alignment horizontal="center" vertical="center" wrapText="1"/>
    </xf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50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50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5" fillId="0" borderId="42" applyBorder="0">
      <alignment horizontal="center" vertical="center" wrapText="1"/>
    </xf>
    <xf numFmtId="0" fontId="59" fillId="4" borderId="40" applyNumberFormat="0" applyAlignment="0" applyProtection="0"/>
    <xf numFmtId="0" fontId="59" fillId="50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59" fillId="4" borderId="40" applyNumberFormat="0" applyAlignment="0" applyProtection="0"/>
    <xf numFmtId="0" fontId="62" fillId="4" borderId="40" applyNumberFormat="0" applyAlignment="0" applyProtection="0"/>
    <xf numFmtId="0" fontId="62" fillId="4" borderId="40" applyNumberFormat="0" applyAlignment="0" applyProtection="0"/>
    <xf numFmtId="0" fontId="79" fillId="67" borderId="43"/>
    <xf numFmtId="0" fontId="79" fillId="67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2" fillId="0" borderId="43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5" fillId="0" borderId="39" applyBorder="0">
      <alignment horizontal="center" vertical="center" wrapText="1"/>
    </xf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2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4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6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11" borderId="40" applyNumberFormat="0" applyAlignment="0" applyProtection="0"/>
    <xf numFmtId="0" fontId="7" fillId="2" borderId="4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93" fillId="0" borderId="0"/>
    <xf numFmtId="0" fontId="1" fillId="0" borderId="0"/>
    <xf numFmtId="0" fontId="1" fillId="0" borderId="0"/>
    <xf numFmtId="43" fontId="93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27" fillId="0" borderId="0" xfId="3" applyFont="1"/>
    <xf numFmtId="0" fontId="28" fillId="0" borderId="0" xfId="3" applyFont="1"/>
    <xf numFmtId="0" fontId="29" fillId="0" borderId="0" xfId="3" applyFont="1"/>
    <xf numFmtId="167" fontId="27" fillId="0" borderId="0" xfId="3" applyNumberFormat="1" applyFont="1" applyAlignment="1">
      <alignment horizontal="left"/>
    </xf>
    <xf numFmtId="0" fontId="27" fillId="0" borderId="0" xfId="3" applyFont="1" applyAlignment="1">
      <alignment horizontal="center"/>
    </xf>
    <xf numFmtId="3" fontId="29" fillId="0" borderId="0" xfId="3" applyNumberFormat="1" applyFont="1"/>
    <xf numFmtId="166" fontId="29" fillId="0" borderId="0" xfId="1" applyNumberFormat="1" applyFont="1" applyBorder="1"/>
    <xf numFmtId="0" fontId="27" fillId="0" borderId="10" xfId="3" applyFont="1" applyBorder="1"/>
    <xf numFmtId="166" fontId="27" fillId="0" borderId="10" xfId="1" applyNumberFormat="1" applyFont="1" applyBorder="1"/>
    <xf numFmtId="3" fontId="27" fillId="0" borderId="0" xfId="3" applyNumberFormat="1" applyFont="1"/>
    <xf numFmtId="166" fontId="27" fillId="0" borderId="0" xfId="1" applyNumberFormat="1" applyFont="1" applyBorder="1"/>
    <xf numFmtId="44" fontId="29" fillId="0" borderId="0" xfId="3" applyNumberFormat="1" applyFont="1"/>
    <xf numFmtId="0" fontId="29" fillId="17" borderId="0" xfId="0" applyFont="1" applyFill="1"/>
    <xf numFmtId="43" fontId="1" fillId="17" borderId="0" xfId="24" applyFont="1" applyFill="1" applyBorder="1"/>
    <xf numFmtId="0" fontId="30" fillId="17" borderId="0" xfId="0" applyFont="1" applyFill="1"/>
    <xf numFmtId="4" fontId="27" fillId="0" borderId="0" xfId="3" applyNumberFormat="1" applyFont="1" applyAlignment="1">
      <alignment horizontal="left"/>
    </xf>
    <xf numFmtId="0" fontId="29" fillId="0" borderId="0" xfId="3" applyFont="1" applyAlignment="1">
      <alignment horizontal="center"/>
    </xf>
    <xf numFmtId="4" fontId="29" fillId="0" borderId="0" xfId="3" applyNumberFormat="1" applyFont="1" applyAlignment="1">
      <alignment horizontal="right"/>
    </xf>
    <xf numFmtId="3" fontId="27" fillId="0" borderId="0" xfId="3" applyNumberFormat="1" applyFont="1" applyAlignment="1">
      <alignment horizontal="right"/>
    </xf>
    <xf numFmtId="167" fontId="27" fillId="0" borderId="0" xfId="1" applyNumberFormat="1" applyFont="1" applyBorder="1" applyAlignment="1">
      <alignment horizontal="left"/>
    </xf>
    <xf numFmtId="0" fontId="27" fillId="0" borderId="0" xfId="3" applyFont="1" applyAlignment="1">
      <alignment horizontal="left"/>
    </xf>
    <xf numFmtId="0" fontId="31" fillId="0" borderId="0" xfId="3" applyFont="1" applyAlignment="1">
      <alignment horizontal="center"/>
    </xf>
    <xf numFmtId="0" fontId="31" fillId="0" borderId="0" xfId="3" applyFont="1" applyAlignment="1">
      <alignment horizontal="left"/>
    </xf>
    <xf numFmtId="4" fontId="27" fillId="0" borderId="0" xfId="3" applyNumberFormat="1" applyFont="1" applyAlignment="1">
      <alignment horizontal="right"/>
    </xf>
    <xf numFmtId="1" fontId="29" fillId="0" borderId="0" xfId="3" applyNumberFormat="1" applyFont="1" applyAlignment="1">
      <alignment horizontal="center"/>
    </xf>
    <xf numFmtId="3" fontId="29" fillId="0" borderId="0" xfId="3" applyNumberFormat="1" applyFont="1" applyAlignment="1">
      <alignment horizontal="right"/>
    </xf>
    <xf numFmtId="0" fontId="29" fillId="0" borderId="0" xfId="3" applyFont="1" applyAlignment="1">
      <alignment horizontal="right"/>
    </xf>
    <xf numFmtId="0" fontId="29" fillId="0" borderId="0" xfId="3" applyFont="1" applyAlignment="1">
      <alignment horizontal="left"/>
    </xf>
    <xf numFmtId="0" fontId="27" fillId="0" borderId="0" xfId="3" applyFont="1" applyAlignment="1">
      <alignment horizontal="right"/>
    </xf>
    <xf numFmtId="44" fontId="27" fillId="0" borderId="0" xfId="3" applyNumberFormat="1" applyFont="1"/>
    <xf numFmtId="3" fontId="36" fillId="0" borderId="0" xfId="3" applyNumberFormat="1" applyFont="1" applyAlignment="1">
      <alignment horizontal="right"/>
    </xf>
    <xf numFmtId="167" fontId="35" fillId="0" borderId="0" xfId="1" applyNumberFormat="1" applyFont="1" applyFill="1" applyBorder="1" applyAlignment="1">
      <alignment horizontal="left"/>
    </xf>
    <xf numFmtId="4" fontId="36" fillId="0" borderId="0" xfId="3" applyNumberFormat="1" applyFont="1" applyAlignment="1">
      <alignment horizontal="right"/>
    </xf>
    <xf numFmtId="3" fontId="36" fillId="0" borderId="0" xfId="3" applyNumberFormat="1" applyFont="1"/>
    <xf numFmtId="4" fontId="35" fillId="0" borderId="0" xfId="3" applyNumberFormat="1" applyFont="1" applyAlignment="1">
      <alignment horizontal="left"/>
    </xf>
    <xf numFmtId="0" fontId="36" fillId="0" borderId="0" xfId="3" applyFont="1"/>
    <xf numFmtId="0" fontId="36" fillId="0" borderId="0" xfId="3" applyFont="1" applyAlignment="1">
      <alignment horizontal="center"/>
    </xf>
    <xf numFmtId="0" fontId="35" fillId="0" borderId="0" xfId="3" applyFont="1" applyAlignment="1">
      <alignment horizontal="center"/>
    </xf>
    <xf numFmtId="0" fontId="35" fillId="0" borderId="0" xfId="3" applyFont="1" applyAlignment="1">
      <alignment horizontal="left"/>
    </xf>
    <xf numFmtId="9" fontId="35" fillId="0" borderId="0" xfId="3" applyNumberFormat="1" applyFont="1" applyAlignment="1">
      <alignment horizontal="center"/>
    </xf>
    <xf numFmtId="170" fontId="35" fillId="0" borderId="0" xfId="124" applyNumberFormat="1" applyFont="1" applyAlignment="1">
      <alignment horizontal="center"/>
    </xf>
    <xf numFmtId="0" fontId="37" fillId="0" borderId="0" xfId="3" applyFont="1" applyAlignment="1">
      <alignment horizontal="center"/>
    </xf>
    <xf numFmtId="0" fontId="37" fillId="0" borderId="0" xfId="3" applyFont="1" applyAlignment="1">
      <alignment horizontal="left"/>
    </xf>
    <xf numFmtId="9" fontId="37" fillId="0" borderId="0" xfId="3" applyNumberFormat="1" applyFont="1" applyAlignment="1">
      <alignment horizontal="center"/>
    </xf>
    <xf numFmtId="170" fontId="37" fillId="0" borderId="0" xfId="124" applyNumberFormat="1" applyFont="1" applyAlignment="1">
      <alignment horizontal="center"/>
    </xf>
    <xf numFmtId="170" fontId="36" fillId="0" borderId="0" xfId="1" applyNumberFormat="1" applyFont="1" applyFill="1" applyBorder="1"/>
    <xf numFmtId="166" fontId="36" fillId="0" borderId="0" xfId="1" applyNumberFormat="1" applyFont="1" applyFill="1" applyBorder="1" applyAlignment="1">
      <alignment horizontal="right"/>
    </xf>
    <xf numFmtId="0" fontId="36" fillId="0" borderId="0" xfId="3" applyFont="1" applyAlignment="1">
      <alignment horizontal="left"/>
    </xf>
    <xf numFmtId="1" fontId="36" fillId="0" borderId="0" xfId="3" applyNumberFormat="1" applyFont="1" applyAlignment="1">
      <alignment horizontal="center"/>
    </xf>
    <xf numFmtId="9" fontId="36" fillId="0" borderId="0" xfId="3" applyNumberFormat="1" applyFont="1" applyAlignment="1">
      <alignment horizontal="center"/>
    </xf>
    <xf numFmtId="0" fontId="35" fillId="0" borderId="11" xfId="3" applyFont="1" applyBorder="1" applyAlignment="1">
      <alignment horizontal="left"/>
    </xf>
    <xf numFmtId="1" fontId="36" fillId="0" borderId="11" xfId="3" applyNumberFormat="1" applyFont="1" applyBorder="1" applyAlignment="1">
      <alignment horizontal="center"/>
    </xf>
    <xf numFmtId="9" fontId="36" fillId="0" borderId="11" xfId="3" applyNumberFormat="1" applyFont="1" applyBorder="1" applyAlignment="1">
      <alignment horizontal="center"/>
    </xf>
    <xf numFmtId="0" fontId="36" fillId="0" borderId="11" xfId="3" applyFont="1" applyBorder="1" applyAlignment="1">
      <alignment horizontal="center"/>
    </xf>
    <xf numFmtId="0" fontId="36" fillId="0" borderId="11" xfId="3" applyFont="1" applyBorder="1"/>
    <xf numFmtId="3" fontId="35" fillId="0" borderId="0" xfId="3" applyNumberFormat="1" applyFont="1" applyAlignment="1">
      <alignment horizontal="right"/>
    </xf>
    <xf numFmtId="0" fontId="38" fillId="0" borderId="0" xfId="3" applyFont="1" applyAlignment="1">
      <alignment horizontal="center"/>
    </xf>
    <xf numFmtId="1" fontId="38" fillId="0" borderId="0" xfId="3" applyNumberFormat="1" applyFont="1" applyAlignment="1">
      <alignment horizontal="center"/>
    </xf>
    <xf numFmtId="0" fontId="39" fillId="0" borderId="0" xfId="3" applyFont="1"/>
    <xf numFmtId="0" fontId="39" fillId="0" borderId="0" xfId="3" applyFont="1" applyAlignment="1">
      <alignment horizontal="center"/>
    </xf>
    <xf numFmtId="1" fontId="39" fillId="0" borderId="11" xfId="3" applyNumberFormat="1" applyFont="1" applyBorder="1" applyAlignment="1">
      <alignment horizontal="center"/>
    </xf>
    <xf numFmtId="9" fontId="39" fillId="0" borderId="11" xfId="3" applyNumberFormat="1" applyFont="1" applyBorder="1" applyAlignment="1">
      <alignment horizontal="center"/>
    </xf>
    <xf numFmtId="0" fontId="39" fillId="0" borderId="11" xfId="3" applyFont="1" applyBorder="1" applyAlignment="1">
      <alignment horizontal="center"/>
    </xf>
    <xf numFmtId="0" fontId="39" fillId="0" borderId="11" xfId="3" applyFont="1" applyBorder="1"/>
    <xf numFmtId="9" fontId="29" fillId="0" borderId="0" xfId="2" applyFont="1" applyBorder="1"/>
    <xf numFmtId="9" fontId="29" fillId="0" borderId="0" xfId="2" applyFont="1" applyBorder="1" applyAlignment="1">
      <alignment horizontal="right"/>
    </xf>
    <xf numFmtId="9" fontId="27" fillId="0" borderId="0" xfId="2" applyFont="1" applyBorder="1" applyAlignment="1">
      <alignment horizontal="center"/>
    </xf>
    <xf numFmtId="9" fontId="31" fillId="0" borderId="0" xfId="2" applyFont="1" applyBorder="1" applyAlignment="1">
      <alignment horizontal="center"/>
    </xf>
    <xf numFmtId="9" fontId="29" fillId="0" borderId="0" xfId="2" applyFont="1" applyBorder="1" applyAlignment="1">
      <alignment horizontal="center"/>
    </xf>
    <xf numFmtId="0" fontId="29" fillId="0" borderId="11" xfId="3" applyFont="1" applyBorder="1" applyAlignment="1">
      <alignment horizontal="center"/>
    </xf>
    <xf numFmtId="0" fontId="27" fillId="0" borderId="11" xfId="3" applyFont="1" applyBorder="1" applyAlignment="1">
      <alignment horizontal="left"/>
    </xf>
    <xf numFmtId="1" fontId="29" fillId="0" borderId="11" xfId="3" applyNumberFormat="1" applyFont="1" applyBorder="1" applyAlignment="1">
      <alignment horizontal="center"/>
    </xf>
    <xf numFmtId="9" fontId="29" fillId="0" borderId="11" xfId="2" applyFont="1" applyBorder="1" applyAlignment="1">
      <alignment horizontal="center"/>
    </xf>
    <xf numFmtId="0" fontId="27" fillId="0" borderId="11" xfId="3" applyFont="1" applyBorder="1" applyAlignment="1">
      <alignment horizontal="right"/>
    </xf>
    <xf numFmtId="0" fontId="29" fillId="0" borderId="11" xfId="3" applyFont="1" applyBorder="1" applyAlignment="1">
      <alignment horizontal="right"/>
    </xf>
    <xf numFmtId="3" fontId="27" fillId="0" borderId="11" xfId="3" applyNumberFormat="1" applyFont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166" fontId="27" fillId="0" borderId="11" xfId="1" applyNumberFormat="1" applyFont="1" applyBorder="1" applyAlignment="1">
      <alignment horizontal="right"/>
    </xf>
    <xf numFmtId="2" fontId="29" fillId="0" borderId="0" xfId="1" applyNumberFormat="1" applyFont="1" applyBorder="1" applyAlignment="1">
      <alignment horizontal="right"/>
    </xf>
    <xf numFmtId="170" fontId="33" fillId="0" borderId="0" xfId="132" applyNumberFormat="1" applyFont="1" applyAlignment="1">
      <alignment horizontal="center"/>
    </xf>
    <xf numFmtId="170" fontId="34" fillId="0" borderId="0" xfId="132" applyNumberFormat="1" applyFont="1" applyAlignment="1">
      <alignment horizontal="center"/>
    </xf>
    <xf numFmtId="0" fontId="29" fillId="0" borderId="0" xfId="162" applyFont="1"/>
    <xf numFmtId="0" fontId="29" fillId="0" borderId="0" xfId="4686" applyFont="1"/>
    <xf numFmtId="166" fontId="29" fillId="0" borderId="0" xfId="716" applyNumberFormat="1" applyFont="1"/>
    <xf numFmtId="0" fontId="36" fillId="68" borderId="0" xfId="3" applyFont="1" applyFill="1" applyAlignment="1">
      <alignment horizontal="center"/>
    </xf>
    <xf numFmtId="0" fontId="27" fillId="0" borderId="0" xfId="133" applyFont="1" applyAlignment="1">
      <alignment horizontal="center"/>
    </xf>
    <xf numFmtId="0" fontId="31" fillId="0" borderId="0" xfId="133" applyFont="1" applyAlignment="1">
      <alignment horizontal="center"/>
    </xf>
    <xf numFmtId="168" fontId="31" fillId="0" borderId="0" xfId="3" applyNumberFormat="1" applyFont="1" applyAlignment="1">
      <alignment horizontal="center"/>
    </xf>
    <xf numFmtId="166" fontId="29" fillId="0" borderId="0" xfId="1" applyNumberFormat="1" applyFont="1" applyBorder="1" applyAlignment="1"/>
    <xf numFmtId="166" fontId="27" fillId="0" borderId="11" xfId="1" applyNumberFormat="1" applyFont="1" applyBorder="1" applyAlignment="1"/>
    <xf numFmtId="170" fontId="27" fillId="0" borderId="11" xfId="3" applyNumberFormat="1" applyFont="1" applyBorder="1"/>
    <xf numFmtId="170" fontId="27" fillId="0" borderId="11" xfId="3" applyNumberFormat="1" applyFont="1" applyBorder="1" applyAlignment="1">
      <alignment horizontal="center"/>
    </xf>
    <xf numFmtId="0" fontId="27" fillId="0" borderId="11" xfId="3" applyFont="1" applyBorder="1" applyAlignment="1">
      <alignment horizontal="center"/>
    </xf>
    <xf numFmtId="1" fontId="27" fillId="0" borderId="11" xfId="3" applyNumberFormat="1" applyFont="1" applyBorder="1" applyAlignment="1">
      <alignment horizontal="center"/>
    </xf>
    <xf numFmtId="0" fontId="27" fillId="0" borderId="11" xfId="3" applyFont="1" applyBorder="1"/>
    <xf numFmtId="3" fontId="31" fillId="0" borderId="0" xfId="3" applyNumberFormat="1" applyFont="1" applyAlignment="1">
      <alignment horizontal="center"/>
    </xf>
    <xf numFmtId="9" fontId="31" fillId="0" borderId="0" xfId="3" applyNumberFormat="1" applyFont="1" applyAlignment="1">
      <alignment horizontal="center"/>
    </xf>
    <xf numFmtId="3" fontId="27" fillId="0" borderId="0" xfId="3" applyNumberFormat="1" applyFont="1" applyAlignment="1">
      <alignment horizontal="center"/>
    </xf>
    <xf numFmtId="9" fontId="27" fillId="0" borderId="0" xfId="3" applyNumberFormat="1" applyFont="1" applyAlignment="1">
      <alignment horizontal="center"/>
    </xf>
    <xf numFmtId="0" fontId="27" fillId="0" borderId="0" xfId="3" applyFont="1" applyAlignment="1">
      <alignment horizontal="center" vertical="center"/>
    </xf>
    <xf numFmtId="0" fontId="1" fillId="0" borderId="0" xfId="0" applyFont="1"/>
    <xf numFmtId="3" fontId="29" fillId="0" borderId="0" xfId="3" applyNumberFormat="1" applyFont="1" applyAlignment="1">
      <alignment horizontal="center"/>
    </xf>
    <xf numFmtId="4" fontId="29" fillId="0" borderId="0" xfId="3" applyNumberFormat="1" applyFont="1" applyAlignment="1">
      <alignment horizontal="left"/>
    </xf>
    <xf numFmtId="4" fontId="29" fillId="0" borderId="0" xfId="3" applyNumberFormat="1" applyFont="1" applyAlignment="1">
      <alignment horizontal="center"/>
    </xf>
    <xf numFmtId="169" fontId="27" fillId="0" borderId="0" xfId="3" applyNumberFormat="1" applyFont="1" applyAlignment="1">
      <alignment horizontal="center"/>
    </xf>
    <xf numFmtId="4" fontId="27" fillId="0" borderId="0" xfId="3" applyNumberFormat="1" applyFont="1"/>
    <xf numFmtId="4" fontId="29" fillId="0" borderId="0" xfId="3" applyNumberFormat="1" applyFont="1"/>
    <xf numFmtId="0" fontId="29" fillId="0" borderId="0" xfId="4678" applyFont="1"/>
    <xf numFmtId="0" fontId="29" fillId="0" borderId="0" xfId="4678" applyFont="1" applyAlignment="1">
      <alignment horizontal="center"/>
    </xf>
    <xf numFmtId="166" fontId="29" fillId="0" borderId="0" xfId="716" applyNumberFormat="1" applyFont="1" applyFill="1"/>
    <xf numFmtId="0" fontId="2" fillId="0" borderId="0" xfId="4678"/>
    <xf numFmtId="0" fontId="36" fillId="0" borderId="0" xfId="4" applyFont="1"/>
    <xf numFmtId="0" fontId="36" fillId="0" borderId="0" xfId="4" applyFont="1" applyAlignment="1">
      <alignment horizontal="center"/>
    </xf>
    <xf numFmtId="0" fontId="35" fillId="0" borderId="0" xfId="4" applyFont="1" applyAlignment="1">
      <alignment horizontal="center"/>
    </xf>
    <xf numFmtId="0" fontId="2" fillId="0" borderId="0" xfId="9499"/>
    <xf numFmtId="0" fontId="29" fillId="0" borderId="0" xfId="9499" applyFont="1"/>
    <xf numFmtId="1" fontId="36" fillId="0" borderId="0" xfId="4" applyNumberFormat="1" applyFont="1" applyAlignment="1">
      <alignment horizontal="center"/>
    </xf>
    <xf numFmtId="9" fontId="36" fillId="0" borderId="0" xfId="4" applyNumberFormat="1" applyFont="1" applyAlignment="1">
      <alignment horizontal="center"/>
    </xf>
    <xf numFmtId="43" fontId="29" fillId="0" borderId="0" xfId="1" applyFont="1" applyBorder="1"/>
    <xf numFmtId="0" fontId="29" fillId="0" borderId="0" xfId="0" applyFont="1" applyAlignment="1">
      <alignment horizontal="left"/>
    </xf>
    <xf numFmtId="9" fontId="29" fillId="0" borderId="0" xfId="2" applyFont="1" applyFill="1" applyBorder="1" applyAlignment="1">
      <alignment horizontal="center"/>
    </xf>
    <xf numFmtId="2" fontId="29" fillId="0" borderId="0" xfId="1" applyNumberFormat="1" applyFont="1" applyFill="1" applyBorder="1" applyAlignment="1">
      <alignment horizontal="right"/>
    </xf>
    <xf numFmtId="0" fontId="88" fillId="0" borderId="0" xfId="3" applyFont="1"/>
    <xf numFmtId="166" fontId="35" fillId="0" borderId="11" xfId="1" applyNumberFormat="1" applyFont="1" applyFill="1" applyBorder="1" applyAlignment="1">
      <alignment horizontal="right"/>
    </xf>
    <xf numFmtId="0" fontId="37" fillId="0" borderId="0" xfId="3" applyFont="1"/>
    <xf numFmtId="0" fontId="35" fillId="0" borderId="0" xfId="3" applyFont="1"/>
    <xf numFmtId="0" fontId="27" fillId="0" borderId="2" xfId="3" applyFont="1" applyBorder="1" applyAlignment="1">
      <alignment horizontal="center"/>
    </xf>
    <xf numFmtId="164" fontId="27" fillId="69" borderId="2" xfId="3" quotePrefix="1" applyNumberFormat="1" applyFont="1" applyFill="1" applyBorder="1" applyAlignment="1">
      <alignment horizontal="center"/>
    </xf>
    <xf numFmtId="166" fontId="29" fillId="0" borderId="0" xfId="1" applyNumberFormat="1" applyFont="1" applyFill="1" applyBorder="1"/>
    <xf numFmtId="0" fontId="90" fillId="0" borderId="0" xfId="3" applyFont="1"/>
    <xf numFmtId="0" fontId="91" fillId="0" borderId="0" xfId="3" applyFont="1"/>
    <xf numFmtId="167" fontId="91" fillId="0" borderId="0" xfId="3" applyNumberFormat="1" applyFont="1" applyAlignment="1">
      <alignment horizontal="left"/>
    </xf>
    <xf numFmtId="0" fontId="91" fillId="0" borderId="0" xfId="3" applyFont="1" applyAlignment="1">
      <alignment horizontal="center"/>
    </xf>
    <xf numFmtId="0" fontId="91" fillId="0" borderId="2" xfId="3" applyFont="1" applyBorder="1" applyAlignment="1">
      <alignment horizontal="center"/>
    </xf>
    <xf numFmtId="164" fontId="91" fillId="69" borderId="2" xfId="3" quotePrefix="1" applyNumberFormat="1" applyFont="1" applyFill="1" applyBorder="1" applyAlignment="1">
      <alignment horizontal="center"/>
    </xf>
    <xf numFmtId="3" fontId="90" fillId="0" borderId="0" xfId="3" applyNumberFormat="1" applyFont="1"/>
    <xf numFmtId="166" fontId="90" fillId="0" borderId="0" xfId="1" applyNumberFormat="1" applyFont="1" applyBorder="1"/>
    <xf numFmtId="166" fontId="90" fillId="0" borderId="0" xfId="1" applyNumberFormat="1" applyFont="1" applyFill="1" applyBorder="1"/>
    <xf numFmtId="0" fontId="91" fillId="0" borderId="10" xfId="3" applyFont="1" applyBorder="1"/>
    <xf numFmtId="166" fontId="91" fillId="0" borderId="10" xfId="1" applyNumberFormat="1" applyFont="1" applyBorder="1"/>
    <xf numFmtId="166" fontId="91" fillId="0" borderId="0" xfId="1" applyNumberFormat="1" applyFont="1" applyBorder="1"/>
    <xf numFmtId="43" fontId="90" fillId="0" borderId="0" xfId="1" applyFont="1" applyBorder="1"/>
    <xf numFmtId="44" fontId="91" fillId="0" borderId="0" xfId="3" applyNumberFormat="1" applyFont="1"/>
    <xf numFmtId="0" fontId="29" fillId="0" borderId="44" xfId="74" applyFont="1" applyBorder="1"/>
    <xf numFmtId="0" fontId="29" fillId="0" borderId="0" xfId="74" applyFont="1"/>
    <xf numFmtId="166" fontId="29" fillId="0" borderId="0" xfId="3" applyNumberFormat="1" applyFont="1"/>
    <xf numFmtId="170" fontId="94" fillId="69" borderId="0" xfId="9940" applyNumberFormat="1" applyFont="1" applyFill="1" applyAlignment="1">
      <alignment horizontal="right"/>
    </xf>
    <xf numFmtId="4" fontId="95" fillId="0" borderId="0" xfId="9941" applyNumberFormat="1" applyFont="1" applyAlignment="1">
      <alignment horizontal="left"/>
    </xf>
    <xf numFmtId="0" fontId="95" fillId="0" borderId="0" xfId="9941" applyFont="1"/>
    <xf numFmtId="166" fontId="29" fillId="0" borderId="0" xfId="1" quotePrefix="1" applyNumberFormat="1" applyFont="1" applyBorder="1" applyAlignment="1">
      <alignment horizontal="right"/>
    </xf>
    <xf numFmtId="43" fontId="29" fillId="0" borderId="0" xfId="1" applyFont="1" applyAlignment="1">
      <alignment horizontal="right"/>
    </xf>
    <xf numFmtId="43" fontId="29" fillId="0" borderId="0" xfId="1" applyFont="1" applyBorder="1" applyAlignment="1">
      <alignment horizontal="right"/>
    </xf>
    <xf numFmtId="0" fontId="29" fillId="0" borderId="0" xfId="0" applyFont="1"/>
    <xf numFmtId="170" fontId="29" fillId="0" borderId="0" xfId="716" applyNumberFormat="1" applyFont="1" applyFill="1"/>
    <xf numFmtId="166" fontId="29" fillId="0" borderId="0" xfId="0" applyNumberFormat="1" applyFont="1"/>
    <xf numFmtId="0" fontId="29" fillId="0" borderId="0" xfId="9509" applyFont="1"/>
    <xf numFmtId="0" fontId="29" fillId="0" borderId="0" xfId="9502" applyFont="1"/>
    <xf numFmtId="0" fontId="29" fillId="0" borderId="0" xfId="9517" applyFont="1" applyAlignment="1">
      <alignment horizontal="center"/>
    </xf>
    <xf numFmtId="166" fontId="91" fillId="0" borderId="0" xfId="1" applyNumberFormat="1" applyFont="1" applyFill="1" applyBorder="1"/>
    <xf numFmtId="164" fontId="91" fillId="0" borderId="0" xfId="3" quotePrefix="1" applyNumberFormat="1" applyFont="1" applyAlignment="1">
      <alignment horizontal="center"/>
    </xf>
    <xf numFmtId="0" fontId="89" fillId="18" borderId="0" xfId="0" applyFont="1" applyFill="1"/>
    <xf numFmtId="170" fontId="89" fillId="18" borderId="0" xfId="716" applyNumberFormat="1" applyFont="1" applyFill="1"/>
    <xf numFmtId="166" fontId="89" fillId="18" borderId="0" xfId="716" applyNumberFormat="1" applyFont="1" applyFill="1"/>
    <xf numFmtId="166" fontId="29" fillId="18" borderId="0" xfId="0" applyNumberFormat="1" applyFont="1" applyFill="1"/>
    <xf numFmtId="0" fontId="29" fillId="0" borderId="0" xfId="0" applyFont="1" applyAlignment="1">
      <alignment horizontal="center"/>
    </xf>
    <xf numFmtId="0" fontId="89" fillId="18" borderId="0" xfId="0" applyFont="1" applyFill="1" applyAlignment="1">
      <alignment horizontal="center"/>
    </xf>
    <xf numFmtId="0" fontId="92" fillId="0" borderId="0" xfId="0" applyFont="1" applyAlignment="1">
      <alignment horizontal="center" wrapText="1"/>
    </xf>
    <xf numFmtId="44" fontId="0" fillId="0" borderId="0" xfId="9942" applyFont="1"/>
    <xf numFmtId="44" fontId="90" fillId="0" borderId="0" xfId="3" applyNumberFormat="1" applyFont="1"/>
    <xf numFmtId="166" fontId="36" fillId="69" borderId="0" xfId="1" applyNumberFormat="1" applyFont="1" applyFill="1"/>
    <xf numFmtId="179" fontId="36" fillId="69" borderId="0" xfId="1" applyNumberFormat="1" applyFont="1" applyFill="1"/>
    <xf numFmtId="0" fontId="35" fillId="0" borderId="0" xfId="3" applyFont="1" applyAlignment="1">
      <alignment horizontal="center" vertical="center"/>
    </xf>
    <xf numFmtId="0" fontId="27" fillId="0" borderId="0" xfId="3" applyFont="1" applyAlignment="1">
      <alignment horizontal="center"/>
    </xf>
  </cellXfs>
  <cellStyles count="9943">
    <cellStyle name="20% - Accent1 2" xfId="5" xr:uid="{00000000-0005-0000-0000-000000000000}"/>
    <cellStyle name="20% - Accent1 2 2" xfId="163" xr:uid="{00000000-0005-0000-0000-000001000000}"/>
    <cellStyle name="20% - Accent1 2 2 2" xfId="164" xr:uid="{00000000-0005-0000-0000-000002000000}"/>
    <cellStyle name="20% - Accent1 2 3" xfId="165" xr:uid="{00000000-0005-0000-0000-000003000000}"/>
    <cellStyle name="20% - Accent1 2 4" xfId="166" xr:uid="{00000000-0005-0000-0000-000004000000}"/>
    <cellStyle name="20% - Accent1 2 5" xfId="167" xr:uid="{00000000-0005-0000-0000-000005000000}"/>
    <cellStyle name="20% - Accent1 3" xfId="168" xr:uid="{00000000-0005-0000-0000-000006000000}"/>
    <cellStyle name="20% - Accent1 3 2" xfId="169" xr:uid="{00000000-0005-0000-0000-000007000000}"/>
    <cellStyle name="20% - Accent1 3 2 2" xfId="170" xr:uid="{00000000-0005-0000-0000-000008000000}"/>
    <cellStyle name="20% - Accent1 3 3" xfId="171" xr:uid="{00000000-0005-0000-0000-000009000000}"/>
    <cellStyle name="20% - Accent1 4" xfId="172" xr:uid="{00000000-0005-0000-0000-00000A000000}"/>
    <cellStyle name="20% - Accent1 4 2" xfId="173" xr:uid="{00000000-0005-0000-0000-00000B000000}"/>
    <cellStyle name="20% - Accent1 4 3" xfId="174" xr:uid="{00000000-0005-0000-0000-00000C000000}"/>
    <cellStyle name="20% - Accent1 5" xfId="175" xr:uid="{00000000-0005-0000-0000-00000D000000}"/>
    <cellStyle name="20% - Accent1 6" xfId="176" xr:uid="{00000000-0005-0000-0000-00000E000000}"/>
    <cellStyle name="20% - Accent2 2" xfId="177" xr:uid="{00000000-0005-0000-0000-00000F000000}"/>
    <cellStyle name="20% - Accent2 2 2" xfId="178" xr:uid="{00000000-0005-0000-0000-000010000000}"/>
    <cellStyle name="20% - Accent2 2 3" xfId="179" xr:uid="{00000000-0005-0000-0000-000011000000}"/>
    <cellStyle name="20% - Accent2 3" xfId="180" xr:uid="{00000000-0005-0000-0000-000012000000}"/>
    <cellStyle name="20% - Accent2 3 2" xfId="181" xr:uid="{00000000-0005-0000-0000-000013000000}"/>
    <cellStyle name="20% - Accent2 3 3" xfId="182" xr:uid="{00000000-0005-0000-0000-000014000000}"/>
    <cellStyle name="20% - Accent2 4" xfId="183" xr:uid="{00000000-0005-0000-0000-000015000000}"/>
    <cellStyle name="20% - Accent2 4 2" xfId="184" xr:uid="{00000000-0005-0000-0000-000016000000}"/>
    <cellStyle name="20% - Accent2 5" xfId="185" xr:uid="{00000000-0005-0000-0000-000017000000}"/>
    <cellStyle name="20% - Accent2 6" xfId="186" xr:uid="{00000000-0005-0000-0000-000018000000}"/>
    <cellStyle name="20% - Accent3 2" xfId="187" xr:uid="{00000000-0005-0000-0000-000019000000}"/>
    <cellStyle name="20% - Accent3 2 2" xfId="188" xr:uid="{00000000-0005-0000-0000-00001A000000}"/>
    <cellStyle name="20% - Accent3 3" xfId="189" xr:uid="{00000000-0005-0000-0000-00001B000000}"/>
    <cellStyle name="20% - Accent3 3 2" xfId="190" xr:uid="{00000000-0005-0000-0000-00001C000000}"/>
    <cellStyle name="20% - Accent3 3 3" xfId="191" xr:uid="{00000000-0005-0000-0000-00001D000000}"/>
    <cellStyle name="20% - Accent3 4" xfId="192" xr:uid="{00000000-0005-0000-0000-00001E000000}"/>
    <cellStyle name="20% - Accent3 4 2" xfId="193" xr:uid="{00000000-0005-0000-0000-00001F000000}"/>
    <cellStyle name="20% - Accent3 5" xfId="194" xr:uid="{00000000-0005-0000-0000-000020000000}"/>
    <cellStyle name="20% - Accent3 6" xfId="195" xr:uid="{00000000-0005-0000-0000-000021000000}"/>
    <cellStyle name="20% - Accent4 2" xfId="6" xr:uid="{00000000-0005-0000-0000-000022000000}"/>
    <cellStyle name="20% - Accent4 2 2" xfId="197" xr:uid="{00000000-0005-0000-0000-000023000000}"/>
    <cellStyle name="20% - Accent4 2 2 2" xfId="198" xr:uid="{00000000-0005-0000-0000-000024000000}"/>
    <cellStyle name="20% - Accent4 2 3" xfId="199" xr:uid="{00000000-0005-0000-0000-000025000000}"/>
    <cellStyle name="20% - Accent4 3" xfId="200" xr:uid="{00000000-0005-0000-0000-000026000000}"/>
    <cellStyle name="20% - Accent4 3 2" xfId="201" xr:uid="{00000000-0005-0000-0000-000027000000}"/>
    <cellStyle name="20% - Accent4 3 2 2" xfId="202" xr:uid="{00000000-0005-0000-0000-000028000000}"/>
    <cellStyle name="20% - Accent4 3 3" xfId="203" xr:uid="{00000000-0005-0000-0000-000029000000}"/>
    <cellStyle name="20% - Accent4 4" xfId="204" xr:uid="{00000000-0005-0000-0000-00002A000000}"/>
    <cellStyle name="20% - Accent4 4 2" xfId="205" xr:uid="{00000000-0005-0000-0000-00002B000000}"/>
    <cellStyle name="20% - Accent4 4 3" xfId="206" xr:uid="{00000000-0005-0000-0000-00002C000000}"/>
    <cellStyle name="20% - Accent4 5" xfId="207" xr:uid="{00000000-0005-0000-0000-00002D000000}"/>
    <cellStyle name="20% - Accent4 6" xfId="208" xr:uid="{00000000-0005-0000-0000-00002E000000}"/>
    <cellStyle name="20% - Accent5" xfId="156" builtinId="46" customBuiltin="1"/>
    <cellStyle name="20% - Accent5 2" xfId="209" xr:uid="{00000000-0005-0000-0000-000030000000}"/>
    <cellStyle name="20% - Accent5 2 2" xfId="210" xr:uid="{00000000-0005-0000-0000-000031000000}"/>
    <cellStyle name="20% - Accent5 3" xfId="211" xr:uid="{00000000-0005-0000-0000-000032000000}"/>
    <cellStyle name="20% - Accent5 3 2" xfId="212" xr:uid="{00000000-0005-0000-0000-000033000000}"/>
    <cellStyle name="20% - Accent5 3 3" xfId="213" xr:uid="{00000000-0005-0000-0000-000034000000}"/>
    <cellStyle name="20% - Accent5 4" xfId="214" xr:uid="{00000000-0005-0000-0000-000035000000}"/>
    <cellStyle name="20% - Accent5 4 2" xfId="215" xr:uid="{00000000-0005-0000-0000-000036000000}"/>
    <cellStyle name="20% - Accent5 5" xfId="216" xr:uid="{00000000-0005-0000-0000-000037000000}"/>
    <cellStyle name="20% - Accent6" xfId="160" builtinId="50" customBuiltin="1"/>
    <cellStyle name="20% - Accent6 2" xfId="217" xr:uid="{00000000-0005-0000-0000-000039000000}"/>
    <cellStyle name="20% - Accent6 2 2" xfId="218" xr:uid="{00000000-0005-0000-0000-00003A000000}"/>
    <cellStyle name="20% - Accent6 2 3" xfId="219" xr:uid="{00000000-0005-0000-0000-00003B000000}"/>
    <cellStyle name="20% - Accent6 3" xfId="220" xr:uid="{00000000-0005-0000-0000-00003C000000}"/>
    <cellStyle name="20% - Accent6 3 2" xfId="221" xr:uid="{00000000-0005-0000-0000-00003D000000}"/>
    <cellStyle name="20% - Accent6 3 3" xfId="222" xr:uid="{00000000-0005-0000-0000-00003E000000}"/>
    <cellStyle name="20% - Accent6 4" xfId="223" xr:uid="{00000000-0005-0000-0000-00003F000000}"/>
    <cellStyle name="20% - Accent6 4 2" xfId="224" xr:uid="{00000000-0005-0000-0000-000040000000}"/>
    <cellStyle name="20% - Accent6 5" xfId="225" xr:uid="{00000000-0005-0000-0000-000041000000}"/>
    <cellStyle name="40% - Accent1" xfId="147" builtinId="31" customBuiltin="1"/>
    <cellStyle name="40% - Accent1 2" xfId="7" xr:uid="{00000000-0005-0000-0000-000043000000}"/>
    <cellStyle name="40% - Accent1 2 2" xfId="226" xr:uid="{00000000-0005-0000-0000-000044000000}"/>
    <cellStyle name="40% - Accent1 2 3" xfId="227" xr:uid="{00000000-0005-0000-0000-000045000000}"/>
    <cellStyle name="40% - Accent1 3" xfId="228" xr:uid="{00000000-0005-0000-0000-000046000000}"/>
    <cellStyle name="40% - Accent1 3 2" xfId="229" xr:uid="{00000000-0005-0000-0000-000047000000}"/>
    <cellStyle name="40% - Accent1 3 2 2" xfId="230" xr:uid="{00000000-0005-0000-0000-000048000000}"/>
    <cellStyle name="40% - Accent1 3 3" xfId="231" xr:uid="{00000000-0005-0000-0000-000049000000}"/>
    <cellStyle name="40% - Accent1 4" xfId="232" xr:uid="{00000000-0005-0000-0000-00004A000000}"/>
    <cellStyle name="40% - Accent1 4 2" xfId="233" xr:uid="{00000000-0005-0000-0000-00004B000000}"/>
    <cellStyle name="40% - Accent1 5" xfId="234" xr:uid="{00000000-0005-0000-0000-00004C000000}"/>
    <cellStyle name="40% - Accent1 6" xfId="235" xr:uid="{00000000-0005-0000-0000-00004D000000}"/>
    <cellStyle name="40% - Accent2" xfId="150" builtinId="35" customBuiltin="1"/>
    <cellStyle name="40% - Accent2 2" xfId="236" xr:uid="{00000000-0005-0000-0000-00004F000000}"/>
    <cellStyle name="40% - Accent2 2 2" xfId="237" xr:uid="{00000000-0005-0000-0000-000050000000}"/>
    <cellStyle name="40% - Accent2 3" xfId="238" xr:uid="{00000000-0005-0000-0000-000051000000}"/>
    <cellStyle name="40% - Accent2 3 2" xfId="239" xr:uid="{00000000-0005-0000-0000-000052000000}"/>
    <cellStyle name="40% - Accent2 3 3" xfId="240" xr:uid="{00000000-0005-0000-0000-000053000000}"/>
    <cellStyle name="40% - Accent2 4" xfId="241" xr:uid="{00000000-0005-0000-0000-000054000000}"/>
    <cellStyle name="40% - Accent2 4 2" xfId="242" xr:uid="{00000000-0005-0000-0000-000055000000}"/>
    <cellStyle name="40% - Accent2 5" xfId="243" xr:uid="{00000000-0005-0000-0000-000056000000}"/>
    <cellStyle name="40% - Accent3 2" xfId="244" xr:uid="{00000000-0005-0000-0000-000057000000}"/>
    <cellStyle name="40% - Accent3 2 2" xfId="245" xr:uid="{00000000-0005-0000-0000-000058000000}"/>
    <cellStyle name="40% - Accent3 2 3" xfId="246" xr:uid="{00000000-0005-0000-0000-000059000000}"/>
    <cellStyle name="40% - Accent3 3" xfId="247" xr:uid="{00000000-0005-0000-0000-00005A000000}"/>
    <cellStyle name="40% - Accent3 3 2" xfId="248" xr:uid="{00000000-0005-0000-0000-00005B000000}"/>
    <cellStyle name="40% - Accent3 3 3" xfId="249" xr:uid="{00000000-0005-0000-0000-00005C000000}"/>
    <cellStyle name="40% - Accent3 4" xfId="250" xr:uid="{00000000-0005-0000-0000-00005D000000}"/>
    <cellStyle name="40% - Accent3 4 2" xfId="251" xr:uid="{00000000-0005-0000-0000-00005E000000}"/>
    <cellStyle name="40% - Accent3 5" xfId="252" xr:uid="{00000000-0005-0000-0000-00005F000000}"/>
    <cellStyle name="40% - Accent3 6" xfId="253" xr:uid="{00000000-0005-0000-0000-000060000000}"/>
    <cellStyle name="40% - Accent4" xfId="154" builtinId="43" customBuiltin="1"/>
    <cellStyle name="40% - Accent4 2" xfId="8" xr:uid="{00000000-0005-0000-0000-000062000000}"/>
    <cellStyle name="40% - Accent4 2 2" xfId="254" xr:uid="{00000000-0005-0000-0000-000063000000}"/>
    <cellStyle name="40% - Accent4 2 3" xfId="255" xr:uid="{00000000-0005-0000-0000-000064000000}"/>
    <cellStyle name="40% - Accent4 3" xfId="256" xr:uid="{00000000-0005-0000-0000-000065000000}"/>
    <cellStyle name="40% - Accent4 3 2" xfId="257" xr:uid="{00000000-0005-0000-0000-000066000000}"/>
    <cellStyle name="40% - Accent4 3 2 2" xfId="258" xr:uid="{00000000-0005-0000-0000-000067000000}"/>
    <cellStyle name="40% - Accent4 3 3" xfId="259" xr:uid="{00000000-0005-0000-0000-000068000000}"/>
    <cellStyle name="40% - Accent4 4" xfId="260" xr:uid="{00000000-0005-0000-0000-000069000000}"/>
    <cellStyle name="40% - Accent4 4 2" xfId="261" xr:uid="{00000000-0005-0000-0000-00006A000000}"/>
    <cellStyle name="40% - Accent4 5" xfId="262" xr:uid="{00000000-0005-0000-0000-00006B000000}"/>
    <cellStyle name="40% - Accent4 6" xfId="263" xr:uid="{00000000-0005-0000-0000-00006C000000}"/>
    <cellStyle name="40% - Accent5" xfId="157" builtinId="47" customBuiltin="1"/>
    <cellStyle name="40% - Accent5 2" xfId="9" xr:uid="{00000000-0005-0000-0000-00006E000000}"/>
    <cellStyle name="40% - Accent5 2 2" xfId="264" xr:uid="{00000000-0005-0000-0000-00006F000000}"/>
    <cellStyle name="40% - Accent5 2 3" xfId="265" xr:uid="{00000000-0005-0000-0000-000070000000}"/>
    <cellStyle name="40% - Accent5 3" xfId="266" xr:uid="{00000000-0005-0000-0000-000071000000}"/>
    <cellStyle name="40% - Accent5 3 2" xfId="267" xr:uid="{00000000-0005-0000-0000-000072000000}"/>
    <cellStyle name="40% - Accent5 3 3" xfId="268" xr:uid="{00000000-0005-0000-0000-000073000000}"/>
    <cellStyle name="40% - Accent5 4" xfId="269" xr:uid="{00000000-0005-0000-0000-000074000000}"/>
    <cellStyle name="40% - Accent5 4 2" xfId="270" xr:uid="{00000000-0005-0000-0000-000075000000}"/>
    <cellStyle name="40% - Accent5 5" xfId="271" xr:uid="{00000000-0005-0000-0000-000076000000}"/>
    <cellStyle name="40% - Accent6" xfId="161" builtinId="51" customBuiltin="1"/>
    <cellStyle name="40% - Accent6 2" xfId="10" xr:uid="{00000000-0005-0000-0000-000078000000}"/>
    <cellStyle name="40% - Accent6 2 2" xfId="272" xr:uid="{00000000-0005-0000-0000-000079000000}"/>
    <cellStyle name="40% - Accent6 2 2 2" xfId="273" xr:uid="{00000000-0005-0000-0000-00007A000000}"/>
    <cellStyle name="40% - Accent6 2 3" xfId="274" xr:uid="{00000000-0005-0000-0000-00007B000000}"/>
    <cellStyle name="40% - Accent6 3" xfId="275" xr:uid="{00000000-0005-0000-0000-00007C000000}"/>
    <cellStyle name="40% - Accent6 3 2" xfId="276" xr:uid="{00000000-0005-0000-0000-00007D000000}"/>
    <cellStyle name="40% - Accent6 3 2 2" xfId="277" xr:uid="{00000000-0005-0000-0000-00007E000000}"/>
    <cellStyle name="40% - Accent6 3 3" xfId="278" xr:uid="{00000000-0005-0000-0000-00007F000000}"/>
    <cellStyle name="40% - Accent6 4" xfId="279" xr:uid="{00000000-0005-0000-0000-000080000000}"/>
    <cellStyle name="40% - Accent6 4 2" xfId="280" xr:uid="{00000000-0005-0000-0000-000081000000}"/>
    <cellStyle name="40% - Accent6 5" xfId="281" xr:uid="{00000000-0005-0000-0000-000082000000}"/>
    <cellStyle name="40% - Accent6 6" xfId="282" xr:uid="{00000000-0005-0000-0000-000083000000}"/>
    <cellStyle name="60% - Accent1" xfId="148" builtinId="32" customBuiltin="1"/>
    <cellStyle name="60% - Accent1 2" xfId="11" xr:uid="{00000000-0005-0000-0000-000085000000}"/>
    <cellStyle name="60% - Accent1 2 2" xfId="283" xr:uid="{00000000-0005-0000-0000-000086000000}"/>
    <cellStyle name="60% - Accent1 2 2 2" xfId="284" xr:uid="{00000000-0005-0000-0000-000087000000}"/>
    <cellStyle name="60% - Accent1 2 3" xfId="285" xr:uid="{00000000-0005-0000-0000-000088000000}"/>
    <cellStyle name="60% - Accent1 2 4" xfId="286" xr:uid="{00000000-0005-0000-0000-000089000000}"/>
    <cellStyle name="60% - Accent1 3" xfId="287" xr:uid="{00000000-0005-0000-0000-00008A000000}"/>
    <cellStyle name="60% - Accent1 3 2" xfId="288" xr:uid="{00000000-0005-0000-0000-00008B000000}"/>
    <cellStyle name="60% - Accent1 3 3" xfId="289" xr:uid="{00000000-0005-0000-0000-00008C000000}"/>
    <cellStyle name="60% - Accent1 4" xfId="290" xr:uid="{00000000-0005-0000-0000-00008D000000}"/>
    <cellStyle name="60% - Accent1 4 2" xfId="291" xr:uid="{00000000-0005-0000-0000-00008E000000}"/>
    <cellStyle name="60% - Accent2" xfId="151" builtinId="36" customBuiltin="1"/>
    <cellStyle name="60% - Accent2 2" xfId="12" xr:uid="{00000000-0005-0000-0000-000090000000}"/>
    <cellStyle name="60% - Accent2 2 2" xfId="292" xr:uid="{00000000-0005-0000-0000-000091000000}"/>
    <cellStyle name="60% - Accent2 2 3" xfId="293" xr:uid="{00000000-0005-0000-0000-000092000000}"/>
    <cellStyle name="60% - Accent2 3" xfId="294" xr:uid="{00000000-0005-0000-0000-000093000000}"/>
    <cellStyle name="60% - Accent2 3 2" xfId="295" xr:uid="{00000000-0005-0000-0000-000094000000}"/>
    <cellStyle name="60% - Accent2 4" xfId="296" xr:uid="{00000000-0005-0000-0000-000095000000}"/>
    <cellStyle name="60% - Accent3 2" xfId="13" xr:uid="{00000000-0005-0000-0000-000096000000}"/>
    <cellStyle name="60% - Accent3 2 2" xfId="297" xr:uid="{00000000-0005-0000-0000-000097000000}"/>
    <cellStyle name="60% - Accent3 2 3" xfId="298" xr:uid="{00000000-0005-0000-0000-000098000000}"/>
    <cellStyle name="60% - Accent3 3" xfId="299" xr:uid="{00000000-0005-0000-0000-000099000000}"/>
    <cellStyle name="60% - Accent3 3 2" xfId="300" xr:uid="{00000000-0005-0000-0000-00009A000000}"/>
    <cellStyle name="60% - Accent3 3 3" xfId="301" xr:uid="{00000000-0005-0000-0000-00009B000000}"/>
    <cellStyle name="60% - Accent3 4" xfId="302" xr:uid="{00000000-0005-0000-0000-00009C000000}"/>
    <cellStyle name="60% - Accent3 4 2" xfId="303" xr:uid="{00000000-0005-0000-0000-00009D000000}"/>
    <cellStyle name="60% - Accent3 4 3" xfId="304" xr:uid="{00000000-0005-0000-0000-00009E000000}"/>
    <cellStyle name="60% - Accent4 2" xfId="14" xr:uid="{00000000-0005-0000-0000-00009F000000}"/>
    <cellStyle name="60% - Accent4 2 2" xfId="305" xr:uid="{00000000-0005-0000-0000-0000A0000000}"/>
    <cellStyle name="60% - Accent4 2 3" xfId="306" xr:uid="{00000000-0005-0000-0000-0000A1000000}"/>
    <cellStyle name="60% - Accent4 3" xfId="307" xr:uid="{00000000-0005-0000-0000-0000A2000000}"/>
    <cellStyle name="60% - Accent4 3 2" xfId="308" xr:uid="{00000000-0005-0000-0000-0000A3000000}"/>
    <cellStyle name="60% - Accent4 3 3" xfId="309" xr:uid="{00000000-0005-0000-0000-0000A4000000}"/>
    <cellStyle name="60% - Accent4 4" xfId="310" xr:uid="{00000000-0005-0000-0000-0000A5000000}"/>
    <cellStyle name="60% - Accent4 4 2" xfId="311" xr:uid="{00000000-0005-0000-0000-0000A6000000}"/>
    <cellStyle name="60% - Accent4 4 3" xfId="312" xr:uid="{00000000-0005-0000-0000-0000A7000000}"/>
    <cellStyle name="60% - Accent5" xfId="158" builtinId="48" customBuiltin="1"/>
    <cellStyle name="60% - Accent5 2" xfId="15" xr:uid="{00000000-0005-0000-0000-0000A9000000}"/>
    <cellStyle name="60% - Accent5 2 2" xfId="313" xr:uid="{00000000-0005-0000-0000-0000AA000000}"/>
    <cellStyle name="60% - Accent5 2 2 2" xfId="314" xr:uid="{00000000-0005-0000-0000-0000AB000000}"/>
    <cellStyle name="60% - Accent5 2 3" xfId="315" xr:uid="{00000000-0005-0000-0000-0000AC000000}"/>
    <cellStyle name="60% - Accent5 2 4" xfId="316" xr:uid="{00000000-0005-0000-0000-0000AD000000}"/>
    <cellStyle name="60% - Accent5 3" xfId="317" xr:uid="{00000000-0005-0000-0000-0000AE000000}"/>
    <cellStyle name="60% - Accent5 3 2" xfId="318" xr:uid="{00000000-0005-0000-0000-0000AF000000}"/>
    <cellStyle name="60% - Accent5 4" xfId="319" xr:uid="{00000000-0005-0000-0000-0000B0000000}"/>
    <cellStyle name="60% - Accent6 2" xfId="320" xr:uid="{00000000-0005-0000-0000-0000B1000000}"/>
    <cellStyle name="60% - Accent6 2 2" xfId="321" xr:uid="{00000000-0005-0000-0000-0000B2000000}"/>
    <cellStyle name="60% - Accent6 2 3" xfId="322" xr:uid="{00000000-0005-0000-0000-0000B3000000}"/>
    <cellStyle name="60% - Accent6 3" xfId="323" xr:uid="{00000000-0005-0000-0000-0000B4000000}"/>
    <cellStyle name="60% - Accent6 3 2" xfId="324" xr:uid="{00000000-0005-0000-0000-0000B5000000}"/>
    <cellStyle name="60% - Accent6 4" xfId="325" xr:uid="{00000000-0005-0000-0000-0000B6000000}"/>
    <cellStyle name="Accent1" xfId="146" builtinId="29" customBuiltin="1"/>
    <cellStyle name="Accent1 2" xfId="16" xr:uid="{00000000-0005-0000-0000-0000B8000000}"/>
    <cellStyle name="Accent1 2 2" xfId="326" xr:uid="{00000000-0005-0000-0000-0000B9000000}"/>
    <cellStyle name="Accent1 2 2 2" xfId="327" xr:uid="{00000000-0005-0000-0000-0000BA000000}"/>
    <cellStyle name="Accent1 2 3" xfId="328" xr:uid="{00000000-0005-0000-0000-0000BB000000}"/>
    <cellStyle name="Accent1 2 4" xfId="329" xr:uid="{00000000-0005-0000-0000-0000BC000000}"/>
    <cellStyle name="Accent1 3" xfId="330" xr:uid="{00000000-0005-0000-0000-0000BD000000}"/>
    <cellStyle name="Accent1 3 2" xfId="331" xr:uid="{00000000-0005-0000-0000-0000BE000000}"/>
    <cellStyle name="Accent1 3 3" xfId="332" xr:uid="{00000000-0005-0000-0000-0000BF000000}"/>
    <cellStyle name="Accent1 4" xfId="333" xr:uid="{00000000-0005-0000-0000-0000C0000000}"/>
    <cellStyle name="Accent1 4 2" xfId="334" xr:uid="{00000000-0005-0000-0000-0000C1000000}"/>
    <cellStyle name="Accent2" xfId="149" builtinId="33" customBuiltin="1"/>
    <cellStyle name="Accent2 2" xfId="17" xr:uid="{00000000-0005-0000-0000-0000C3000000}"/>
    <cellStyle name="Accent2 2 2" xfId="335" xr:uid="{00000000-0005-0000-0000-0000C4000000}"/>
    <cellStyle name="Accent2 2 3" xfId="336" xr:uid="{00000000-0005-0000-0000-0000C5000000}"/>
    <cellStyle name="Accent2 3" xfId="337" xr:uid="{00000000-0005-0000-0000-0000C6000000}"/>
    <cellStyle name="Accent2 3 2" xfId="338" xr:uid="{00000000-0005-0000-0000-0000C7000000}"/>
    <cellStyle name="Accent2 4" xfId="339" xr:uid="{00000000-0005-0000-0000-0000C8000000}"/>
    <cellStyle name="Accent3" xfId="152" builtinId="37" customBuiltin="1"/>
    <cellStyle name="Accent3 2" xfId="18" xr:uid="{00000000-0005-0000-0000-0000CA000000}"/>
    <cellStyle name="Accent3 2 2" xfId="340" xr:uid="{00000000-0005-0000-0000-0000CB000000}"/>
    <cellStyle name="Accent3 2 3" xfId="341" xr:uid="{00000000-0005-0000-0000-0000CC000000}"/>
    <cellStyle name="Accent3 2 4" xfId="342" xr:uid="{00000000-0005-0000-0000-0000CD000000}"/>
    <cellStyle name="Accent3 3" xfId="343" xr:uid="{00000000-0005-0000-0000-0000CE000000}"/>
    <cellStyle name="Accent3 3 2" xfId="344" xr:uid="{00000000-0005-0000-0000-0000CF000000}"/>
    <cellStyle name="Accent3 4" xfId="345" xr:uid="{00000000-0005-0000-0000-0000D0000000}"/>
    <cellStyle name="Accent4" xfId="153" builtinId="41" customBuiltin="1"/>
    <cellStyle name="Accent4 2" xfId="346" xr:uid="{00000000-0005-0000-0000-0000D2000000}"/>
    <cellStyle name="Accent4 2 2" xfId="347" xr:uid="{00000000-0005-0000-0000-0000D3000000}"/>
    <cellStyle name="Accent4 2 2 2" xfId="348" xr:uid="{00000000-0005-0000-0000-0000D4000000}"/>
    <cellStyle name="Accent4 2 3" xfId="349" xr:uid="{00000000-0005-0000-0000-0000D5000000}"/>
    <cellStyle name="Accent4 3" xfId="350" xr:uid="{00000000-0005-0000-0000-0000D6000000}"/>
    <cellStyle name="Accent4 3 2" xfId="351" xr:uid="{00000000-0005-0000-0000-0000D7000000}"/>
    <cellStyle name="Accent4 4" xfId="352" xr:uid="{00000000-0005-0000-0000-0000D8000000}"/>
    <cellStyle name="Accent5" xfId="155" builtinId="45" customBuiltin="1"/>
    <cellStyle name="Accent5 2" xfId="353" xr:uid="{00000000-0005-0000-0000-0000DA000000}"/>
    <cellStyle name="Accent5 2 2" xfId="354" xr:uid="{00000000-0005-0000-0000-0000DB000000}"/>
    <cellStyle name="Accent5 2 2 2" xfId="355" xr:uid="{00000000-0005-0000-0000-0000DC000000}"/>
    <cellStyle name="Accent5 2 3" xfId="356" xr:uid="{00000000-0005-0000-0000-0000DD000000}"/>
    <cellStyle name="Accent5 2 3 2" xfId="357" xr:uid="{00000000-0005-0000-0000-0000DE000000}"/>
    <cellStyle name="Accent5 2 4" xfId="358" xr:uid="{00000000-0005-0000-0000-0000DF000000}"/>
    <cellStyle name="Accent5 3" xfId="359" xr:uid="{00000000-0005-0000-0000-0000E0000000}"/>
    <cellStyle name="Accent5 4" xfId="360" xr:uid="{00000000-0005-0000-0000-0000E1000000}"/>
    <cellStyle name="Accent6" xfId="159" builtinId="49" customBuiltin="1"/>
    <cellStyle name="Accent6 2" xfId="19" xr:uid="{00000000-0005-0000-0000-0000E3000000}"/>
    <cellStyle name="Accent6 2 2" xfId="361" xr:uid="{00000000-0005-0000-0000-0000E4000000}"/>
    <cellStyle name="Accent6 2 3" xfId="362" xr:uid="{00000000-0005-0000-0000-0000E5000000}"/>
    <cellStyle name="Accent6 2 4" xfId="363" xr:uid="{00000000-0005-0000-0000-0000E6000000}"/>
    <cellStyle name="Accent6 3" xfId="364" xr:uid="{00000000-0005-0000-0000-0000E7000000}"/>
    <cellStyle name="Accent6 3 2" xfId="365" xr:uid="{00000000-0005-0000-0000-0000E8000000}"/>
    <cellStyle name="Accent6 4" xfId="366" xr:uid="{00000000-0005-0000-0000-0000E9000000}"/>
    <cellStyle name="Accounting" xfId="20" xr:uid="{00000000-0005-0000-0000-0000EA000000}"/>
    <cellStyle name="Accounting 2" xfId="367" xr:uid="{00000000-0005-0000-0000-0000EB000000}"/>
    <cellStyle name="Accounting 2 2" xfId="368" xr:uid="{00000000-0005-0000-0000-0000EC000000}"/>
    <cellStyle name="Accounting 3" xfId="369" xr:uid="{00000000-0005-0000-0000-0000ED000000}"/>
    <cellStyle name="Accounting 3 2" xfId="370" xr:uid="{00000000-0005-0000-0000-0000EE000000}"/>
    <cellStyle name="Accounting 4" xfId="371" xr:uid="{00000000-0005-0000-0000-0000EF000000}"/>
    <cellStyle name="Accounting_2011-11" xfId="372" xr:uid="{00000000-0005-0000-0000-0000F0000000}"/>
    <cellStyle name="APS" xfId="373" xr:uid="{00000000-0005-0000-0000-0000F1000000}"/>
    <cellStyle name="APSLabels" xfId="374" xr:uid="{00000000-0005-0000-0000-0000F2000000}"/>
    <cellStyle name="APSLabels 2" xfId="375" xr:uid="{00000000-0005-0000-0000-0000F3000000}"/>
    <cellStyle name="APSLabels 2 2" xfId="376" xr:uid="{00000000-0005-0000-0000-0000F4000000}"/>
    <cellStyle name="APSLabels 2 2 2" xfId="9353" xr:uid="{00000000-0005-0000-0000-0000F5000000}"/>
    <cellStyle name="APSLabels 2 2 2 2" xfId="9863" xr:uid="{00000000-0005-0000-0000-0000F6000000}"/>
    <cellStyle name="APSLabels 2 2 3" xfId="8940" xr:uid="{00000000-0005-0000-0000-0000F7000000}"/>
    <cellStyle name="APSLabels 2 2 3 2" xfId="9523" xr:uid="{00000000-0005-0000-0000-0000F8000000}"/>
    <cellStyle name="APSLabels 2 2 4" xfId="9495" xr:uid="{00000000-0005-0000-0000-0000F9000000}"/>
    <cellStyle name="APSLabels 2 2 5" xfId="9513" xr:uid="{00000000-0005-0000-0000-0000FA000000}"/>
    <cellStyle name="APSLabels 2 3" xfId="9354" xr:uid="{00000000-0005-0000-0000-0000FB000000}"/>
    <cellStyle name="APSLabels 2 3 2" xfId="9864" xr:uid="{00000000-0005-0000-0000-0000FC000000}"/>
    <cellStyle name="APSLabels 2 4" xfId="8939" xr:uid="{00000000-0005-0000-0000-0000FD000000}"/>
    <cellStyle name="APSLabels 2 4 2" xfId="9522" xr:uid="{00000000-0005-0000-0000-0000FE000000}"/>
    <cellStyle name="APSLabels 2 5" xfId="9496" xr:uid="{00000000-0005-0000-0000-0000FF000000}"/>
    <cellStyle name="APSLabels 2 6" xfId="9514" xr:uid="{00000000-0005-0000-0000-000000010000}"/>
    <cellStyle name="APSLabels 3" xfId="377" xr:uid="{00000000-0005-0000-0000-000001010000}"/>
    <cellStyle name="APSLabels 3 2" xfId="9352" xr:uid="{00000000-0005-0000-0000-000002010000}"/>
    <cellStyle name="APSLabels 3 2 2" xfId="9862" xr:uid="{00000000-0005-0000-0000-000003010000}"/>
    <cellStyle name="APSLabels 3 3" xfId="8941" xr:uid="{00000000-0005-0000-0000-000004010000}"/>
    <cellStyle name="APSLabels 3 3 2" xfId="9524" xr:uid="{00000000-0005-0000-0000-000005010000}"/>
    <cellStyle name="APSLabels 3 4" xfId="9494" xr:uid="{00000000-0005-0000-0000-000006010000}"/>
    <cellStyle name="APSLabels 3 5" xfId="9512" xr:uid="{00000000-0005-0000-0000-000007010000}"/>
    <cellStyle name="APSLabels 4" xfId="378" xr:uid="{00000000-0005-0000-0000-000008010000}"/>
    <cellStyle name="APSLabels 4 2" xfId="9351" xr:uid="{00000000-0005-0000-0000-000009010000}"/>
    <cellStyle name="APSLabels 4 2 2" xfId="9861" xr:uid="{00000000-0005-0000-0000-00000A010000}"/>
    <cellStyle name="APSLabels 4 3" xfId="8942" xr:uid="{00000000-0005-0000-0000-00000B010000}"/>
    <cellStyle name="APSLabels 4 3 2" xfId="9525" xr:uid="{00000000-0005-0000-0000-00000C010000}"/>
    <cellStyle name="APSLabels 4 4" xfId="9493" xr:uid="{00000000-0005-0000-0000-00000D010000}"/>
    <cellStyle name="APSLabels 4 5" xfId="9511" xr:uid="{00000000-0005-0000-0000-00000E010000}"/>
    <cellStyle name="APSLabels 5" xfId="9355" xr:uid="{00000000-0005-0000-0000-00000F010000}"/>
    <cellStyle name="APSLabels 5 2" xfId="9865" xr:uid="{00000000-0005-0000-0000-000010010000}"/>
    <cellStyle name="APSLabels 6" xfId="8938" xr:uid="{00000000-0005-0000-0000-000011010000}"/>
    <cellStyle name="APSLabels 6 2" xfId="9521" xr:uid="{00000000-0005-0000-0000-000012010000}"/>
    <cellStyle name="APSLabels 7" xfId="9497" xr:uid="{00000000-0005-0000-0000-000013010000}"/>
    <cellStyle name="APSLabels 8" xfId="9515" xr:uid="{00000000-0005-0000-0000-000014010000}"/>
    <cellStyle name="Bad" xfId="139" builtinId="27" customBuiltin="1"/>
    <cellStyle name="Bad 2" xfId="21" xr:uid="{00000000-0005-0000-0000-000016010000}"/>
    <cellStyle name="Bad 2 2" xfId="379" xr:uid="{00000000-0005-0000-0000-000017010000}"/>
    <cellStyle name="Bad 2 3" xfId="380" xr:uid="{00000000-0005-0000-0000-000018010000}"/>
    <cellStyle name="Bad 3" xfId="381" xr:uid="{00000000-0005-0000-0000-000019010000}"/>
    <cellStyle name="Bad 3 2" xfId="382" xr:uid="{00000000-0005-0000-0000-00001A010000}"/>
    <cellStyle name="Bad 4" xfId="383" xr:uid="{00000000-0005-0000-0000-00001B010000}"/>
    <cellStyle name="Budget" xfId="22" xr:uid="{00000000-0005-0000-0000-00001C010000}"/>
    <cellStyle name="Budget 2" xfId="384" xr:uid="{00000000-0005-0000-0000-00001D010000}"/>
    <cellStyle name="Budget 3" xfId="385" xr:uid="{00000000-0005-0000-0000-00001E010000}"/>
    <cellStyle name="Budget_2011-11" xfId="386" xr:uid="{00000000-0005-0000-0000-00001F010000}"/>
    <cellStyle name="Calculation" xfId="142" builtinId="22" customBuiltin="1"/>
    <cellStyle name="Calculation 2" xfId="23" xr:uid="{00000000-0005-0000-0000-000021010000}"/>
    <cellStyle name="Calculation 2 10" xfId="9492" xr:uid="{00000000-0005-0000-0000-000022010000}"/>
    <cellStyle name="Calculation 2 2" xfId="387" xr:uid="{00000000-0005-0000-0000-000023010000}"/>
    <cellStyle name="Calculation 2 2 2" xfId="388" xr:uid="{00000000-0005-0000-0000-000024010000}"/>
    <cellStyle name="Calculation 2 2 2 2" xfId="389" xr:uid="{00000000-0005-0000-0000-000025010000}"/>
    <cellStyle name="Calculation 2 2 2 2 2" xfId="9347" xr:uid="{00000000-0005-0000-0000-000026010000}"/>
    <cellStyle name="Calculation 2 2 2 2 2 2" xfId="9857" xr:uid="{00000000-0005-0000-0000-000027010000}"/>
    <cellStyle name="Calculation 2 2 2 2 3" xfId="8946" xr:uid="{00000000-0005-0000-0000-000028010000}"/>
    <cellStyle name="Calculation 2 2 2 2 3 2" xfId="9529" xr:uid="{00000000-0005-0000-0000-000029010000}"/>
    <cellStyle name="Calculation 2 2 2 2 4" xfId="9419" xr:uid="{00000000-0005-0000-0000-00002A010000}"/>
    <cellStyle name="Calculation 2 2 2 2 4 2" xfId="9929" xr:uid="{00000000-0005-0000-0000-00002B010000}"/>
    <cellStyle name="Calculation 2 2 2 2 5" xfId="9489" xr:uid="{00000000-0005-0000-0000-00002C010000}"/>
    <cellStyle name="Calculation 2 2 2 3" xfId="390" xr:uid="{00000000-0005-0000-0000-00002D010000}"/>
    <cellStyle name="Calculation 2 2 2 3 2" xfId="9346" xr:uid="{00000000-0005-0000-0000-00002E010000}"/>
    <cellStyle name="Calculation 2 2 2 3 2 2" xfId="9856" xr:uid="{00000000-0005-0000-0000-00002F010000}"/>
    <cellStyle name="Calculation 2 2 2 3 3" xfId="8947" xr:uid="{00000000-0005-0000-0000-000030010000}"/>
    <cellStyle name="Calculation 2 2 2 3 3 2" xfId="9530" xr:uid="{00000000-0005-0000-0000-000031010000}"/>
    <cellStyle name="Calculation 2 2 2 3 4" xfId="9418" xr:uid="{00000000-0005-0000-0000-000032010000}"/>
    <cellStyle name="Calculation 2 2 2 3 4 2" xfId="9928" xr:uid="{00000000-0005-0000-0000-000033010000}"/>
    <cellStyle name="Calculation 2 2 2 3 5" xfId="9488" xr:uid="{00000000-0005-0000-0000-000034010000}"/>
    <cellStyle name="Calculation 2 2 2 4" xfId="391" xr:uid="{00000000-0005-0000-0000-000035010000}"/>
    <cellStyle name="Calculation 2 2 2 4 2" xfId="9345" xr:uid="{00000000-0005-0000-0000-000036010000}"/>
    <cellStyle name="Calculation 2 2 2 4 2 2" xfId="9855" xr:uid="{00000000-0005-0000-0000-000037010000}"/>
    <cellStyle name="Calculation 2 2 2 4 3" xfId="8948" xr:uid="{00000000-0005-0000-0000-000038010000}"/>
    <cellStyle name="Calculation 2 2 2 4 3 2" xfId="9531" xr:uid="{00000000-0005-0000-0000-000039010000}"/>
    <cellStyle name="Calculation 2 2 2 4 4" xfId="9417" xr:uid="{00000000-0005-0000-0000-00003A010000}"/>
    <cellStyle name="Calculation 2 2 2 4 4 2" xfId="9927" xr:uid="{00000000-0005-0000-0000-00003B010000}"/>
    <cellStyle name="Calculation 2 2 2 4 5" xfId="9487" xr:uid="{00000000-0005-0000-0000-00003C010000}"/>
    <cellStyle name="Calculation 2 2 2 5" xfId="392" xr:uid="{00000000-0005-0000-0000-00003D010000}"/>
    <cellStyle name="Calculation 2 2 2 5 2" xfId="9344" xr:uid="{00000000-0005-0000-0000-00003E010000}"/>
    <cellStyle name="Calculation 2 2 2 5 2 2" xfId="9854" xr:uid="{00000000-0005-0000-0000-00003F010000}"/>
    <cellStyle name="Calculation 2 2 2 5 3" xfId="8949" xr:uid="{00000000-0005-0000-0000-000040010000}"/>
    <cellStyle name="Calculation 2 2 2 5 3 2" xfId="9532" xr:uid="{00000000-0005-0000-0000-000041010000}"/>
    <cellStyle name="Calculation 2 2 2 5 4" xfId="9416" xr:uid="{00000000-0005-0000-0000-000042010000}"/>
    <cellStyle name="Calculation 2 2 2 5 4 2" xfId="9926" xr:uid="{00000000-0005-0000-0000-000043010000}"/>
    <cellStyle name="Calculation 2 2 2 5 5" xfId="9486" xr:uid="{00000000-0005-0000-0000-000044010000}"/>
    <cellStyle name="Calculation 2 2 2 6" xfId="9348" xr:uid="{00000000-0005-0000-0000-000045010000}"/>
    <cellStyle name="Calculation 2 2 2 6 2" xfId="9858" xr:uid="{00000000-0005-0000-0000-000046010000}"/>
    <cellStyle name="Calculation 2 2 2 7" xfId="8945" xr:uid="{00000000-0005-0000-0000-000047010000}"/>
    <cellStyle name="Calculation 2 2 2 7 2" xfId="9528" xr:uid="{00000000-0005-0000-0000-000048010000}"/>
    <cellStyle name="Calculation 2 2 2 8" xfId="9420" xr:uid="{00000000-0005-0000-0000-000049010000}"/>
    <cellStyle name="Calculation 2 2 2 8 2" xfId="9930" xr:uid="{00000000-0005-0000-0000-00004A010000}"/>
    <cellStyle name="Calculation 2 2 2 9" xfId="9490" xr:uid="{00000000-0005-0000-0000-00004B010000}"/>
    <cellStyle name="Calculation 2 2 3" xfId="393" xr:uid="{00000000-0005-0000-0000-00004C010000}"/>
    <cellStyle name="Calculation 2 2 3 2" xfId="394" xr:uid="{00000000-0005-0000-0000-00004D010000}"/>
    <cellStyle name="Calculation 2 2 3 2 2" xfId="9342" xr:uid="{00000000-0005-0000-0000-00004E010000}"/>
    <cellStyle name="Calculation 2 2 3 2 2 2" xfId="9852" xr:uid="{00000000-0005-0000-0000-00004F010000}"/>
    <cellStyle name="Calculation 2 2 3 2 3" xfId="8951" xr:uid="{00000000-0005-0000-0000-000050010000}"/>
    <cellStyle name="Calculation 2 2 3 2 3 2" xfId="9534" xr:uid="{00000000-0005-0000-0000-000051010000}"/>
    <cellStyle name="Calculation 2 2 3 2 4" xfId="9414" xr:uid="{00000000-0005-0000-0000-000052010000}"/>
    <cellStyle name="Calculation 2 2 3 2 4 2" xfId="9924" xr:uid="{00000000-0005-0000-0000-000053010000}"/>
    <cellStyle name="Calculation 2 2 3 2 5" xfId="9484" xr:uid="{00000000-0005-0000-0000-000054010000}"/>
    <cellStyle name="Calculation 2 2 3 3" xfId="395" xr:uid="{00000000-0005-0000-0000-000055010000}"/>
    <cellStyle name="Calculation 2 2 3 3 2" xfId="9341" xr:uid="{00000000-0005-0000-0000-000056010000}"/>
    <cellStyle name="Calculation 2 2 3 3 2 2" xfId="9851" xr:uid="{00000000-0005-0000-0000-000057010000}"/>
    <cellStyle name="Calculation 2 2 3 3 3" xfId="8952" xr:uid="{00000000-0005-0000-0000-000058010000}"/>
    <cellStyle name="Calculation 2 2 3 3 3 2" xfId="9535" xr:uid="{00000000-0005-0000-0000-000059010000}"/>
    <cellStyle name="Calculation 2 2 3 3 4" xfId="9413" xr:uid="{00000000-0005-0000-0000-00005A010000}"/>
    <cellStyle name="Calculation 2 2 3 3 4 2" xfId="9923" xr:uid="{00000000-0005-0000-0000-00005B010000}"/>
    <cellStyle name="Calculation 2 2 3 3 5" xfId="9483" xr:uid="{00000000-0005-0000-0000-00005C010000}"/>
    <cellStyle name="Calculation 2 2 3 4" xfId="396" xr:uid="{00000000-0005-0000-0000-00005D010000}"/>
    <cellStyle name="Calculation 2 2 3 4 2" xfId="9340" xr:uid="{00000000-0005-0000-0000-00005E010000}"/>
    <cellStyle name="Calculation 2 2 3 4 2 2" xfId="9850" xr:uid="{00000000-0005-0000-0000-00005F010000}"/>
    <cellStyle name="Calculation 2 2 3 4 3" xfId="8953" xr:uid="{00000000-0005-0000-0000-000060010000}"/>
    <cellStyle name="Calculation 2 2 3 4 3 2" xfId="9536" xr:uid="{00000000-0005-0000-0000-000061010000}"/>
    <cellStyle name="Calculation 2 2 3 4 4" xfId="9412" xr:uid="{00000000-0005-0000-0000-000062010000}"/>
    <cellStyle name="Calculation 2 2 3 4 4 2" xfId="9922" xr:uid="{00000000-0005-0000-0000-000063010000}"/>
    <cellStyle name="Calculation 2 2 3 4 5" xfId="9482" xr:uid="{00000000-0005-0000-0000-000064010000}"/>
    <cellStyle name="Calculation 2 2 3 5" xfId="397" xr:uid="{00000000-0005-0000-0000-000065010000}"/>
    <cellStyle name="Calculation 2 2 3 5 2" xfId="9339" xr:uid="{00000000-0005-0000-0000-000066010000}"/>
    <cellStyle name="Calculation 2 2 3 5 2 2" xfId="9849" xr:uid="{00000000-0005-0000-0000-000067010000}"/>
    <cellStyle name="Calculation 2 2 3 5 3" xfId="8954" xr:uid="{00000000-0005-0000-0000-000068010000}"/>
    <cellStyle name="Calculation 2 2 3 5 3 2" xfId="9537" xr:uid="{00000000-0005-0000-0000-000069010000}"/>
    <cellStyle name="Calculation 2 2 3 5 4" xfId="9411" xr:uid="{00000000-0005-0000-0000-00006A010000}"/>
    <cellStyle name="Calculation 2 2 3 5 4 2" xfId="9921" xr:uid="{00000000-0005-0000-0000-00006B010000}"/>
    <cellStyle name="Calculation 2 2 3 5 5" xfId="9481" xr:uid="{00000000-0005-0000-0000-00006C010000}"/>
    <cellStyle name="Calculation 2 2 3 6" xfId="9343" xr:uid="{00000000-0005-0000-0000-00006D010000}"/>
    <cellStyle name="Calculation 2 2 3 6 2" xfId="9853" xr:uid="{00000000-0005-0000-0000-00006E010000}"/>
    <cellStyle name="Calculation 2 2 3 7" xfId="8950" xr:uid="{00000000-0005-0000-0000-00006F010000}"/>
    <cellStyle name="Calculation 2 2 3 7 2" xfId="9533" xr:uid="{00000000-0005-0000-0000-000070010000}"/>
    <cellStyle name="Calculation 2 2 3 8" xfId="9415" xr:uid="{00000000-0005-0000-0000-000071010000}"/>
    <cellStyle name="Calculation 2 2 3 8 2" xfId="9925" xr:uid="{00000000-0005-0000-0000-000072010000}"/>
    <cellStyle name="Calculation 2 2 3 9" xfId="9485" xr:uid="{00000000-0005-0000-0000-000073010000}"/>
    <cellStyle name="Calculation 2 2 4" xfId="9349" xr:uid="{00000000-0005-0000-0000-000074010000}"/>
    <cellStyle name="Calculation 2 2 4 2" xfId="9859" xr:uid="{00000000-0005-0000-0000-000075010000}"/>
    <cellStyle name="Calculation 2 2 5" xfId="8944" xr:uid="{00000000-0005-0000-0000-000076010000}"/>
    <cellStyle name="Calculation 2 2 5 2" xfId="9527" xr:uid="{00000000-0005-0000-0000-000077010000}"/>
    <cellStyle name="Calculation 2 2 6" xfId="9421" xr:uid="{00000000-0005-0000-0000-000078010000}"/>
    <cellStyle name="Calculation 2 2 6 2" xfId="9931" xr:uid="{00000000-0005-0000-0000-000079010000}"/>
    <cellStyle name="Calculation 2 2 7" xfId="9491" xr:uid="{00000000-0005-0000-0000-00007A010000}"/>
    <cellStyle name="Calculation 2 3" xfId="398" xr:uid="{00000000-0005-0000-0000-00007B010000}"/>
    <cellStyle name="Calculation 2 3 2" xfId="399" xr:uid="{00000000-0005-0000-0000-00007C010000}"/>
    <cellStyle name="Calculation 2 3 2 2" xfId="400" xr:uid="{00000000-0005-0000-0000-00007D010000}"/>
    <cellStyle name="Calculation 2 3 2 2 2" xfId="9336" xr:uid="{00000000-0005-0000-0000-00007E010000}"/>
    <cellStyle name="Calculation 2 3 2 2 2 2" xfId="9846" xr:uid="{00000000-0005-0000-0000-00007F010000}"/>
    <cellStyle name="Calculation 2 3 2 2 3" xfId="8957" xr:uid="{00000000-0005-0000-0000-000080010000}"/>
    <cellStyle name="Calculation 2 3 2 2 3 2" xfId="9540" xr:uid="{00000000-0005-0000-0000-000081010000}"/>
    <cellStyle name="Calculation 2 3 2 2 4" xfId="9408" xr:uid="{00000000-0005-0000-0000-000082010000}"/>
    <cellStyle name="Calculation 2 3 2 2 4 2" xfId="9918" xr:uid="{00000000-0005-0000-0000-000083010000}"/>
    <cellStyle name="Calculation 2 3 2 2 5" xfId="9478" xr:uid="{00000000-0005-0000-0000-000084010000}"/>
    <cellStyle name="Calculation 2 3 2 3" xfId="401" xr:uid="{00000000-0005-0000-0000-000085010000}"/>
    <cellStyle name="Calculation 2 3 2 3 2" xfId="9335" xr:uid="{00000000-0005-0000-0000-000086010000}"/>
    <cellStyle name="Calculation 2 3 2 3 2 2" xfId="9845" xr:uid="{00000000-0005-0000-0000-000087010000}"/>
    <cellStyle name="Calculation 2 3 2 3 3" xfId="8958" xr:uid="{00000000-0005-0000-0000-000088010000}"/>
    <cellStyle name="Calculation 2 3 2 3 3 2" xfId="9541" xr:uid="{00000000-0005-0000-0000-000089010000}"/>
    <cellStyle name="Calculation 2 3 2 3 4" xfId="9407" xr:uid="{00000000-0005-0000-0000-00008A010000}"/>
    <cellStyle name="Calculation 2 3 2 3 4 2" xfId="9917" xr:uid="{00000000-0005-0000-0000-00008B010000}"/>
    <cellStyle name="Calculation 2 3 2 3 5" xfId="9477" xr:uid="{00000000-0005-0000-0000-00008C010000}"/>
    <cellStyle name="Calculation 2 3 2 4" xfId="402" xr:uid="{00000000-0005-0000-0000-00008D010000}"/>
    <cellStyle name="Calculation 2 3 2 4 2" xfId="9334" xr:uid="{00000000-0005-0000-0000-00008E010000}"/>
    <cellStyle name="Calculation 2 3 2 4 2 2" xfId="9844" xr:uid="{00000000-0005-0000-0000-00008F010000}"/>
    <cellStyle name="Calculation 2 3 2 4 3" xfId="8959" xr:uid="{00000000-0005-0000-0000-000090010000}"/>
    <cellStyle name="Calculation 2 3 2 4 3 2" xfId="9542" xr:uid="{00000000-0005-0000-0000-000091010000}"/>
    <cellStyle name="Calculation 2 3 2 4 4" xfId="9406" xr:uid="{00000000-0005-0000-0000-000092010000}"/>
    <cellStyle name="Calculation 2 3 2 4 4 2" xfId="9916" xr:uid="{00000000-0005-0000-0000-000093010000}"/>
    <cellStyle name="Calculation 2 3 2 4 5" xfId="9476" xr:uid="{00000000-0005-0000-0000-000094010000}"/>
    <cellStyle name="Calculation 2 3 2 5" xfId="403" xr:uid="{00000000-0005-0000-0000-000095010000}"/>
    <cellStyle name="Calculation 2 3 2 5 2" xfId="9333" xr:uid="{00000000-0005-0000-0000-000096010000}"/>
    <cellStyle name="Calculation 2 3 2 5 2 2" xfId="9843" xr:uid="{00000000-0005-0000-0000-000097010000}"/>
    <cellStyle name="Calculation 2 3 2 5 3" xfId="8960" xr:uid="{00000000-0005-0000-0000-000098010000}"/>
    <cellStyle name="Calculation 2 3 2 5 3 2" xfId="9543" xr:uid="{00000000-0005-0000-0000-000099010000}"/>
    <cellStyle name="Calculation 2 3 2 5 4" xfId="9405" xr:uid="{00000000-0005-0000-0000-00009A010000}"/>
    <cellStyle name="Calculation 2 3 2 5 4 2" xfId="9915" xr:uid="{00000000-0005-0000-0000-00009B010000}"/>
    <cellStyle name="Calculation 2 3 2 5 5" xfId="9475" xr:uid="{00000000-0005-0000-0000-00009C010000}"/>
    <cellStyle name="Calculation 2 3 2 6" xfId="9337" xr:uid="{00000000-0005-0000-0000-00009D010000}"/>
    <cellStyle name="Calculation 2 3 2 6 2" xfId="9847" xr:uid="{00000000-0005-0000-0000-00009E010000}"/>
    <cellStyle name="Calculation 2 3 2 7" xfId="8956" xr:uid="{00000000-0005-0000-0000-00009F010000}"/>
    <cellStyle name="Calculation 2 3 2 7 2" xfId="9539" xr:uid="{00000000-0005-0000-0000-0000A0010000}"/>
    <cellStyle name="Calculation 2 3 2 8" xfId="9409" xr:uid="{00000000-0005-0000-0000-0000A1010000}"/>
    <cellStyle name="Calculation 2 3 2 8 2" xfId="9919" xr:uid="{00000000-0005-0000-0000-0000A2010000}"/>
    <cellStyle name="Calculation 2 3 2 9" xfId="9479" xr:uid="{00000000-0005-0000-0000-0000A3010000}"/>
    <cellStyle name="Calculation 2 3 3" xfId="404" xr:uid="{00000000-0005-0000-0000-0000A4010000}"/>
    <cellStyle name="Calculation 2 3 3 2" xfId="9332" xr:uid="{00000000-0005-0000-0000-0000A5010000}"/>
    <cellStyle name="Calculation 2 3 3 2 2" xfId="9842" xr:uid="{00000000-0005-0000-0000-0000A6010000}"/>
    <cellStyle name="Calculation 2 3 3 3" xfId="8961" xr:uid="{00000000-0005-0000-0000-0000A7010000}"/>
    <cellStyle name="Calculation 2 3 3 3 2" xfId="9544" xr:uid="{00000000-0005-0000-0000-0000A8010000}"/>
    <cellStyle name="Calculation 2 3 3 4" xfId="9404" xr:uid="{00000000-0005-0000-0000-0000A9010000}"/>
    <cellStyle name="Calculation 2 3 3 4 2" xfId="9914" xr:uid="{00000000-0005-0000-0000-0000AA010000}"/>
    <cellStyle name="Calculation 2 3 3 5" xfId="9474" xr:uid="{00000000-0005-0000-0000-0000AB010000}"/>
    <cellStyle name="Calculation 2 3 4" xfId="9338" xr:uid="{00000000-0005-0000-0000-0000AC010000}"/>
    <cellStyle name="Calculation 2 3 4 2" xfId="9848" xr:uid="{00000000-0005-0000-0000-0000AD010000}"/>
    <cellStyle name="Calculation 2 3 5" xfId="8955" xr:uid="{00000000-0005-0000-0000-0000AE010000}"/>
    <cellStyle name="Calculation 2 3 5 2" xfId="9538" xr:uid="{00000000-0005-0000-0000-0000AF010000}"/>
    <cellStyle name="Calculation 2 3 6" xfId="9410" xr:uid="{00000000-0005-0000-0000-0000B0010000}"/>
    <cellStyle name="Calculation 2 3 6 2" xfId="9920" xr:uid="{00000000-0005-0000-0000-0000B1010000}"/>
    <cellStyle name="Calculation 2 3 7" xfId="9480" xr:uid="{00000000-0005-0000-0000-0000B2010000}"/>
    <cellStyle name="Calculation 2 4" xfId="405" xr:uid="{00000000-0005-0000-0000-0000B3010000}"/>
    <cellStyle name="Calculation 2 4 2" xfId="406" xr:uid="{00000000-0005-0000-0000-0000B4010000}"/>
    <cellStyle name="Calculation 2 4 2 2" xfId="407" xr:uid="{00000000-0005-0000-0000-0000B5010000}"/>
    <cellStyle name="Calculation 2 4 2 2 2" xfId="9329" xr:uid="{00000000-0005-0000-0000-0000B6010000}"/>
    <cellStyle name="Calculation 2 4 2 2 2 2" xfId="9839" xr:uid="{00000000-0005-0000-0000-0000B7010000}"/>
    <cellStyle name="Calculation 2 4 2 2 3" xfId="8964" xr:uid="{00000000-0005-0000-0000-0000B8010000}"/>
    <cellStyle name="Calculation 2 4 2 2 3 2" xfId="9547" xr:uid="{00000000-0005-0000-0000-0000B9010000}"/>
    <cellStyle name="Calculation 2 4 2 2 4" xfId="9401" xr:uid="{00000000-0005-0000-0000-0000BA010000}"/>
    <cellStyle name="Calculation 2 4 2 2 4 2" xfId="9911" xr:uid="{00000000-0005-0000-0000-0000BB010000}"/>
    <cellStyle name="Calculation 2 4 2 2 5" xfId="9471" xr:uid="{00000000-0005-0000-0000-0000BC010000}"/>
    <cellStyle name="Calculation 2 4 2 3" xfId="408" xr:uid="{00000000-0005-0000-0000-0000BD010000}"/>
    <cellStyle name="Calculation 2 4 2 3 2" xfId="9328" xr:uid="{00000000-0005-0000-0000-0000BE010000}"/>
    <cellStyle name="Calculation 2 4 2 3 2 2" xfId="9838" xr:uid="{00000000-0005-0000-0000-0000BF010000}"/>
    <cellStyle name="Calculation 2 4 2 3 3" xfId="8965" xr:uid="{00000000-0005-0000-0000-0000C0010000}"/>
    <cellStyle name="Calculation 2 4 2 3 3 2" xfId="9548" xr:uid="{00000000-0005-0000-0000-0000C1010000}"/>
    <cellStyle name="Calculation 2 4 2 3 4" xfId="9400" xr:uid="{00000000-0005-0000-0000-0000C2010000}"/>
    <cellStyle name="Calculation 2 4 2 3 4 2" xfId="9910" xr:uid="{00000000-0005-0000-0000-0000C3010000}"/>
    <cellStyle name="Calculation 2 4 2 3 5" xfId="9470" xr:uid="{00000000-0005-0000-0000-0000C4010000}"/>
    <cellStyle name="Calculation 2 4 2 4" xfId="409" xr:uid="{00000000-0005-0000-0000-0000C5010000}"/>
    <cellStyle name="Calculation 2 4 2 4 2" xfId="9327" xr:uid="{00000000-0005-0000-0000-0000C6010000}"/>
    <cellStyle name="Calculation 2 4 2 4 2 2" xfId="9837" xr:uid="{00000000-0005-0000-0000-0000C7010000}"/>
    <cellStyle name="Calculation 2 4 2 4 3" xfId="8966" xr:uid="{00000000-0005-0000-0000-0000C8010000}"/>
    <cellStyle name="Calculation 2 4 2 4 3 2" xfId="9549" xr:uid="{00000000-0005-0000-0000-0000C9010000}"/>
    <cellStyle name="Calculation 2 4 2 4 4" xfId="9399" xr:uid="{00000000-0005-0000-0000-0000CA010000}"/>
    <cellStyle name="Calculation 2 4 2 4 4 2" xfId="9909" xr:uid="{00000000-0005-0000-0000-0000CB010000}"/>
    <cellStyle name="Calculation 2 4 2 4 5" xfId="9469" xr:uid="{00000000-0005-0000-0000-0000CC010000}"/>
    <cellStyle name="Calculation 2 4 2 5" xfId="410" xr:uid="{00000000-0005-0000-0000-0000CD010000}"/>
    <cellStyle name="Calculation 2 4 2 5 2" xfId="9326" xr:uid="{00000000-0005-0000-0000-0000CE010000}"/>
    <cellStyle name="Calculation 2 4 2 5 2 2" xfId="9836" xr:uid="{00000000-0005-0000-0000-0000CF010000}"/>
    <cellStyle name="Calculation 2 4 2 5 3" xfId="8967" xr:uid="{00000000-0005-0000-0000-0000D0010000}"/>
    <cellStyle name="Calculation 2 4 2 5 3 2" xfId="9550" xr:uid="{00000000-0005-0000-0000-0000D1010000}"/>
    <cellStyle name="Calculation 2 4 2 5 4" xfId="9398" xr:uid="{00000000-0005-0000-0000-0000D2010000}"/>
    <cellStyle name="Calculation 2 4 2 5 4 2" xfId="9908" xr:uid="{00000000-0005-0000-0000-0000D3010000}"/>
    <cellStyle name="Calculation 2 4 2 5 5" xfId="9468" xr:uid="{00000000-0005-0000-0000-0000D4010000}"/>
    <cellStyle name="Calculation 2 4 2 6" xfId="9330" xr:uid="{00000000-0005-0000-0000-0000D5010000}"/>
    <cellStyle name="Calculation 2 4 2 6 2" xfId="9840" xr:uid="{00000000-0005-0000-0000-0000D6010000}"/>
    <cellStyle name="Calculation 2 4 2 7" xfId="8963" xr:uid="{00000000-0005-0000-0000-0000D7010000}"/>
    <cellStyle name="Calculation 2 4 2 7 2" xfId="9546" xr:uid="{00000000-0005-0000-0000-0000D8010000}"/>
    <cellStyle name="Calculation 2 4 2 8" xfId="9402" xr:uid="{00000000-0005-0000-0000-0000D9010000}"/>
    <cellStyle name="Calculation 2 4 2 8 2" xfId="9912" xr:uid="{00000000-0005-0000-0000-0000DA010000}"/>
    <cellStyle name="Calculation 2 4 2 9" xfId="9472" xr:uid="{00000000-0005-0000-0000-0000DB010000}"/>
    <cellStyle name="Calculation 2 4 3" xfId="411" xr:uid="{00000000-0005-0000-0000-0000DC010000}"/>
    <cellStyle name="Calculation 2 4 3 2" xfId="9325" xr:uid="{00000000-0005-0000-0000-0000DD010000}"/>
    <cellStyle name="Calculation 2 4 3 2 2" xfId="9835" xr:uid="{00000000-0005-0000-0000-0000DE010000}"/>
    <cellStyle name="Calculation 2 4 3 3" xfId="8968" xr:uid="{00000000-0005-0000-0000-0000DF010000}"/>
    <cellStyle name="Calculation 2 4 3 3 2" xfId="9551" xr:uid="{00000000-0005-0000-0000-0000E0010000}"/>
    <cellStyle name="Calculation 2 4 3 4" xfId="9397" xr:uid="{00000000-0005-0000-0000-0000E1010000}"/>
    <cellStyle name="Calculation 2 4 3 4 2" xfId="9907" xr:uid="{00000000-0005-0000-0000-0000E2010000}"/>
    <cellStyle name="Calculation 2 4 3 5" xfId="9467" xr:uid="{00000000-0005-0000-0000-0000E3010000}"/>
    <cellStyle name="Calculation 2 4 4" xfId="9331" xr:uid="{00000000-0005-0000-0000-0000E4010000}"/>
    <cellStyle name="Calculation 2 4 4 2" xfId="9841" xr:uid="{00000000-0005-0000-0000-0000E5010000}"/>
    <cellStyle name="Calculation 2 4 5" xfId="8962" xr:uid="{00000000-0005-0000-0000-0000E6010000}"/>
    <cellStyle name="Calculation 2 4 5 2" xfId="9545" xr:uid="{00000000-0005-0000-0000-0000E7010000}"/>
    <cellStyle name="Calculation 2 4 6" xfId="9403" xr:uid="{00000000-0005-0000-0000-0000E8010000}"/>
    <cellStyle name="Calculation 2 4 6 2" xfId="9913" xr:uid="{00000000-0005-0000-0000-0000E9010000}"/>
    <cellStyle name="Calculation 2 4 7" xfId="9473" xr:uid="{00000000-0005-0000-0000-0000EA010000}"/>
    <cellStyle name="Calculation 2 5" xfId="412" xr:uid="{00000000-0005-0000-0000-0000EB010000}"/>
    <cellStyle name="Calculation 2 5 2" xfId="413" xr:uid="{00000000-0005-0000-0000-0000EC010000}"/>
    <cellStyle name="Calculation 2 5 2 2" xfId="9323" xr:uid="{00000000-0005-0000-0000-0000ED010000}"/>
    <cellStyle name="Calculation 2 5 2 2 2" xfId="9833" xr:uid="{00000000-0005-0000-0000-0000EE010000}"/>
    <cellStyle name="Calculation 2 5 2 3" xfId="8970" xr:uid="{00000000-0005-0000-0000-0000EF010000}"/>
    <cellStyle name="Calculation 2 5 2 3 2" xfId="9553" xr:uid="{00000000-0005-0000-0000-0000F0010000}"/>
    <cellStyle name="Calculation 2 5 2 4" xfId="9395" xr:uid="{00000000-0005-0000-0000-0000F1010000}"/>
    <cellStyle name="Calculation 2 5 2 4 2" xfId="9905" xr:uid="{00000000-0005-0000-0000-0000F2010000}"/>
    <cellStyle name="Calculation 2 5 2 5" xfId="9465" xr:uid="{00000000-0005-0000-0000-0000F3010000}"/>
    <cellStyle name="Calculation 2 5 3" xfId="414" xr:uid="{00000000-0005-0000-0000-0000F4010000}"/>
    <cellStyle name="Calculation 2 5 3 2" xfId="9322" xr:uid="{00000000-0005-0000-0000-0000F5010000}"/>
    <cellStyle name="Calculation 2 5 3 2 2" xfId="9832" xr:uid="{00000000-0005-0000-0000-0000F6010000}"/>
    <cellStyle name="Calculation 2 5 3 3" xfId="8971" xr:uid="{00000000-0005-0000-0000-0000F7010000}"/>
    <cellStyle name="Calculation 2 5 3 3 2" xfId="9554" xr:uid="{00000000-0005-0000-0000-0000F8010000}"/>
    <cellStyle name="Calculation 2 5 3 4" xfId="9394" xr:uid="{00000000-0005-0000-0000-0000F9010000}"/>
    <cellStyle name="Calculation 2 5 3 4 2" xfId="9904" xr:uid="{00000000-0005-0000-0000-0000FA010000}"/>
    <cellStyle name="Calculation 2 5 3 5" xfId="9464" xr:uid="{00000000-0005-0000-0000-0000FB010000}"/>
    <cellStyle name="Calculation 2 5 4" xfId="415" xr:uid="{00000000-0005-0000-0000-0000FC010000}"/>
    <cellStyle name="Calculation 2 5 4 2" xfId="9321" xr:uid="{00000000-0005-0000-0000-0000FD010000}"/>
    <cellStyle name="Calculation 2 5 4 2 2" xfId="9831" xr:uid="{00000000-0005-0000-0000-0000FE010000}"/>
    <cellStyle name="Calculation 2 5 4 3" xfId="8972" xr:uid="{00000000-0005-0000-0000-0000FF010000}"/>
    <cellStyle name="Calculation 2 5 4 3 2" xfId="9555" xr:uid="{00000000-0005-0000-0000-000000020000}"/>
    <cellStyle name="Calculation 2 5 4 4" xfId="9393" xr:uid="{00000000-0005-0000-0000-000001020000}"/>
    <cellStyle name="Calculation 2 5 4 4 2" xfId="9903" xr:uid="{00000000-0005-0000-0000-000002020000}"/>
    <cellStyle name="Calculation 2 5 4 5" xfId="9463" xr:uid="{00000000-0005-0000-0000-000003020000}"/>
    <cellStyle name="Calculation 2 5 5" xfId="416" xr:uid="{00000000-0005-0000-0000-000004020000}"/>
    <cellStyle name="Calculation 2 5 5 2" xfId="9320" xr:uid="{00000000-0005-0000-0000-000005020000}"/>
    <cellStyle name="Calculation 2 5 5 2 2" xfId="9830" xr:uid="{00000000-0005-0000-0000-000006020000}"/>
    <cellStyle name="Calculation 2 5 5 3" xfId="8973" xr:uid="{00000000-0005-0000-0000-000007020000}"/>
    <cellStyle name="Calculation 2 5 5 3 2" xfId="9556" xr:uid="{00000000-0005-0000-0000-000008020000}"/>
    <cellStyle name="Calculation 2 5 5 4" xfId="9392" xr:uid="{00000000-0005-0000-0000-000009020000}"/>
    <cellStyle name="Calculation 2 5 5 4 2" xfId="9902" xr:uid="{00000000-0005-0000-0000-00000A020000}"/>
    <cellStyle name="Calculation 2 5 5 5" xfId="9462" xr:uid="{00000000-0005-0000-0000-00000B020000}"/>
    <cellStyle name="Calculation 2 5 6" xfId="9324" xr:uid="{00000000-0005-0000-0000-00000C020000}"/>
    <cellStyle name="Calculation 2 5 6 2" xfId="9834" xr:uid="{00000000-0005-0000-0000-00000D020000}"/>
    <cellStyle name="Calculation 2 5 7" xfId="8969" xr:uid="{00000000-0005-0000-0000-00000E020000}"/>
    <cellStyle name="Calculation 2 5 7 2" xfId="9552" xr:uid="{00000000-0005-0000-0000-00000F020000}"/>
    <cellStyle name="Calculation 2 5 8" xfId="9396" xr:uid="{00000000-0005-0000-0000-000010020000}"/>
    <cellStyle name="Calculation 2 5 8 2" xfId="9906" xr:uid="{00000000-0005-0000-0000-000011020000}"/>
    <cellStyle name="Calculation 2 5 9" xfId="9466" xr:uid="{00000000-0005-0000-0000-000012020000}"/>
    <cellStyle name="Calculation 2 6" xfId="417" xr:uid="{00000000-0005-0000-0000-000013020000}"/>
    <cellStyle name="Calculation 2 6 2" xfId="9319" xr:uid="{00000000-0005-0000-0000-000014020000}"/>
    <cellStyle name="Calculation 2 6 2 2" xfId="9829" xr:uid="{00000000-0005-0000-0000-000015020000}"/>
    <cellStyle name="Calculation 2 6 3" xfId="8974" xr:uid="{00000000-0005-0000-0000-000016020000}"/>
    <cellStyle name="Calculation 2 6 3 2" xfId="9557" xr:uid="{00000000-0005-0000-0000-000017020000}"/>
    <cellStyle name="Calculation 2 6 4" xfId="9391" xr:uid="{00000000-0005-0000-0000-000018020000}"/>
    <cellStyle name="Calculation 2 6 4 2" xfId="9901" xr:uid="{00000000-0005-0000-0000-000019020000}"/>
    <cellStyle name="Calculation 2 6 5" xfId="9461" xr:uid="{00000000-0005-0000-0000-00001A020000}"/>
    <cellStyle name="Calculation 2 7" xfId="9350" xr:uid="{00000000-0005-0000-0000-00001B020000}"/>
    <cellStyle name="Calculation 2 7 2" xfId="9860" xr:uid="{00000000-0005-0000-0000-00001C020000}"/>
    <cellStyle name="Calculation 2 8" xfId="8943" xr:uid="{00000000-0005-0000-0000-00001D020000}"/>
    <cellStyle name="Calculation 2 8 2" xfId="9526" xr:uid="{00000000-0005-0000-0000-00001E020000}"/>
    <cellStyle name="Calculation 2 9" xfId="9422" xr:uid="{00000000-0005-0000-0000-00001F020000}"/>
    <cellStyle name="Calculation 2 9 2" xfId="9932" xr:uid="{00000000-0005-0000-0000-000020020000}"/>
    <cellStyle name="Calculation 3" xfId="418" xr:uid="{00000000-0005-0000-0000-000021020000}"/>
    <cellStyle name="Calculation 3 2" xfId="419" xr:uid="{00000000-0005-0000-0000-000022020000}"/>
    <cellStyle name="Calculation 3 2 2" xfId="420" xr:uid="{00000000-0005-0000-0000-000023020000}"/>
    <cellStyle name="Calculation 3 2 2 2" xfId="421" xr:uid="{00000000-0005-0000-0000-000024020000}"/>
    <cellStyle name="Calculation 3 2 2 2 2" xfId="9315" xr:uid="{00000000-0005-0000-0000-000025020000}"/>
    <cellStyle name="Calculation 3 2 2 2 2 2" xfId="9825" xr:uid="{00000000-0005-0000-0000-000026020000}"/>
    <cellStyle name="Calculation 3 2 2 2 3" xfId="8978" xr:uid="{00000000-0005-0000-0000-000027020000}"/>
    <cellStyle name="Calculation 3 2 2 2 3 2" xfId="9561" xr:uid="{00000000-0005-0000-0000-000028020000}"/>
    <cellStyle name="Calculation 3 2 2 2 4" xfId="9387" xr:uid="{00000000-0005-0000-0000-000029020000}"/>
    <cellStyle name="Calculation 3 2 2 2 4 2" xfId="9897" xr:uid="{00000000-0005-0000-0000-00002A020000}"/>
    <cellStyle name="Calculation 3 2 2 2 5" xfId="9457" xr:uid="{00000000-0005-0000-0000-00002B020000}"/>
    <cellStyle name="Calculation 3 2 2 3" xfId="422" xr:uid="{00000000-0005-0000-0000-00002C020000}"/>
    <cellStyle name="Calculation 3 2 2 3 2" xfId="9314" xr:uid="{00000000-0005-0000-0000-00002D020000}"/>
    <cellStyle name="Calculation 3 2 2 3 2 2" xfId="9824" xr:uid="{00000000-0005-0000-0000-00002E020000}"/>
    <cellStyle name="Calculation 3 2 2 3 3" xfId="8979" xr:uid="{00000000-0005-0000-0000-00002F020000}"/>
    <cellStyle name="Calculation 3 2 2 3 3 2" xfId="9562" xr:uid="{00000000-0005-0000-0000-000030020000}"/>
    <cellStyle name="Calculation 3 2 2 3 4" xfId="9386" xr:uid="{00000000-0005-0000-0000-000031020000}"/>
    <cellStyle name="Calculation 3 2 2 3 4 2" xfId="9896" xr:uid="{00000000-0005-0000-0000-000032020000}"/>
    <cellStyle name="Calculation 3 2 2 3 5" xfId="9456" xr:uid="{00000000-0005-0000-0000-000033020000}"/>
    <cellStyle name="Calculation 3 2 2 4" xfId="423" xr:uid="{00000000-0005-0000-0000-000034020000}"/>
    <cellStyle name="Calculation 3 2 2 4 2" xfId="9313" xr:uid="{00000000-0005-0000-0000-000035020000}"/>
    <cellStyle name="Calculation 3 2 2 4 2 2" xfId="9823" xr:uid="{00000000-0005-0000-0000-000036020000}"/>
    <cellStyle name="Calculation 3 2 2 4 3" xfId="8980" xr:uid="{00000000-0005-0000-0000-000037020000}"/>
    <cellStyle name="Calculation 3 2 2 4 3 2" xfId="9563" xr:uid="{00000000-0005-0000-0000-000038020000}"/>
    <cellStyle name="Calculation 3 2 2 4 4" xfId="9385" xr:uid="{00000000-0005-0000-0000-000039020000}"/>
    <cellStyle name="Calculation 3 2 2 4 4 2" xfId="9895" xr:uid="{00000000-0005-0000-0000-00003A020000}"/>
    <cellStyle name="Calculation 3 2 2 4 5" xfId="9455" xr:uid="{00000000-0005-0000-0000-00003B020000}"/>
    <cellStyle name="Calculation 3 2 2 5" xfId="424" xr:uid="{00000000-0005-0000-0000-00003C020000}"/>
    <cellStyle name="Calculation 3 2 2 5 2" xfId="9312" xr:uid="{00000000-0005-0000-0000-00003D020000}"/>
    <cellStyle name="Calculation 3 2 2 5 2 2" xfId="9822" xr:uid="{00000000-0005-0000-0000-00003E020000}"/>
    <cellStyle name="Calculation 3 2 2 5 3" xfId="8981" xr:uid="{00000000-0005-0000-0000-00003F020000}"/>
    <cellStyle name="Calculation 3 2 2 5 3 2" xfId="9564" xr:uid="{00000000-0005-0000-0000-000040020000}"/>
    <cellStyle name="Calculation 3 2 2 5 4" xfId="9384" xr:uid="{00000000-0005-0000-0000-000041020000}"/>
    <cellStyle name="Calculation 3 2 2 5 4 2" xfId="9894" xr:uid="{00000000-0005-0000-0000-000042020000}"/>
    <cellStyle name="Calculation 3 2 2 5 5" xfId="9454" xr:uid="{00000000-0005-0000-0000-000043020000}"/>
    <cellStyle name="Calculation 3 2 2 6" xfId="9316" xr:uid="{00000000-0005-0000-0000-000044020000}"/>
    <cellStyle name="Calculation 3 2 2 6 2" xfId="9826" xr:uid="{00000000-0005-0000-0000-000045020000}"/>
    <cellStyle name="Calculation 3 2 2 7" xfId="8977" xr:uid="{00000000-0005-0000-0000-000046020000}"/>
    <cellStyle name="Calculation 3 2 2 7 2" xfId="9560" xr:uid="{00000000-0005-0000-0000-000047020000}"/>
    <cellStyle name="Calculation 3 2 2 8" xfId="9388" xr:uid="{00000000-0005-0000-0000-000048020000}"/>
    <cellStyle name="Calculation 3 2 2 8 2" xfId="9898" xr:uid="{00000000-0005-0000-0000-000049020000}"/>
    <cellStyle name="Calculation 3 2 2 9" xfId="9458" xr:uid="{00000000-0005-0000-0000-00004A020000}"/>
    <cellStyle name="Calculation 3 2 3" xfId="425" xr:uid="{00000000-0005-0000-0000-00004B020000}"/>
    <cellStyle name="Calculation 3 2 3 2" xfId="426" xr:uid="{00000000-0005-0000-0000-00004C020000}"/>
    <cellStyle name="Calculation 3 2 3 2 2" xfId="9310" xr:uid="{00000000-0005-0000-0000-00004D020000}"/>
    <cellStyle name="Calculation 3 2 3 2 2 2" xfId="9820" xr:uid="{00000000-0005-0000-0000-00004E020000}"/>
    <cellStyle name="Calculation 3 2 3 2 3" xfId="8983" xr:uid="{00000000-0005-0000-0000-00004F020000}"/>
    <cellStyle name="Calculation 3 2 3 2 3 2" xfId="9566" xr:uid="{00000000-0005-0000-0000-000050020000}"/>
    <cellStyle name="Calculation 3 2 3 2 4" xfId="9382" xr:uid="{00000000-0005-0000-0000-000051020000}"/>
    <cellStyle name="Calculation 3 2 3 2 4 2" xfId="9892" xr:uid="{00000000-0005-0000-0000-000052020000}"/>
    <cellStyle name="Calculation 3 2 3 2 5" xfId="9452" xr:uid="{00000000-0005-0000-0000-000053020000}"/>
    <cellStyle name="Calculation 3 2 3 3" xfId="427" xr:uid="{00000000-0005-0000-0000-000054020000}"/>
    <cellStyle name="Calculation 3 2 3 3 2" xfId="9309" xr:uid="{00000000-0005-0000-0000-000055020000}"/>
    <cellStyle name="Calculation 3 2 3 3 2 2" xfId="9819" xr:uid="{00000000-0005-0000-0000-000056020000}"/>
    <cellStyle name="Calculation 3 2 3 3 3" xfId="8984" xr:uid="{00000000-0005-0000-0000-000057020000}"/>
    <cellStyle name="Calculation 3 2 3 3 3 2" xfId="9567" xr:uid="{00000000-0005-0000-0000-000058020000}"/>
    <cellStyle name="Calculation 3 2 3 3 4" xfId="9381" xr:uid="{00000000-0005-0000-0000-000059020000}"/>
    <cellStyle name="Calculation 3 2 3 3 4 2" xfId="9891" xr:uid="{00000000-0005-0000-0000-00005A020000}"/>
    <cellStyle name="Calculation 3 2 3 3 5" xfId="9451" xr:uid="{00000000-0005-0000-0000-00005B020000}"/>
    <cellStyle name="Calculation 3 2 3 4" xfId="428" xr:uid="{00000000-0005-0000-0000-00005C020000}"/>
    <cellStyle name="Calculation 3 2 3 4 2" xfId="9308" xr:uid="{00000000-0005-0000-0000-00005D020000}"/>
    <cellStyle name="Calculation 3 2 3 4 2 2" xfId="9818" xr:uid="{00000000-0005-0000-0000-00005E020000}"/>
    <cellStyle name="Calculation 3 2 3 4 3" xfId="8985" xr:uid="{00000000-0005-0000-0000-00005F020000}"/>
    <cellStyle name="Calculation 3 2 3 4 3 2" xfId="9568" xr:uid="{00000000-0005-0000-0000-000060020000}"/>
    <cellStyle name="Calculation 3 2 3 4 4" xfId="9380" xr:uid="{00000000-0005-0000-0000-000061020000}"/>
    <cellStyle name="Calculation 3 2 3 4 4 2" xfId="9890" xr:uid="{00000000-0005-0000-0000-000062020000}"/>
    <cellStyle name="Calculation 3 2 3 4 5" xfId="9450" xr:uid="{00000000-0005-0000-0000-000063020000}"/>
    <cellStyle name="Calculation 3 2 3 5" xfId="429" xr:uid="{00000000-0005-0000-0000-000064020000}"/>
    <cellStyle name="Calculation 3 2 3 5 2" xfId="9307" xr:uid="{00000000-0005-0000-0000-000065020000}"/>
    <cellStyle name="Calculation 3 2 3 5 2 2" xfId="9817" xr:uid="{00000000-0005-0000-0000-000066020000}"/>
    <cellStyle name="Calculation 3 2 3 5 3" xfId="8986" xr:uid="{00000000-0005-0000-0000-000067020000}"/>
    <cellStyle name="Calculation 3 2 3 5 3 2" xfId="9569" xr:uid="{00000000-0005-0000-0000-000068020000}"/>
    <cellStyle name="Calculation 3 2 3 5 4" xfId="9379" xr:uid="{00000000-0005-0000-0000-000069020000}"/>
    <cellStyle name="Calculation 3 2 3 5 4 2" xfId="9889" xr:uid="{00000000-0005-0000-0000-00006A020000}"/>
    <cellStyle name="Calculation 3 2 3 5 5" xfId="9449" xr:uid="{00000000-0005-0000-0000-00006B020000}"/>
    <cellStyle name="Calculation 3 2 3 6" xfId="9311" xr:uid="{00000000-0005-0000-0000-00006C020000}"/>
    <cellStyle name="Calculation 3 2 3 6 2" xfId="9821" xr:uid="{00000000-0005-0000-0000-00006D020000}"/>
    <cellStyle name="Calculation 3 2 3 7" xfId="8982" xr:uid="{00000000-0005-0000-0000-00006E020000}"/>
    <cellStyle name="Calculation 3 2 3 7 2" xfId="9565" xr:uid="{00000000-0005-0000-0000-00006F020000}"/>
    <cellStyle name="Calculation 3 2 3 8" xfId="9383" xr:uid="{00000000-0005-0000-0000-000070020000}"/>
    <cellStyle name="Calculation 3 2 3 8 2" xfId="9893" xr:uid="{00000000-0005-0000-0000-000071020000}"/>
    <cellStyle name="Calculation 3 2 3 9" xfId="9453" xr:uid="{00000000-0005-0000-0000-000072020000}"/>
    <cellStyle name="Calculation 3 2 4" xfId="9317" xr:uid="{00000000-0005-0000-0000-000073020000}"/>
    <cellStyle name="Calculation 3 2 4 2" xfId="9827" xr:uid="{00000000-0005-0000-0000-000074020000}"/>
    <cellStyle name="Calculation 3 2 5" xfId="8976" xr:uid="{00000000-0005-0000-0000-000075020000}"/>
    <cellStyle name="Calculation 3 2 5 2" xfId="9559" xr:uid="{00000000-0005-0000-0000-000076020000}"/>
    <cellStyle name="Calculation 3 2 6" xfId="9389" xr:uid="{00000000-0005-0000-0000-000077020000}"/>
    <cellStyle name="Calculation 3 2 6 2" xfId="9899" xr:uid="{00000000-0005-0000-0000-000078020000}"/>
    <cellStyle name="Calculation 3 2 7" xfId="9459" xr:uid="{00000000-0005-0000-0000-000079020000}"/>
    <cellStyle name="Calculation 3 3" xfId="430" xr:uid="{00000000-0005-0000-0000-00007A020000}"/>
    <cellStyle name="Calculation 3 3 2" xfId="431" xr:uid="{00000000-0005-0000-0000-00007B020000}"/>
    <cellStyle name="Calculation 3 3 2 2" xfId="432" xr:uid="{00000000-0005-0000-0000-00007C020000}"/>
    <cellStyle name="Calculation 3 3 2 2 2" xfId="9304" xr:uid="{00000000-0005-0000-0000-00007D020000}"/>
    <cellStyle name="Calculation 3 3 2 2 2 2" xfId="9814" xr:uid="{00000000-0005-0000-0000-00007E020000}"/>
    <cellStyle name="Calculation 3 3 2 2 3" xfId="8989" xr:uid="{00000000-0005-0000-0000-00007F020000}"/>
    <cellStyle name="Calculation 3 3 2 2 3 2" xfId="9572" xr:uid="{00000000-0005-0000-0000-000080020000}"/>
    <cellStyle name="Calculation 3 3 2 2 4" xfId="9376" xr:uid="{00000000-0005-0000-0000-000081020000}"/>
    <cellStyle name="Calculation 3 3 2 2 4 2" xfId="9886" xr:uid="{00000000-0005-0000-0000-000082020000}"/>
    <cellStyle name="Calculation 3 3 2 2 5" xfId="9446" xr:uid="{00000000-0005-0000-0000-000083020000}"/>
    <cellStyle name="Calculation 3 3 2 3" xfId="433" xr:uid="{00000000-0005-0000-0000-000084020000}"/>
    <cellStyle name="Calculation 3 3 2 3 2" xfId="9303" xr:uid="{00000000-0005-0000-0000-000085020000}"/>
    <cellStyle name="Calculation 3 3 2 3 2 2" xfId="9813" xr:uid="{00000000-0005-0000-0000-000086020000}"/>
    <cellStyle name="Calculation 3 3 2 3 3" xfId="8990" xr:uid="{00000000-0005-0000-0000-000087020000}"/>
    <cellStyle name="Calculation 3 3 2 3 3 2" xfId="9573" xr:uid="{00000000-0005-0000-0000-000088020000}"/>
    <cellStyle name="Calculation 3 3 2 3 4" xfId="9375" xr:uid="{00000000-0005-0000-0000-000089020000}"/>
    <cellStyle name="Calculation 3 3 2 3 4 2" xfId="9885" xr:uid="{00000000-0005-0000-0000-00008A020000}"/>
    <cellStyle name="Calculation 3 3 2 3 5" xfId="9445" xr:uid="{00000000-0005-0000-0000-00008B020000}"/>
    <cellStyle name="Calculation 3 3 2 4" xfId="434" xr:uid="{00000000-0005-0000-0000-00008C020000}"/>
    <cellStyle name="Calculation 3 3 2 4 2" xfId="9302" xr:uid="{00000000-0005-0000-0000-00008D020000}"/>
    <cellStyle name="Calculation 3 3 2 4 2 2" xfId="9812" xr:uid="{00000000-0005-0000-0000-00008E020000}"/>
    <cellStyle name="Calculation 3 3 2 4 3" xfId="8991" xr:uid="{00000000-0005-0000-0000-00008F020000}"/>
    <cellStyle name="Calculation 3 3 2 4 3 2" xfId="9574" xr:uid="{00000000-0005-0000-0000-000090020000}"/>
    <cellStyle name="Calculation 3 3 2 4 4" xfId="9374" xr:uid="{00000000-0005-0000-0000-000091020000}"/>
    <cellStyle name="Calculation 3 3 2 4 4 2" xfId="9884" xr:uid="{00000000-0005-0000-0000-000092020000}"/>
    <cellStyle name="Calculation 3 3 2 4 5" xfId="9444" xr:uid="{00000000-0005-0000-0000-000093020000}"/>
    <cellStyle name="Calculation 3 3 2 5" xfId="435" xr:uid="{00000000-0005-0000-0000-000094020000}"/>
    <cellStyle name="Calculation 3 3 2 5 2" xfId="9301" xr:uid="{00000000-0005-0000-0000-000095020000}"/>
    <cellStyle name="Calculation 3 3 2 5 2 2" xfId="9811" xr:uid="{00000000-0005-0000-0000-000096020000}"/>
    <cellStyle name="Calculation 3 3 2 5 3" xfId="8992" xr:uid="{00000000-0005-0000-0000-000097020000}"/>
    <cellStyle name="Calculation 3 3 2 5 3 2" xfId="9575" xr:uid="{00000000-0005-0000-0000-000098020000}"/>
    <cellStyle name="Calculation 3 3 2 5 4" xfId="9373" xr:uid="{00000000-0005-0000-0000-000099020000}"/>
    <cellStyle name="Calculation 3 3 2 5 4 2" xfId="9883" xr:uid="{00000000-0005-0000-0000-00009A020000}"/>
    <cellStyle name="Calculation 3 3 2 5 5" xfId="9443" xr:uid="{00000000-0005-0000-0000-00009B020000}"/>
    <cellStyle name="Calculation 3 3 2 6" xfId="9305" xr:uid="{00000000-0005-0000-0000-00009C020000}"/>
    <cellStyle name="Calculation 3 3 2 6 2" xfId="9815" xr:uid="{00000000-0005-0000-0000-00009D020000}"/>
    <cellStyle name="Calculation 3 3 2 7" xfId="8988" xr:uid="{00000000-0005-0000-0000-00009E020000}"/>
    <cellStyle name="Calculation 3 3 2 7 2" xfId="9571" xr:uid="{00000000-0005-0000-0000-00009F020000}"/>
    <cellStyle name="Calculation 3 3 2 8" xfId="9377" xr:uid="{00000000-0005-0000-0000-0000A0020000}"/>
    <cellStyle name="Calculation 3 3 2 8 2" xfId="9887" xr:uid="{00000000-0005-0000-0000-0000A1020000}"/>
    <cellStyle name="Calculation 3 3 2 9" xfId="9447" xr:uid="{00000000-0005-0000-0000-0000A2020000}"/>
    <cellStyle name="Calculation 3 3 3" xfId="436" xr:uid="{00000000-0005-0000-0000-0000A3020000}"/>
    <cellStyle name="Calculation 3 3 3 2" xfId="9300" xr:uid="{00000000-0005-0000-0000-0000A4020000}"/>
    <cellStyle name="Calculation 3 3 3 2 2" xfId="9810" xr:uid="{00000000-0005-0000-0000-0000A5020000}"/>
    <cellStyle name="Calculation 3 3 3 3" xfId="8993" xr:uid="{00000000-0005-0000-0000-0000A6020000}"/>
    <cellStyle name="Calculation 3 3 3 3 2" xfId="9576" xr:uid="{00000000-0005-0000-0000-0000A7020000}"/>
    <cellStyle name="Calculation 3 3 3 4" xfId="9372" xr:uid="{00000000-0005-0000-0000-0000A8020000}"/>
    <cellStyle name="Calculation 3 3 3 4 2" xfId="9882" xr:uid="{00000000-0005-0000-0000-0000A9020000}"/>
    <cellStyle name="Calculation 3 3 3 5" xfId="9442" xr:uid="{00000000-0005-0000-0000-0000AA020000}"/>
    <cellStyle name="Calculation 3 3 4" xfId="9306" xr:uid="{00000000-0005-0000-0000-0000AB020000}"/>
    <cellStyle name="Calculation 3 3 4 2" xfId="9816" xr:uid="{00000000-0005-0000-0000-0000AC020000}"/>
    <cellStyle name="Calculation 3 3 5" xfId="8987" xr:uid="{00000000-0005-0000-0000-0000AD020000}"/>
    <cellStyle name="Calculation 3 3 5 2" xfId="9570" xr:uid="{00000000-0005-0000-0000-0000AE020000}"/>
    <cellStyle name="Calculation 3 3 6" xfId="9378" xr:uid="{00000000-0005-0000-0000-0000AF020000}"/>
    <cellStyle name="Calculation 3 3 6 2" xfId="9888" xr:uid="{00000000-0005-0000-0000-0000B0020000}"/>
    <cellStyle name="Calculation 3 3 7" xfId="9448" xr:uid="{00000000-0005-0000-0000-0000B1020000}"/>
    <cellStyle name="Calculation 3 4" xfId="437" xr:uid="{00000000-0005-0000-0000-0000B2020000}"/>
    <cellStyle name="Calculation 3 4 2" xfId="438" xr:uid="{00000000-0005-0000-0000-0000B3020000}"/>
    <cellStyle name="Calculation 3 4 2 2" xfId="9298" xr:uid="{00000000-0005-0000-0000-0000B4020000}"/>
    <cellStyle name="Calculation 3 4 2 2 2" xfId="9808" xr:uid="{00000000-0005-0000-0000-0000B5020000}"/>
    <cellStyle name="Calculation 3 4 2 3" xfId="8995" xr:uid="{00000000-0005-0000-0000-0000B6020000}"/>
    <cellStyle name="Calculation 3 4 2 3 2" xfId="9578" xr:uid="{00000000-0005-0000-0000-0000B7020000}"/>
    <cellStyle name="Calculation 3 4 2 4" xfId="9370" xr:uid="{00000000-0005-0000-0000-0000B8020000}"/>
    <cellStyle name="Calculation 3 4 2 4 2" xfId="9880" xr:uid="{00000000-0005-0000-0000-0000B9020000}"/>
    <cellStyle name="Calculation 3 4 2 5" xfId="9440" xr:uid="{00000000-0005-0000-0000-0000BA020000}"/>
    <cellStyle name="Calculation 3 4 3" xfId="439" xr:uid="{00000000-0005-0000-0000-0000BB020000}"/>
    <cellStyle name="Calculation 3 4 3 2" xfId="9297" xr:uid="{00000000-0005-0000-0000-0000BC020000}"/>
    <cellStyle name="Calculation 3 4 3 2 2" xfId="9807" xr:uid="{00000000-0005-0000-0000-0000BD020000}"/>
    <cellStyle name="Calculation 3 4 3 3" xfId="8996" xr:uid="{00000000-0005-0000-0000-0000BE020000}"/>
    <cellStyle name="Calculation 3 4 3 3 2" xfId="9579" xr:uid="{00000000-0005-0000-0000-0000BF020000}"/>
    <cellStyle name="Calculation 3 4 3 4" xfId="9369" xr:uid="{00000000-0005-0000-0000-0000C0020000}"/>
    <cellStyle name="Calculation 3 4 3 4 2" xfId="9879" xr:uid="{00000000-0005-0000-0000-0000C1020000}"/>
    <cellStyle name="Calculation 3 4 3 5" xfId="9439" xr:uid="{00000000-0005-0000-0000-0000C2020000}"/>
    <cellStyle name="Calculation 3 4 4" xfId="440" xr:uid="{00000000-0005-0000-0000-0000C3020000}"/>
    <cellStyle name="Calculation 3 4 4 2" xfId="9296" xr:uid="{00000000-0005-0000-0000-0000C4020000}"/>
    <cellStyle name="Calculation 3 4 4 2 2" xfId="9806" xr:uid="{00000000-0005-0000-0000-0000C5020000}"/>
    <cellStyle name="Calculation 3 4 4 3" xfId="8997" xr:uid="{00000000-0005-0000-0000-0000C6020000}"/>
    <cellStyle name="Calculation 3 4 4 3 2" xfId="9580" xr:uid="{00000000-0005-0000-0000-0000C7020000}"/>
    <cellStyle name="Calculation 3 4 4 4" xfId="9368" xr:uid="{00000000-0005-0000-0000-0000C8020000}"/>
    <cellStyle name="Calculation 3 4 4 4 2" xfId="9878" xr:uid="{00000000-0005-0000-0000-0000C9020000}"/>
    <cellStyle name="Calculation 3 4 4 5" xfId="9438" xr:uid="{00000000-0005-0000-0000-0000CA020000}"/>
    <cellStyle name="Calculation 3 4 5" xfId="441" xr:uid="{00000000-0005-0000-0000-0000CB020000}"/>
    <cellStyle name="Calculation 3 4 5 2" xfId="9295" xr:uid="{00000000-0005-0000-0000-0000CC020000}"/>
    <cellStyle name="Calculation 3 4 5 2 2" xfId="9805" xr:uid="{00000000-0005-0000-0000-0000CD020000}"/>
    <cellStyle name="Calculation 3 4 5 3" xfId="8998" xr:uid="{00000000-0005-0000-0000-0000CE020000}"/>
    <cellStyle name="Calculation 3 4 5 3 2" xfId="9581" xr:uid="{00000000-0005-0000-0000-0000CF020000}"/>
    <cellStyle name="Calculation 3 4 5 4" xfId="9367" xr:uid="{00000000-0005-0000-0000-0000D0020000}"/>
    <cellStyle name="Calculation 3 4 5 4 2" xfId="9877" xr:uid="{00000000-0005-0000-0000-0000D1020000}"/>
    <cellStyle name="Calculation 3 4 5 5" xfId="9437" xr:uid="{00000000-0005-0000-0000-0000D2020000}"/>
    <cellStyle name="Calculation 3 4 6" xfId="9299" xr:uid="{00000000-0005-0000-0000-0000D3020000}"/>
    <cellStyle name="Calculation 3 4 6 2" xfId="9809" xr:uid="{00000000-0005-0000-0000-0000D4020000}"/>
    <cellStyle name="Calculation 3 4 7" xfId="8994" xr:uid="{00000000-0005-0000-0000-0000D5020000}"/>
    <cellStyle name="Calculation 3 4 7 2" xfId="9577" xr:uid="{00000000-0005-0000-0000-0000D6020000}"/>
    <cellStyle name="Calculation 3 4 8" xfId="9371" xr:uid="{00000000-0005-0000-0000-0000D7020000}"/>
    <cellStyle name="Calculation 3 4 8 2" xfId="9881" xr:uid="{00000000-0005-0000-0000-0000D8020000}"/>
    <cellStyle name="Calculation 3 4 9" xfId="9441" xr:uid="{00000000-0005-0000-0000-0000D9020000}"/>
    <cellStyle name="Calculation 3 5" xfId="442" xr:uid="{00000000-0005-0000-0000-0000DA020000}"/>
    <cellStyle name="Calculation 3 5 2" xfId="443" xr:uid="{00000000-0005-0000-0000-0000DB020000}"/>
    <cellStyle name="Calculation 3 5 2 2" xfId="9293" xr:uid="{00000000-0005-0000-0000-0000DC020000}"/>
    <cellStyle name="Calculation 3 5 2 2 2" xfId="9803" xr:uid="{00000000-0005-0000-0000-0000DD020000}"/>
    <cellStyle name="Calculation 3 5 2 3" xfId="9000" xr:uid="{00000000-0005-0000-0000-0000DE020000}"/>
    <cellStyle name="Calculation 3 5 2 3 2" xfId="9583" xr:uid="{00000000-0005-0000-0000-0000DF020000}"/>
    <cellStyle name="Calculation 3 5 2 4" xfId="9365" xr:uid="{00000000-0005-0000-0000-0000E0020000}"/>
    <cellStyle name="Calculation 3 5 2 4 2" xfId="9875" xr:uid="{00000000-0005-0000-0000-0000E1020000}"/>
    <cellStyle name="Calculation 3 5 2 5" xfId="9435" xr:uid="{00000000-0005-0000-0000-0000E2020000}"/>
    <cellStyle name="Calculation 3 5 3" xfId="444" xr:uid="{00000000-0005-0000-0000-0000E3020000}"/>
    <cellStyle name="Calculation 3 5 3 2" xfId="9292" xr:uid="{00000000-0005-0000-0000-0000E4020000}"/>
    <cellStyle name="Calculation 3 5 3 2 2" xfId="9802" xr:uid="{00000000-0005-0000-0000-0000E5020000}"/>
    <cellStyle name="Calculation 3 5 3 3" xfId="9001" xr:uid="{00000000-0005-0000-0000-0000E6020000}"/>
    <cellStyle name="Calculation 3 5 3 3 2" xfId="9584" xr:uid="{00000000-0005-0000-0000-0000E7020000}"/>
    <cellStyle name="Calculation 3 5 3 4" xfId="9505" xr:uid="{00000000-0005-0000-0000-0000E8020000}"/>
    <cellStyle name="Calculation 3 5 3 4 2" xfId="9933" xr:uid="{00000000-0005-0000-0000-0000E9020000}"/>
    <cellStyle name="Calculation 3 5 3 5" xfId="9434" xr:uid="{00000000-0005-0000-0000-0000EA020000}"/>
    <cellStyle name="Calculation 3 5 4" xfId="445" xr:uid="{00000000-0005-0000-0000-0000EB020000}"/>
    <cellStyle name="Calculation 3 5 4 2" xfId="9291" xr:uid="{00000000-0005-0000-0000-0000EC020000}"/>
    <cellStyle name="Calculation 3 5 4 2 2" xfId="9801" xr:uid="{00000000-0005-0000-0000-0000ED020000}"/>
    <cellStyle name="Calculation 3 5 4 3" xfId="9002" xr:uid="{00000000-0005-0000-0000-0000EE020000}"/>
    <cellStyle name="Calculation 3 5 4 3 2" xfId="9585" xr:uid="{00000000-0005-0000-0000-0000EF020000}"/>
    <cellStyle name="Calculation 3 5 4 4" xfId="9364" xr:uid="{00000000-0005-0000-0000-0000F0020000}"/>
    <cellStyle name="Calculation 3 5 4 4 2" xfId="9874" xr:uid="{00000000-0005-0000-0000-0000F1020000}"/>
    <cellStyle name="Calculation 3 5 4 5" xfId="9433" xr:uid="{00000000-0005-0000-0000-0000F2020000}"/>
    <cellStyle name="Calculation 3 5 5" xfId="446" xr:uid="{00000000-0005-0000-0000-0000F3020000}"/>
    <cellStyle name="Calculation 3 5 5 2" xfId="9290" xr:uid="{00000000-0005-0000-0000-0000F4020000}"/>
    <cellStyle name="Calculation 3 5 5 2 2" xfId="9800" xr:uid="{00000000-0005-0000-0000-0000F5020000}"/>
    <cellStyle name="Calculation 3 5 5 3" xfId="9003" xr:uid="{00000000-0005-0000-0000-0000F6020000}"/>
    <cellStyle name="Calculation 3 5 5 3 2" xfId="9586" xr:uid="{00000000-0005-0000-0000-0000F7020000}"/>
    <cellStyle name="Calculation 3 5 5 4" xfId="9363" xr:uid="{00000000-0005-0000-0000-0000F8020000}"/>
    <cellStyle name="Calculation 3 5 5 4 2" xfId="9873" xr:uid="{00000000-0005-0000-0000-0000F9020000}"/>
    <cellStyle name="Calculation 3 5 5 5" xfId="9432" xr:uid="{00000000-0005-0000-0000-0000FA020000}"/>
    <cellStyle name="Calculation 3 5 6" xfId="9294" xr:uid="{00000000-0005-0000-0000-0000FB020000}"/>
    <cellStyle name="Calculation 3 5 6 2" xfId="9804" xr:uid="{00000000-0005-0000-0000-0000FC020000}"/>
    <cellStyle name="Calculation 3 5 7" xfId="8999" xr:uid="{00000000-0005-0000-0000-0000FD020000}"/>
    <cellStyle name="Calculation 3 5 7 2" xfId="9582" xr:uid="{00000000-0005-0000-0000-0000FE020000}"/>
    <cellStyle name="Calculation 3 5 8" xfId="9366" xr:uid="{00000000-0005-0000-0000-0000FF020000}"/>
    <cellStyle name="Calculation 3 5 8 2" xfId="9876" xr:uid="{00000000-0005-0000-0000-000000030000}"/>
    <cellStyle name="Calculation 3 5 9" xfId="9436" xr:uid="{00000000-0005-0000-0000-000001030000}"/>
    <cellStyle name="Calculation 3 6" xfId="9318" xr:uid="{00000000-0005-0000-0000-000002030000}"/>
    <cellStyle name="Calculation 3 6 2" xfId="9828" xr:uid="{00000000-0005-0000-0000-000003030000}"/>
    <cellStyle name="Calculation 3 7" xfId="8975" xr:uid="{00000000-0005-0000-0000-000004030000}"/>
    <cellStyle name="Calculation 3 7 2" xfId="9558" xr:uid="{00000000-0005-0000-0000-000005030000}"/>
    <cellStyle name="Calculation 3 8" xfId="9390" xr:uid="{00000000-0005-0000-0000-000006030000}"/>
    <cellStyle name="Calculation 3 8 2" xfId="9900" xr:uid="{00000000-0005-0000-0000-000007030000}"/>
    <cellStyle name="Calculation 3 9" xfId="9460" xr:uid="{00000000-0005-0000-0000-000008030000}"/>
    <cellStyle name="Calculation 4" xfId="447" xr:uid="{00000000-0005-0000-0000-000009030000}"/>
    <cellStyle name="Calculation 4 2" xfId="448" xr:uid="{00000000-0005-0000-0000-00000A030000}"/>
    <cellStyle name="Calculation 4 3" xfId="449" xr:uid="{00000000-0005-0000-0000-00000B030000}"/>
    <cellStyle name="Calculation 4 3 2" xfId="450" xr:uid="{00000000-0005-0000-0000-00000C030000}"/>
    <cellStyle name="Calculation 4 3 2 2" xfId="9287" xr:uid="{00000000-0005-0000-0000-00000D030000}"/>
    <cellStyle name="Calculation 4 3 2 2 2" xfId="9797" xr:uid="{00000000-0005-0000-0000-00000E030000}"/>
    <cellStyle name="Calculation 4 3 2 3" xfId="9006" xr:uid="{00000000-0005-0000-0000-00000F030000}"/>
    <cellStyle name="Calculation 4 3 2 3 2" xfId="9589" xr:uid="{00000000-0005-0000-0000-000010030000}"/>
    <cellStyle name="Calculation 4 3 2 4" xfId="9360" xr:uid="{00000000-0005-0000-0000-000011030000}"/>
    <cellStyle name="Calculation 4 3 2 4 2" xfId="9870" xr:uid="{00000000-0005-0000-0000-000012030000}"/>
    <cellStyle name="Calculation 4 3 2 5" xfId="9429" xr:uid="{00000000-0005-0000-0000-000013030000}"/>
    <cellStyle name="Calculation 4 3 3" xfId="451" xr:uid="{00000000-0005-0000-0000-000014030000}"/>
    <cellStyle name="Calculation 4 3 3 2" xfId="9286" xr:uid="{00000000-0005-0000-0000-000015030000}"/>
    <cellStyle name="Calculation 4 3 3 2 2" xfId="9796" xr:uid="{00000000-0005-0000-0000-000016030000}"/>
    <cellStyle name="Calculation 4 3 3 3" xfId="9007" xr:uid="{00000000-0005-0000-0000-000017030000}"/>
    <cellStyle name="Calculation 4 3 3 3 2" xfId="9590" xr:uid="{00000000-0005-0000-0000-000018030000}"/>
    <cellStyle name="Calculation 4 3 3 4" xfId="9359" xr:uid="{00000000-0005-0000-0000-000019030000}"/>
    <cellStyle name="Calculation 4 3 3 4 2" xfId="9869" xr:uid="{00000000-0005-0000-0000-00001A030000}"/>
    <cellStyle name="Calculation 4 3 3 5" xfId="9428" xr:uid="{00000000-0005-0000-0000-00001B030000}"/>
    <cellStyle name="Calculation 4 3 4" xfId="452" xr:uid="{00000000-0005-0000-0000-00001C030000}"/>
    <cellStyle name="Calculation 4 3 4 2" xfId="9285" xr:uid="{00000000-0005-0000-0000-00001D030000}"/>
    <cellStyle name="Calculation 4 3 4 2 2" xfId="9795" xr:uid="{00000000-0005-0000-0000-00001E030000}"/>
    <cellStyle name="Calculation 4 3 4 3" xfId="9008" xr:uid="{00000000-0005-0000-0000-00001F030000}"/>
    <cellStyle name="Calculation 4 3 4 3 2" xfId="9591" xr:uid="{00000000-0005-0000-0000-000020030000}"/>
    <cellStyle name="Calculation 4 3 4 4" xfId="9358" xr:uid="{00000000-0005-0000-0000-000021030000}"/>
    <cellStyle name="Calculation 4 3 4 4 2" xfId="9868" xr:uid="{00000000-0005-0000-0000-000022030000}"/>
    <cellStyle name="Calculation 4 3 4 5" xfId="9427" xr:uid="{00000000-0005-0000-0000-000023030000}"/>
    <cellStyle name="Calculation 4 3 5" xfId="453" xr:uid="{00000000-0005-0000-0000-000024030000}"/>
    <cellStyle name="Calculation 4 3 5 2" xfId="9284" xr:uid="{00000000-0005-0000-0000-000025030000}"/>
    <cellStyle name="Calculation 4 3 5 2 2" xfId="9794" xr:uid="{00000000-0005-0000-0000-000026030000}"/>
    <cellStyle name="Calculation 4 3 5 3" xfId="9009" xr:uid="{00000000-0005-0000-0000-000027030000}"/>
    <cellStyle name="Calculation 4 3 5 3 2" xfId="9592" xr:uid="{00000000-0005-0000-0000-000028030000}"/>
    <cellStyle name="Calculation 4 3 5 4" xfId="9357" xr:uid="{00000000-0005-0000-0000-000029030000}"/>
    <cellStyle name="Calculation 4 3 5 4 2" xfId="9867" xr:uid="{00000000-0005-0000-0000-00002A030000}"/>
    <cellStyle name="Calculation 4 3 5 5" xfId="9426" xr:uid="{00000000-0005-0000-0000-00002B030000}"/>
    <cellStyle name="Calculation 4 3 6" xfId="9288" xr:uid="{00000000-0005-0000-0000-00002C030000}"/>
    <cellStyle name="Calculation 4 3 6 2" xfId="9798" xr:uid="{00000000-0005-0000-0000-00002D030000}"/>
    <cellStyle name="Calculation 4 3 7" xfId="9005" xr:uid="{00000000-0005-0000-0000-00002E030000}"/>
    <cellStyle name="Calculation 4 3 7 2" xfId="9588" xr:uid="{00000000-0005-0000-0000-00002F030000}"/>
    <cellStyle name="Calculation 4 3 8" xfId="9361" xr:uid="{00000000-0005-0000-0000-000030030000}"/>
    <cellStyle name="Calculation 4 3 8 2" xfId="9871" xr:uid="{00000000-0005-0000-0000-000031030000}"/>
    <cellStyle name="Calculation 4 3 9" xfId="9430" xr:uid="{00000000-0005-0000-0000-000032030000}"/>
    <cellStyle name="Calculation 4 4" xfId="454" xr:uid="{00000000-0005-0000-0000-000033030000}"/>
    <cellStyle name="Calculation 4 4 2" xfId="9283" xr:uid="{00000000-0005-0000-0000-000034030000}"/>
    <cellStyle name="Calculation 4 4 2 2" xfId="9793" xr:uid="{00000000-0005-0000-0000-000035030000}"/>
    <cellStyle name="Calculation 4 4 3" xfId="9010" xr:uid="{00000000-0005-0000-0000-000036030000}"/>
    <cellStyle name="Calculation 4 4 3 2" xfId="9593" xr:uid="{00000000-0005-0000-0000-000037030000}"/>
    <cellStyle name="Calculation 4 4 4" xfId="9356" xr:uid="{00000000-0005-0000-0000-000038030000}"/>
    <cellStyle name="Calculation 4 4 4 2" xfId="9866" xr:uid="{00000000-0005-0000-0000-000039030000}"/>
    <cellStyle name="Calculation 4 4 5" xfId="9425" xr:uid="{00000000-0005-0000-0000-00003A030000}"/>
    <cellStyle name="Calculation 4 5" xfId="9289" xr:uid="{00000000-0005-0000-0000-00003B030000}"/>
    <cellStyle name="Calculation 4 5 2" xfId="9799" xr:uid="{00000000-0005-0000-0000-00003C030000}"/>
    <cellStyle name="Calculation 4 6" xfId="9004" xr:uid="{00000000-0005-0000-0000-00003D030000}"/>
    <cellStyle name="Calculation 4 6 2" xfId="9587" xr:uid="{00000000-0005-0000-0000-00003E030000}"/>
    <cellStyle name="Calculation 4 7" xfId="9362" xr:uid="{00000000-0005-0000-0000-00003F030000}"/>
    <cellStyle name="Calculation 4 7 2" xfId="9872" xr:uid="{00000000-0005-0000-0000-000040030000}"/>
    <cellStyle name="Calculation 4 8" xfId="9431" xr:uid="{00000000-0005-0000-0000-000041030000}"/>
    <cellStyle name="Check Cell" xfId="144" builtinId="23" customBuiltin="1"/>
    <cellStyle name="Check Cell 2" xfId="455" xr:uid="{00000000-0005-0000-0000-000043030000}"/>
    <cellStyle name="Check Cell 2 2" xfId="456" xr:uid="{00000000-0005-0000-0000-000044030000}"/>
    <cellStyle name="Check Cell 2 2 2" xfId="457" xr:uid="{00000000-0005-0000-0000-000045030000}"/>
    <cellStyle name="Check Cell 2 3" xfId="458" xr:uid="{00000000-0005-0000-0000-000046030000}"/>
    <cellStyle name="Check Cell 2 4" xfId="459" xr:uid="{00000000-0005-0000-0000-000047030000}"/>
    <cellStyle name="Check Cell 3" xfId="460" xr:uid="{00000000-0005-0000-0000-000048030000}"/>
    <cellStyle name="Check Cell 4" xfId="461" xr:uid="{00000000-0005-0000-0000-000049030000}"/>
    <cellStyle name="Color" xfId="462" xr:uid="{00000000-0005-0000-0000-00004A030000}"/>
    <cellStyle name="combo" xfId="463" xr:uid="{00000000-0005-0000-0000-00004B030000}"/>
    <cellStyle name="Comma" xfId="1" builtinId="3"/>
    <cellStyle name="Comma 10" xfId="24" xr:uid="{00000000-0005-0000-0000-00004D030000}"/>
    <cellStyle name="Comma 10 2" xfId="464" xr:uid="{00000000-0005-0000-0000-00004E030000}"/>
    <cellStyle name="Comma 11" xfId="25" xr:uid="{00000000-0005-0000-0000-00004F030000}"/>
    <cellStyle name="Comma 11 2" xfId="465" xr:uid="{00000000-0005-0000-0000-000050030000}"/>
    <cellStyle name="Comma 11 2 2" xfId="466" xr:uid="{00000000-0005-0000-0000-000051030000}"/>
    <cellStyle name="Comma 11 2 2 2" xfId="467" xr:uid="{00000000-0005-0000-0000-000052030000}"/>
    <cellStyle name="Comma 11 2 2 2 2" xfId="468" xr:uid="{00000000-0005-0000-0000-000053030000}"/>
    <cellStyle name="Comma 11 2 2 2 2 2" xfId="469" xr:uid="{00000000-0005-0000-0000-000054030000}"/>
    <cellStyle name="Comma 11 2 2 2 2 2 2" xfId="470" xr:uid="{00000000-0005-0000-0000-000055030000}"/>
    <cellStyle name="Comma 11 2 2 2 2 3" xfId="471" xr:uid="{00000000-0005-0000-0000-000056030000}"/>
    <cellStyle name="Comma 11 2 2 2 2 3 2" xfId="472" xr:uid="{00000000-0005-0000-0000-000057030000}"/>
    <cellStyle name="Comma 11 2 2 2 2 4" xfId="473" xr:uid="{00000000-0005-0000-0000-000058030000}"/>
    <cellStyle name="Comma 11 2 2 2 3" xfId="474" xr:uid="{00000000-0005-0000-0000-000059030000}"/>
    <cellStyle name="Comma 11 2 2 2 3 2" xfId="475" xr:uid="{00000000-0005-0000-0000-00005A030000}"/>
    <cellStyle name="Comma 11 2 2 2 4" xfId="476" xr:uid="{00000000-0005-0000-0000-00005B030000}"/>
    <cellStyle name="Comma 11 2 2 2 4 2" xfId="477" xr:uid="{00000000-0005-0000-0000-00005C030000}"/>
    <cellStyle name="Comma 11 2 2 2 5" xfId="478" xr:uid="{00000000-0005-0000-0000-00005D030000}"/>
    <cellStyle name="Comma 11 2 2 3" xfId="479" xr:uid="{00000000-0005-0000-0000-00005E030000}"/>
    <cellStyle name="Comma 11 2 2 3 2" xfId="480" xr:uid="{00000000-0005-0000-0000-00005F030000}"/>
    <cellStyle name="Comma 11 2 2 3 2 2" xfId="481" xr:uid="{00000000-0005-0000-0000-000060030000}"/>
    <cellStyle name="Comma 11 2 2 3 3" xfId="482" xr:uid="{00000000-0005-0000-0000-000061030000}"/>
    <cellStyle name="Comma 11 2 2 3 3 2" xfId="483" xr:uid="{00000000-0005-0000-0000-000062030000}"/>
    <cellStyle name="Comma 11 2 2 3 4" xfId="484" xr:uid="{00000000-0005-0000-0000-000063030000}"/>
    <cellStyle name="Comma 11 2 2 4" xfId="485" xr:uid="{00000000-0005-0000-0000-000064030000}"/>
    <cellStyle name="Comma 11 2 2 4 2" xfId="486" xr:uid="{00000000-0005-0000-0000-000065030000}"/>
    <cellStyle name="Comma 11 2 2 5" xfId="487" xr:uid="{00000000-0005-0000-0000-000066030000}"/>
    <cellStyle name="Comma 11 2 2 5 2" xfId="488" xr:uid="{00000000-0005-0000-0000-000067030000}"/>
    <cellStyle name="Comma 11 2 2 6" xfId="489" xr:uid="{00000000-0005-0000-0000-000068030000}"/>
    <cellStyle name="Comma 11 2 3" xfId="490" xr:uid="{00000000-0005-0000-0000-000069030000}"/>
    <cellStyle name="Comma 11 2 3 2" xfId="491" xr:uid="{00000000-0005-0000-0000-00006A030000}"/>
    <cellStyle name="Comma 11 2 3 2 2" xfId="492" xr:uid="{00000000-0005-0000-0000-00006B030000}"/>
    <cellStyle name="Comma 11 2 3 2 2 2" xfId="493" xr:uid="{00000000-0005-0000-0000-00006C030000}"/>
    <cellStyle name="Comma 11 2 3 2 3" xfId="494" xr:uid="{00000000-0005-0000-0000-00006D030000}"/>
    <cellStyle name="Comma 11 2 3 2 3 2" xfId="495" xr:uid="{00000000-0005-0000-0000-00006E030000}"/>
    <cellStyle name="Comma 11 2 3 2 4" xfId="496" xr:uid="{00000000-0005-0000-0000-00006F030000}"/>
    <cellStyle name="Comma 11 2 3 3" xfId="497" xr:uid="{00000000-0005-0000-0000-000070030000}"/>
    <cellStyle name="Comma 11 2 3 3 2" xfId="498" xr:uid="{00000000-0005-0000-0000-000071030000}"/>
    <cellStyle name="Comma 11 2 3 4" xfId="499" xr:uid="{00000000-0005-0000-0000-000072030000}"/>
    <cellStyle name="Comma 11 2 3 4 2" xfId="500" xr:uid="{00000000-0005-0000-0000-000073030000}"/>
    <cellStyle name="Comma 11 2 3 5" xfId="501" xr:uid="{00000000-0005-0000-0000-000074030000}"/>
    <cellStyle name="Comma 11 2 4" xfId="502" xr:uid="{00000000-0005-0000-0000-000075030000}"/>
    <cellStyle name="Comma 11 2 4 2" xfId="503" xr:uid="{00000000-0005-0000-0000-000076030000}"/>
    <cellStyle name="Comma 11 2 4 2 2" xfId="504" xr:uid="{00000000-0005-0000-0000-000077030000}"/>
    <cellStyle name="Comma 11 2 4 3" xfId="505" xr:uid="{00000000-0005-0000-0000-000078030000}"/>
    <cellStyle name="Comma 11 2 4 3 2" xfId="506" xr:uid="{00000000-0005-0000-0000-000079030000}"/>
    <cellStyle name="Comma 11 2 4 4" xfId="507" xr:uid="{00000000-0005-0000-0000-00007A030000}"/>
    <cellStyle name="Comma 11 2 5" xfId="508" xr:uid="{00000000-0005-0000-0000-00007B030000}"/>
    <cellStyle name="Comma 11 2 5 2" xfId="509" xr:uid="{00000000-0005-0000-0000-00007C030000}"/>
    <cellStyle name="Comma 11 2 6" xfId="510" xr:uid="{00000000-0005-0000-0000-00007D030000}"/>
    <cellStyle name="Comma 11 2 6 2" xfId="511" xr:uid="{00000000-0005-0000-0000-00007E030000}"/>
    <cellStyle name="Comma 11 2 7" xfId="512" xr:uid="{00000000-0005-0000-0000-00007F030000}"/>
    <cellStyle name="Comma 11 3" xfId="513" xr:uid="{00000000-0005-0000-0000-000080030000}"/>
    <cellStyle name="Comma 11 3 2" xfId="514" xr:uid="{00000000-0005-0000-0000-000081030000}"/>
    <cellStyle name="Comma 11 3 2 2" xfId="515" xr:uid="{00000000-0005-0000-0000-000082030000}"/>
    <cellStyle name="Comma 11 3 2 2 2" xfId="516" xr:uid="{00000000-0005-0000-0000-000083030000}"/>
    <cellStyle name="Comma 11 3 2 2 2 2" xfId="517" xr:uid="{00000000-0005-0000-0000-000084030000}"/>
    <cellStyle name="Comma 11 3 2 2 3" xfId="518" xr:uid="{00000000-0005-0000-0000-000085030000}"/>
    <cellStyle name="Comma 11 3 2 2 3 2" xfId="519" xr:uid="{00000000-0005-0000-0000-000086030000}"/>
    <cellStyle name="Comma 11 3 2 2 4" xfId="520" xr:uid="{00000000-0005-0000-0000-000087030000}"/>
    <cellStyle name="Comma 11 3 2 3" xfId="521" xr:uid="{00000000-0005-0000-0000-000088030000}"/>
    <cellStyle name="Comma 11 3 2 3 2" xfId="522" xr:uid="{00000000-0005-0000-0000-000089030000}"/>
    <cellStyle name="Comma 11 3 2 4" xfId="523" xr:uid="{00000000-0005-0000-0000-00008A030000}"/>
    <cellStyle name="Comma 11 3 2 4 2" xfId="524" xr:uid="{00000000-0005-0000-0000-00008B030000}"/>
    <cellStyle name="Comma 11 3 2 5" xfId="525" xr:uid="{00000000-0005-0000-0000-00008C030000}"/>
    <cellStyle name="Comma 11 3 3" xfId="526" xr:uid="{00000000-0005-0000-0000-00008D030000}"/>
    <cellStyle name="Comma 11 3 3 2" xfId="527" xr:uid="{00000000-0005-0000-0000-00008E030000}"/>
    <cellStyle name="Comma 11 3 3 2 2" xfId="528" xr:uid="{00000000-0005-0000-0000-00008F030000}"/>
    <cellStyle name="Comma 11 3 3 3" xfId="529" xr:uid="{00000000-0005-0000-0000-000090030000}"/>
    <cellStyle name="Comma 11 3 3 3 2" xfId="530" xr:uid="{00000000-0005-0000-0000-000091030000}"/>
    <cellStyle name="Comma 11 3 3 4" xfId="531" xr:uid="{00000000-0005-0000-0000-000092030000}"/>
    <cellStyle name="Comma 11 3 4" xfId="532" xr:uid="{00000000-0005-0000-0000-000093030000}"/>
    <cellStyle name="Comma 11 3 4 2" xfId="533" xr:uid="{00000000-0005-0000-0000-000094030000}"/>
    <cellStyle name="Comma 11 3 5" xfId="534" xr:uid="{00000000-0005-0000-0000-000095030000}"/>
    <cellStyle name="Comma 11 3 5 2" xfId="535" xr:uid="{00000000-0005-0000-0000-000096030000}"/>
    <cellStyle name="Comma 11 3 6" xfId="536" xr:uid="{00000000-0005-0000-0000-000097030000}"/>
    <cellStyle name="Comma 11 4" xfId="537" xr:uid="{00000000-0005-0000-0000-000098030000}"/>
    <cellStyle name="Comma 11 4 2" xfId="538" xr:uid="{00000000-0005-0000-0000-000099030000}"/>
    <cellStyle name="Comma 11 4 2 2" xfId="539" xr:uid="{00000000-0005-0000-0000-00009A030000}"/>
    <cellStyle name="Comma 11 4 2 2 2" xfId="540" xr:uid="{00000000-0005-0000-0000-00009B030000}"/>
    <cellStyle name="Comma 11 4 2 3" xfId="541" xr:uid="{00000000-0005-0000-0000-00009C030000}"/>
    <cellStyle name="Comma 11 4 2 3 2" xfId="542" xr:uid="{00000000-0005-0000-0000-00009D030000}"/>
    <cellStyle name="Comma 11 4 2 4" xfId="543" xr:uid="{00000000-0005-0000-0000-00009E030000}"/>
    <cellStyle name="Comma 11 4 3" xfId="544" xr:uid="{00000000-0005-0000-0000-00009F030000}"/>
    <cellStyle name="Comma 11 4 3 2" xfId="545" xr:uid="{00000000-0005-0000-0000-0000A0030000}"/>
    <cellStyle name="Comma 11 4 4" xfId="546" xr:uid="{00000000-0005-0000-0000-0000A1030000}"/>
    <cellStyle name="Comma 11 4 4 2" xfId="547" xr:uid="{00000000-0005-0000-0000-0000A2030000}"/>
    <cellStyle name="Comma 11 4 5" xfId="548" xr:uid="{00000000-0005-0000-0000-0000A3030000}"/>
    <cellStyle name="Comma 11 5" xfId="549" xr:uid="{00000000-0005-0000-0000-0000A4030000}"/>
    <cellStyle name="Comma 11 5 2" xfId="550" xr:uid="{00000000-0005-0000-0000-0000A5030000}"/>
    <cellStyle name="Comma 11 5 2 2" xfId="551" xr:uid="{00000000-0005-0000-0000-0000A6030000}"/>
    <cellStyle name="Comma 11 5 3" xfId="552" xr:uid="{00000000-0005-0000-0000-0000A7030000}"/>
    <cellStyle name="Comma 11 5 3 2" xfId="553" xr:uid="{00000000-0005-0000-0000-0000A8030000}"/>
    <cellStyle name="Comma 11 5 4" xfId="554" xr:uid="{00000000-0005-0000-0000-0000A9030000}"/>
    <cellStyle name="Comma 11 6" xfId="555" xr:uid="{00000000-0005-0000-0000-0000AA030000}"/>
    <cellStyle name="Comma 11 6 2" xfId="556" xr:uid="{00000000-0005-0000-0000-0000AB030000}"/>
    <cellStyle name="Comma 11 7" xfId="557" xr:uid="{00000000-0005-0000-0000-0000AC030000}"/>
    <cellStyle name="Comma 11 7 2" xfId="558" xr:uid="{00000000-0005-0000-0000-0000AD030000}"/>
    <cellStyle name="Comma 11 8" xfId="559" xr:uid="{00000000-0005-0000-0000-0000AE030000}"/>
    <cellStyle name="Comma 12" xfId="26" xr:uid="{00000000-0005-0000-0000-0000AF030000}"/>
    <cellStyle name="Comma 12 2" xfId="560" xr:uid="{00000000-0005-0000-0000-0000B0030000}"/>
    <cellStyle name="Comma 12 2 2" xfId="561" xr:uid="{00000000-0005-0000-0000-0000B1030000}"/>
    <cellStyle name="Comma 12 2 2 2" xfId="562" xr:uid="{00000000-0005-0000-0000-0000B2030000}"/>
    <cellStyle name="Comma 12 2 2 2 2" xfId="563" xr:uid="{00000000-0005-0000-0000-0000B3030000}"/>
    <cellStyle name="Comma 12 2 2 2 2 2" xfId="564" xr:uid="{00000000-0005-0000-0000-0000B4030000}"/>
    <cellStyle name="Comma 12 2 2 2 3" xfId="565" xr:uid="{00000000-0005-0000-0000-0000B5030000}"/>
    <cellStyle name="Comma 12 2 2 2 3 2" xfId="566" xr:uid="{00000000-0005-0000-0000-0000B6030000}"/>
    <cellStyle name="Comma 12 2 2 2 4" xfId="567" xr:uid="{00000000-0005-0000-0000-0000B7030000}"/>
    <cellStyle name="Comma 12 2 2 3" xfId="568" xr:uid="{00000000-0005-0000-0000-0000B8030000}"/>
    <cellStyle name="Comma 12 2 2 3 2" xfId="569" xr:uid="{00000000-0005-0000-0000-0000B9030000}"/>
    <cellStyle name="Comma 12 2 2 4" xfId="570" xr:uid="{00000000-0005-0000-0000-0000BA030000}"/>
    <cellStyle name="Comma 12 2 2 4 2" xfId="571" xr:uid="{00000000-0005-0000-0000-0000BB030000}"/>
    <cellStyle name="Comma 12 2 2 5" xfId="572" xr:uid="{00000000-0005-0000-0000-0000BC030000}"/>
    <cellStyle name="Comma 12 2 3" xfId="573" xr:uid="{00000000-0005-0000-0000-0000BD030000}"/>
    <cellStyle name="Comma 12 2 3 2" xfId="574" xr:uid="{00000000-0005-0000-0000-0000BE030000}"/>
    <cellStyle name="Comma 12 2 3 2 2" xfId="575" xr:uid="{00000000-0005-0000-0000-0000BF030000}"/>
    <cellStyle name="Comma 12 2 3 3" xfId="576" xr:uid="{00000000-0005-0000-0000-0000C0030000}"/>
    <cellStyle name="Comma 12 2 3 3 2" xfId="577" xr:uid="{00000000-0005-0000-0000-0000C1030000}"/>
    <cellStyle name="Comma 12 2 3 4" xfId="578" xr:uid="{00000000-0005-0000-0000-0000C2030000}"/>
    <cellStyle name="Comma 12 2 4" xfId="579" xr:uid="{00000000-0005-0000-0000-0000C3030000}"/>
    <cellStyle name="Comma 12 2 4 2" xfId="580" xr:uid="{00000000-0005-0000-0000-0000C4030000}"/>
    <cellStyle name="Comma 12 2 5" xfId="581" xr:uid="{00000000-0005-0000-0000-0000C5030000}"/>
    <cellStyle name="Comma 12 2 5 2" xfId="582" xr:uid="{00000000-0005-0000-0000-0000C6030000}"/>
    <cellStyle name="Comma 12 2 6" xfId="583" xr:uid="{00000000-0005-0000-0000-0000C7030000}"/>
    <cellStyle name="Comma 12 3" xfId="584" xr:uid="{00000000-0005-0000-0000-0000C8030000}"/>
    <cellStyle name="Comma 12 4" xfId="585" xr:uid="{00000000-0005-0000-0000-0000C9030000}"/>
    <cellStyle name="Comma 12 5" xfId="586" xr:uid="{00000000-0005-0000-0000-0000CA030000}"/>
    <cellStyle name="Comma 12 6" xfId="587" xr:uid="{00000000-0005-0000-0000-0000CB030000}"/>
    <cellStyle name="Comma 13" xfId="27" xr:uid="{00000000-0005-0000-0000-0000CC030000}"/>
    <cellStyle name="Comma 13 2" xfId="588" xr:uid="{00000000-0005-0000-0000-0000CD030000}"/>
    <cellStyle name="Comma 13 2 2" xfId="589" xr:uid="{00000000-0005-0000-0000-0000CE030000}"/>
    <cellStyle name="Comma 13 2 2 2" xfId="590" xr:uid="{00000000-0005-0000-0000-0000CF030000}"/>
    <cellStyle name="Comma 13 2 2 2 2" xfId="591" xr:uid="{00000000-0005-0000-0000-0000D0030000}"/>
    <cellStyle name="Comma 13 2 2 2 2 2" xfId="592" xr:uid="{00000000-0005-0000-0000-0000D1030000}"/>
    <cellStyle name="Comma 13 2 2 2 3" xfId="593" xr:uid="{00000000-0005-0000-0000-0000D2030000}"/>
    <cellStyle name="Comma 13 2 2 2 3 2" xfId="594" xr:uid="{00000000-0005-0000-0000-0000D3030000}"/>
    <cellStyle name="Comma 13 2 2 2 4" xfId="595" xr:uid="{00000000-0005-0000-0000-0000D4030000}"/>
    <cellStyle name="Comma 13 2 2 3" xfId="596" xr:uid="{00000000-0005-0000-0000-0000D5030000}"/>
    <cellStyle name="Comma 13 2 2 3 2" xfId="597" xr:uid="{00000000-0005-0000-0000-0000D6030000}"/>
    <cellStyle name="Comma 13 2 2 4" xfId="598" xr:uid="{00000000-0005-0000-0000-0000D7030000}"/>
    <cellStyle name="Comma 13 2 2 4 2" xfId="599" xr:uid="{00000000-0005-0000-0000-0000D8030000}"/>
    <cellStyle name="Comma 13 2 2 5" xfId="600" xr:uid="{00000000-0005-0000-0000-0000D9030000}"/>
    <cellStyle name="Comma 13 2 3" xfId="601" xr:uid="{00000000-0005-0000-0000-0000DA030000}"/>
    <cellStyle name="Comma 13 2 3 2" xfId="602" xr:uid="{00000000-0005-0000-0000-0000DB030000}"/>
    <cellStyle name="Comma 13 2 3 2 2" xfId="603" xr:uid="{00000000-0005-0000-0000-0000DC030000}"/>
    <cellStyle name="Comma 13 2 3 3" xfId="604" xr:uid="{00000000-0005-0000-0000-0000DD030000}"/>
    <cellStyle name="Comma 13 2 3 3 2" xfId="605" xr:uid="{00000000-0005-0000-0000-0000DE030000}"/>
    <cellStyle name="Comma 13 2 3 4" xfId="606" xr:uid="{00000000-0005-0000-0000-0000DF030000}"/>
    <cellStyle name="Comma 13 2 4" xfId="607" xr:uid="{00000000-0005-0000-0000-0000E0030000}"/>
    <cellStyle name="Comma 13 2 4 2" xfId="608" xr:uid="{00000000-0005-0000-0000-0000E1030000}"/>
    <cellStyle name="Comma 13 2 5" xfId="609" xr:uid="{00000000-0005-0000-0000-0000E2030000}"/>
    <cellStyle name="Comma 13 2 5 2" xfId="610" xr:uid="{00000000-0005-0000-0000-0000E3030000}"/>
    <cellStyle name="Comma 13 2 6" xfId="611" xr:uid="{00000000-0005-0000-0000-0000E4030000}"/>
    <cellStyle name="Comma 13 3" xfId="612" xr:uid="{00000000-0005-0000-0000-0000E5030000}"/>
    <cellStyle name="Comma 13 3 2" xfId="613" xr:uid="{00000000-0005-0000-0000-0000E6030000}"/>
    <cellStyle name="Comma 13 3 2 2" xfId="614" xr:uid="{00000000-0005-0000-0000-0000E7030000}"/>
    <cellStyle name="Comma 13 3 2 2 2" xfId="615" xr:uid="{00000000-0005-0000-0000-0000E8030000}"/>
    <cellStyle name="Comma 13 3 2 3" xfId="616" xr:uid="{00000000-0005-0000-0000-0000E9030000}"/>
    <cellStyle name="Comma 13 3 2 3 2" xfId="617" xr:uid="{00000000-0005-0000-0000-0000EA030000}"/>
    <cellStyle name="Comma 13 3 2 4" xfId="618" xr:uid="{00000000-0005-0000-0000-0000EB030000}"/>
    <cellStyle name="Comma 13 3 3" xfId="619" xr:uid="{00000000-0005-0000-0000-0000EC030000}"/>
    <cellStyle name="Comma 13 3 3 2" xfId="620" xr:uid="{00000000-0005-0000-0000-0000ED030000}"/>
    <cellStyle name="Comma 13 3 4" xfId="621" xr:uid="{00000000-0005-0000-0000-0000EE030000}"/>
    <cellStyle name="Comma 13 3 4 2" xfId="622" xr:uid="{00000000-0005-0000-0000-0000EF030000}"/>
    <cellStyle name="Comma 13 3 5" xfId="623" xr:uid="{00000000-0005-0000-0000-0000F0030000}"/>
    <cellStyle name="Comma 13 4" xfId="624" xr:uid="{00000000-0005-0000-0000-0000F1030000}"/>
    <cellStyle name="Comma 13 4 2" xfId="625" xr:uid="{00000000-0005-0000-0000-0000F2030000}"/>
    <cellStyle name="Comma 13 4 2 2" xfId="626" xr:uid="{00000000-0005-0000-0000-0000F3030000}"/>
    <cellStyle name="Comma 13 4 3" xfId="627" xr:uid="{00000000-0005-0000-0000-0000F4030000}"/>
    <cellStyle name="Comma 13 4 3 2" xfId="628" xr:uid="{00000000-0005-0000-0000-0000F5030000}"/>
    <cellStyle name="Comma 13 4 4" xfId="629" xr:uid="{00000000-0005-0000-0000-0000F6030000}"/>
    <cellStyle name="Comma 13 5" xfId="630" xr:uid="{00000000-0005-0000-0000-0000F7030000}"/>
    <cellStyle name="Comma 13 5 2" xfId="631" xr:uid="{00000000-0005-0000-0000-0000F8030000}"/>
    <cellStyle name="Comma 13 6" xfId="632" xr:uid="{00000000-0005-0000-0000-0000F9030000}"/>
    <cellStyle name="Comma 13 6 2" xfId="633" xr:uid="{00000000-0005-0000-0000-0000FA030000}"/>
    <cellStyle name="Comma 13 7" xfId="634" xr:uid="{00000000-0005-0000-0000-0000FB030000}"/>
    <cellStyle name="Comma 14" xfId="28" xr:uid="{00000000-0005-0000-0000-0000FC030000}"/>
    <cellStyle name="Comma 14 2" xfId="635" xr:uid="{00000000-0005-0000-0000-0000FD030000}"/>
    <cellStyle name="Comma 15" xfId="29" xr:uid="{00000000-0005-0000-0000-0000FE030000}"/>
    <cellStyle name="Comma 15 2" xfId="636" xr:uid="{00000000-0005-0000-0000-0000FF030000}"/>
    <cellStyle name="Comma 15 2 2" xfId="637" xr:uid="{00000000-0005-0000-0000-000000040000}"/>
    <cellStyle name="Comma 15 3" xfId="638" xr:uid="{00000000-0005-0000-0000-000001040000}"/>
    <cellStyle name="Comma 15 4" xfId="639" xr:uid="{00000000-0005-0000-0000-000002040000}"/>
    <cellStyle name="Comma 16" xfId="30" xr:uid="{00000000-0005-0000-0000-000003040000}"/>
    <cellStyle name="Comma 16 2" xfId="640" xr:uid="{00000000-0005-0000-0000-000004040000}"/>
    <cellStyle name="Comma 16 2 2" xfId="641" xr:uid="{00000000-0005-0000-0000-000005040000}"/>
    <cellStyle name="Comma 16 2 2 2" xfId="642" xr:uid="{00000000-0005-0000-0000-000006040000}"/>
    <cellStyle name="Comma 16 2 3" xfId="643" xr:uid="{00000000-0005-0000-0000-000007040000}"/>
    <cellStyle name="Comma 16 2 3 2" xfId="644" xr:uid="{00000000-0005-0000-0000-000008040000}"/>
    <cellStyle name="Comma 16 2 4" xfId="645" xr:uid="{00000000-0005-0000-0000-000009040000}"/>
    <cellStyle name="Comma 16 3" xfId="646" xr:uid="{00000000-0005-0000-0000-00000A040000}"/>
    <cellStyle name="Comma 16 3 2" xfId="647" xr:uid="{00000000-0005-0000-0000-00000B040000}"/>
    <cellStyle name="Comma 16 4" xfId="648" xr:uid="{00000000-0005-0000-0000-00000C040000}"/>
    <cellStyle name="Comma 16 4 2" xfId="649" xr:uid="{00000000-0005-0000-0000-00000D040000}"/>
    <cellStyle name="Comma 16 5" xfId="650" xr:uid="{00000000-0005-0000-0000-00000E040000}"/>
    <cellStyle name="Comma 17" xfId="31" xr:uid="{00000000-0005-0000-0000-00000F040000}"/>
    <cellStyle name="Comma 17 2" xfId="651" xr:uid="{00000000-0005-0000-0000-000010040000}"/>
    <cellStyle name="Comma 17 2 2" xfId="652" xr:uid="{00000000-0005-0000-0000-000011040000}"/>
    <cellStyle name="Comma 17 3" xfId="653" xr:uid="{00000000-0005-0000-0000-000012040000}"/>
    <cellStyle name="Comma 17 4" xfId="654" xr:uid="{00000000-0005-0000-0000-000013040000}"/>
    <cellStyle name="Comma 17 5" xfId="655" xr:uid="{00000000-0005-0000-0000-000014040000}"/>
    <cellStyle name="Comma 18" xfId="656" xr:uid="{00000000-0005-0000-0000-000015040000}"/>
    <cellStyle name="Comma 18 2" xfId="657" xr:uid="{00000000-0005-0000-0000-000016040000}"/>
    <cellStyle name="Comma 18 2 2" xfId="658" xr:uid="{00000000-0005-0000-0000-000017040000}"/>
    <cellStyle name="Comma 18 3" xfId="659" xr:uid="{00000000-0005-0000-0000-000018040000}"/>
    <cellStyle name="Comma 18 4" xfId="660" xr:uid="{00000000-0005-0000-0000-000019040000}"/>
    <cellStyle name="Comma 18 5" xfId="661" xr:uid="{00000000-0005-0000-0000-00001A040000}"/>
    <cellStyle name="Comma 19" xfId="662" xr:uid="{00000000-0005-0000-0000-00001B040000}"/>
    <cellStyle name="Comma 19 2" xfId="663" xr:uid="{00000000-0005-0000-0000-00001C040000}"/>
    <cellStyle name="Comma 19 3" xfId="664" xr:uid="{00000000-0005-0000-0000-00001D040000}"/>
    <cellStyle name="Comma 19 4" xfId="665" xr:uid="{00000000-0005-0000-0000-00001E040000}"/>
    <cellStyle name="Comma 19 5" xfId="666" xr:uid="{00000000-0005-0000-0000-00001F040000}"/>
    <cellStyle name="Comma 2" xfId="32" xr:uid="{00000000-0005-0000-0000-000020040000}"/>
    <cellStyle name="Comma 2 2" xfId="33" xr:uid="{00000000-0005-0000-0000-000021040000}"/>
    <cellStyle name="Comma 2 2 2" xfId="668" xr:uid="{00000000-0005-0000-0000-000022040000}"/>
    <cellStyle name="Comma 2 2 2 2" xfId="669" xr:uid="{00000000-0005-0000-0000-000023040000}"/>
    <cellStyle name="Comma 2 2 2 2 2" xfId="670" xr:uid="{00000000-0005-0000-0000-000024040000}"/>
    <cellStyle name="Comma 2 2 2 2 3" xfId="671" xr:uid="{00000000-0005-0000-0000-000025040000}"/>
    <cellStyle name="Comma 2 2 3" xfId="672" xr:uid="{00000000-0005-0000-0000-000026040000}"/>
    <cellStyle name="Comma 2 2 3 2" xfId="673" xr:uid="{00000000-0005-0000-0000-000027040000}"/>
    <cellStyle name="Comma 2 2 3 3" xfId="674" xr:uid="{00000000-0005-0000-0000-000028040000}"/>
    <cellStyle name="Comma 2 2 4" xfId="667" xr:uid="{00000000-0005-0000-0000-000029040000}"/>
    <cellStyle name="Comma 2 3" xfId="34" xr:uid="{00000000-0005-0000-0000-00002A040000}"/>
    <cellStyle name="Comma 2 3 2" xfId="675" xr:uid="{00000000-0005-0000-0000-00002B040000}"/>
    <cellStyle name="Comma 2 4" xfId="126" xr:uid="{00000000-0005-0000-0000-00002C040000}"/>
    <cellStyle name="Comma 2 4 2" xfId="677" xr:uid="{00000000-0005-0000-0000-00002D040000}"/>
    <cellStyle name="Comma 2 4 2 2" xfId="678" xr:uid="{00000000-0005-0000-0000-00002E040000}"/>
    <cellStyle name="Comma 2 4 3" xfId="679" xr:uid="{00000000-0005-0000-0000-00002F040000}"/>
    <cellStyle name="Comma 2 4 4" xfId="680" xr:uid="{00000000-0005-0000-0000-000030040000}"/>
    <cellStyle name="Comma 2 4 5" xfId="681" xr:uid="{00000000-0005-0000-0000-000031040000}"/>
    <cellStyle name="Comma 2 4 6" xfId="676" xr:uid="{00000000-0005-0000-0000-000032040000}"/>
    <cellStyle name="Comma 2 5" xfId="682" xr:uid="{00000000-0005-0000-0000-000033040000}"/>
    <cellStyle name="Comma 2 5 2" xfId="683" xr:uid="{00000000-0005-0000-0000-000034040000}"/>
    <cellStyle name="Comma 2 5 3" xfId="684" xr:uid="{00000000-0005-0000-0000-000035040000}"/>
    <cellStyle name="Comma 2 6" xfId="685" xr:uid="{00000000-0005-0000-0000-000036040000}"/>
    <cellStyle name="Comma 2 6 2" xfId="686" xr:uid="{00000000-0005-0000-0000-000037040000}"/>
    <cellStyle name="Comma 2 6 2 2" xfId="687" xr:uid="{00000000-0005-0000-0000-000038040000}"/>
    <cellStyle name="Comma 2 6 3" xfId="688" xr:uid="{00000000-0005-0000-0000-000039040000}"/>
    <cellStyle name="Comma 2 6 3 2" xfId="689" xr:uid="{00000000-0005-0000-0000-00003A040000}"/>
    <cellStyle name="Comma 2 6 4" xfId="690" xr:uid="{00000000-0005-0000-0000-00003B040000}"/>
    <cellStyle name="Comma 2 7" xfId="691" xr:uid="{00000000-0005-0000-0000-00003C040000}"/>
    <cellStyle name="Comma 2 7 2" xfId="692" xr:uid="{00000000-0005-0000-0000-00003D040000}"/>
    <cellStyle name="Comma 2 7 3" xfId="693" xr:uid="{00000000-0005-0000-0000-00003E040000}"/>
    <cellStyle name="Comma 2 7 4" xfId="694" xr:uid="{00000000-0005-0000-0000-00003F040000}"/>
    <cellStyle name="Comma 2 8" xfId="695" xr:uid="{00000000-0005-0000-0000-000040040000}"/>
    <cellStyle name="Comma 2 9" xfId="696" xr:uid="{00000000-0005-0000-0000-000041040000}"/>
    <cellStyle name="Comma 20" xfId="697" xr:uid="{00000000-0005-0000-0000-000042040000}"/>
    <cellStyle name="Comma 20 2" xfId="698" xr:uid="{00000000-0005-0000-0000-000043040000}"/>
    <cellStyle name="Comma 20 3" xfId="699" xr:uid="{00000000-0005-0000-0000-000044040000}"/>
    <cellStyle name="Comma 21" xfId="700" xr:uid="{00000000-0005-0000-0000-000045040000}"/>
    <cellStyle name="Comma 21 2" xfId="701" xr:uid="{00000000-0005-0000-0000-000046040000}"/>
    <cellStyle name="Comma 21 3" xfId="702" xr:uid="{00000000-0005-0000-0000-000047040000}"/>
    <cellStyle name="Comma 22" xfId="703" xr:uid="{00000000-0005-0000-0000-000048040000}"/>
    <cellStyle name="Comma 22 2" xfId="704" xr:uid="{00000000-0005-0000-0000-000049040000}"/>
    <cellStyle name="Comma 23" xfId="705" xr:uid="{00000000-0005-0000-0000-00004A040000}"/>
    <cellStyle name="Comma 24" xfId="706" xr:uid="{00000000-0005-0000-0000-00004B040000}"/>
    <cellStyle name="Comma 25" xfId="707" xr:uid="{00000000-0005-0000-0000-00004C040000}"/>
    <cellStyle name="Comma 25 2" xfId="708" xr:uid="{00000000-0005-0000-0000-00004D040000}"/>
    <cellStyle name="Comma 25 2 2" xfId="709" xr:uid="{00000000-0005-0000-0000-00004E040000}"/>
    <cellStyle name="Comma 26" xfId="710" xr:uid="{00000000-0005-0000-0000-00004F040000}"/>
    <cellStyle name="Comma 27" xfId="711" xr:uid="{00000000-0005-0000-0000-000050040000}"/>
    <cellStyle name="Comma 28" xfId="712" xr:uid="{00000000-0005-0000-0000-000051040000}"/>
    <cellStyle name="Comma 29" xfId="713" xr:uid="{00000000-0005-0000-0000-000052040000}"/>
    <cellStyle name="Comma 29 2" xfId="714" xr:uid="{00000000-0005-0000-0000-000053040000}"/>
    <cellStyle name="Comma 3" xfId="35" xr:uid="{00000000-0005-0000-0000-000054040000}"/>
    <cellStyle name="Comma 3 2" xfId="36" xr:uid="{00000000-0005-0000-0000-000055040000}"/>
    <cellStyle name="Comma 3 2 2" xfId="37" xr:uid="{00000000-0005-0000-0000-000056040000}"/>
    <cellStyle name="Comma 3 3" xfId="38" xr:uid="{00000000-0005-0000-0000-000057040000}"/>
    <cellStyle name="Comma 3 4" xfId="715" xr:uid="{00000000-0005-0000-0000-000058040000}"/>
    <cellStyle name="Comma 30" xfId="716" xr:uid="{00000000-0005-0000-0000-000059040000}"/>
    <cellStyle name="Comma 31" xfId="8935" xr:uid="{00000000-0005-0000-0000-00005A040000}"/>
    <cellStyle name="Comma 32" xfId="9939" xr:uid="{EE9B9238-8C73-40AF-BEFD-EC1888B03BD2}"/>
    <cellStyle name="Comma 4" xfId="39" xr:uid="{00000000-0005-0000-0000-00005B040000}"/>
    <cellStyle name="Comma 4 10" xfId="717" xr:uid="{00000000-0005-0000-0000-00005C040000}"/>
    <cellStyle name="Comma 4 11" xfId="718" xr:uid="{00000000-0005-0000-0000-00005D040000}"/>
    <cellStyle name="Comma 4 12" xfId="719" xr:uid="{00000000-0005-0000-0000-00005E040000}"/>
    <cellStyle name="Comma 4 2" xfId="40" xr:uid="{00000000-0005-0000-0000-00005F040000}"/>
    <cellStyle name="Comma 4 2 2" xfId="720" xr:uid="{00000000-0005-0000-0000-000060040000}"/>
    <cellStyle name="Comma 4 2 2 2" xfId="721" xr:uid="{00000000-0005-0000-0000-000061040000}"/>
    <cellStyle name="Comma 4 2 2 2 2" xfId="722" xr:uid="{00000000-0005-0000-0000-000062040000}"/>
    <cellStyle name="Comma 4 2 2 2 2 2" xfId="723" xr:uid="{00000000-0005-0000-0000-000063040000}"/>
    <cellStyle name="Comma 4 2 2 2 2 2 2" xfId="724" xr:uid="{00000000-0005-0000-0000-000064040000}"/>
    <cellStyle name="Comma 4 2 2 2 2 2 2 2" xfId="725" xr:uid="{00000000-0005-0000-0000-000065040000}"/>
    <cellStyle name="Comma 4 2 2 2 2 2 3" xfId="726" xr:uid="{00000000-0005-0000-0000-000066040000}"/>
    <cellStyle name="Comma 4 2 2 2 2 2 3 2" xfId="727" xr:uid="{00000000-0005-0000-0000-000067040000}"/>
    <cellStyle name="Comma 4 2 2 2 2 2 4" xfId="728" xr:uid="{00000000-0005-0000-0000-000068040000}"/>
    <cellStyle name="Comma 4 2 2 2 2 3" xfId="729" xr:uid="{00000000-0005-0000-0000-000069040000}"/>
    <cellStyle name="Comma 4 2 2 2 2 3 2" xfId="730" xr:uid="{00000000-0005-0000-0000-00006A040000}"/>
    <cellStyle name="Comma 4 2 2 2 2 4" xfId="731" xr:uid="{00000000-0005-0000-0000-00006B040000}"/>
    <cellStyle name="Comma 4 2 2 2 2 4 2" xfId="732" xr:uid="{00000000-0005-0000-0000-00006C040000}"/>
    <cellStyle name="Comma 4 2 2 2 2 5" xfId="733" xr:uid="{00000000-0005-0000-0000-00006D040000}"/>
    <cellStyle name="Comma 4 2 2 2 3" xfId="734" xr:uid="{00000000-0005-0000-0000-00006E040000}"/>
    <cellStyle name="Comma 4 2 2 2 3 2" xfId="735" xr:uid="{00000000-0005-0000-0000-00006F040000}"/>
    <cellStyle name="Comma 4 2 2 2 3 2 2" xfId="736" xr:uid="{00000000-0005-0000-0000-000070040000}"/>
    <cellStyle name="Comma 4 2 2 2 3 3" xfId="737" xr:uid="{00000000-0005-0000-0000-000071040000}"/>
    <cellStyle name="Comma 4 2 2 2 3 3 2" xfId="738" xr:uid="{00000000-0005-0000-0000-000072040000}"/>
    <cellStyle name="Comma 4 2 2 2 3 4" xfId="739" xr:uid="{00000000-0005-0000-0000-000073040000}"/>
    <cellStyle name="Comma 4 2 2 2 4" xfId="740" xr:uid="{00000000-0005-0000-0000-000074040000}"/>
    <cellStyle name="Comma 4 2 2 2 4 2" xfId="741" xr:uid="{00000000-0005-0000-0000-000075040000}"/>
    <cellStyle name="Comma 4 2 2 2 5" xfId="742" xr:uid="{00000000-0005-0000-0000-000076040000}"/>
    <cellStyle name="Comma 4 2 2 2 5 2" xfId="743" xr:uid="{00000000-0005-0000-0000-000077040000}"/>
    <cellStyle name="Comma 4 2 2 2 6" xfId="744" xr:uid="{00000000-0005-0000-0000-000078040000}"/>
    <cellStyle name="Comma 4 2 2 3" xfId="745" xr:uid="{00000000-0005-0000-0000-000079040000}"/>
    <cellStyle name="Comma 4 2 2 3 2" xfId="746" xr:uid="{00000000-0005-0000-0000-00007A040000}"/>
    <cellStyle name="Comma 4 2 2 3 2 2" xfId="747" xr:uid="{00000000-0005-0000-0000-00007B040000}"/>
    <cellStyle name="Comma 4 2 2 3 2 2 2" xfId="748" xr:uid="{00000000-0005-0000-0000-00007C040000}"/>
    <cellStyle name="Comma 4 2 2 3 2 2 2 2" xfId="749" xr:uid="{00000000-0005-0000-0000-00007D040000}"/>
    <cellStyle name="Comma 4 2 2 3 2 2 3" xfId="750" xr:uid="{00000000-0005-0000-0000-00007E040000}"/>
    <cellStyle name="Comma 4 2 2 3 2 2 3 2" xfId="751" xr:uid="{00000000-0005-0000-0000-00007F040000}"/>
    <cellStyle name="Comma 4 2 2 3 2 2 4" xfId="752" xr:uid="{00000000-0005-0000-0000-000080040000}"/>
    <cellStyle name="Comma 4 2 2 3 2 3" xfId="753" xr:uid="{00000000-0005-0000-0000-000081040000}"/>
    <cellStyle name="Comma 4 2 2 3 2 3 2" xfId="754" xr:uid="{00000000-0005-0000-0000-000082040000}"/>
    <cellStyle name="Comma 4 2 2 3 2 4" xfId="755" xr:uid="{00000000-0005-0000-0000-000083040000}"/>
    <cellStyle name="Comma 4 2 2 3 2 4 2" xfId="756" xr:uid="{00000000-0005-0000-0000-000084040000}"/>
    <cellStyle name="Comma 4 2 2 3 2 5" xfId="757" xr:uid="{00000000-0005-0000-0000-000085040000}"/>
    <cellStyle name="Comma 4 2 2 3 3" xfId="758" xr:uid="{00000000-0005-0000-0000-000086040000}"/>
    <cellStyle name="Comma 4 2 2 3 3 2" xfId="759" xr:uid="{00000000-0005-0000-0000-000087040000}"/>
    <cellStyle name="Comma 4 2 2 3 3 2 2" xfId="760" xr:uid="{00000000-0005-0000-0000-000088040000}"/>
    <cellStyle name="Comma 4 2 2 3 3 3" xfId="761" xr:uid="{00000000-0005-0000-0000-000089040000}"/>
    <cellStyle name="Comma 4 2 2 3 3 3 2" xfId="762" xr:uid="{00000000-0005-0000-0000-00008A040000}"/>
    <cellStyle name="Comma 4 2 2 3 3 4" xfId="763" xr:uid="{00000000-0005-0000-0000-00008B040000}"/>
    <cellStyle name="Comma 4 2 2 3 4" xfId="764" xr:uid="{00000000-0005-0000-0000-00008C040000}"/>
    <cellStyle name="Comma 4 2 2 3 4 2" xfId="765" xr:uid="{00000000-0005-0000-0000-00008D040000}"/>
    <cellStyle name="Comma 4 2 2 3 5" xfId="766" xr:uid="{00000000-0005-0000-0000-00008E040000}"/>
    <cellStyle name="Comma 4 2 2 3 5 2" xfId="767" xr:uid="{00000000-0005-0000-0000-00008F040000}"/>
    <cellStyle name="Comma 4 2 2 3 6" xfId="768" xr:uid="{00000000-0005-0000-0000-000090040000}"/>
    <cellStyle name="Comma 4 2 2 4" xfId="769" xr:uid="{00000000-0005-0000-0000-000091040000}"/>
    <cellStyle name="Comma 4 2 2 4 2" xfId="770" xr:uid="{00000000-0005-0000-0000-000092040000}"/>
    <cellStyle name="Comma 4 2 2 4 2 2" xfId="771" xr:uid="{00000000-0005-0000-0000-000093040000}"/>
    <cellStyle name="Comma 4 2 2 4 2 2 2" xfId="772" xr:uid="{00000000-0005-0000-0000-000094040000}"/>
    <cellStyle name="Comma 4 2 2 4 2 3" xfId="773" xr:uid="{00000000-0005-0000-0000-000095040000}"/>
    <cellStyle name="Comma 4 2 2 4 2 3 2" xfId="774" xr:uid="{00000000-0005-0000-0000-000096040000}"/>
    <cellStyle name="Comma 4 2 2 4 2 4" xfId="775" xr:uid="{00000000-0005-0000-0000-000097040000}"/>
    <cellStyle name="Comma 4 2 2 4 3" xfId="776" xr:uid="{00000000-0005-0000-0000-000098040000}"/>
    <cellStyle name="Comma 4 2 2 4 3 2" xfId="777" xr:uid="{00000000-0005-0000-0000-000099040000}"/>
    <cellStyle name="Comma 4 2 2 4 4" xfId="778" xr:uid="{00000000-0005-0000-0000-00009A040000}"/>
    <cellStyle name="Comma 4 2 2 4 4 2" xfId="779" xr:uid="{00000000-0005-0000-0000-00009B040000}"/>
    <cellStyle name="Comma 4 2 2 4 5" xfId="780" xr:uid="{00000000-0005-0000-0000-00009C040000}"/>
    <cellStyle name="Comma 4 2 2 5" xfId="781" xr:uid="{00000000-0005-0000-0000-00009D040000}"/>
    <cellStyle name="Comma 4 2 2 5 2" xfId="782" xr:uid="{00000000-0005-0000-0000-00009E040000}"/>
    <cellStyle name="Comma 4 2 2 5 2 2" xfId="783" xr:uid="{00000000-0005-0000-0000-00009F040000}"/>
    <cellStyle name="Comma 4 2 2 5 3" xfId="784" xr:uid="{00000000-0005-0000-0000-0000A0040000}"/>
    <cellStyle name="Comma 4 2 2 5 3 2" xfId="785" xr:uid="{00000000-0005-0000-0000-0000A1040000}"/>
    <cellStyle name="Comma 4 2 2 5 4" xfId="786" xr:uid="{00000000-0005-0000-0000-0000A2040000}"/>
    <cellStyle name="Comma 4 2 2 6" xfId="787" xr:uid="{00000000-0005-0000-0000-0000A3040000}"/>
    <cellStyle name="Comma 4 2 2 6 2" xfId="788" xr:uid="{00000000-0005-0000-0000-0000A4040000}"/>
    <cellStyle name="Comma 4 2 2 7" xfId="789" xr:uid="{00000000-0005-0000-0000-0000A5040000}"/>
    <cellStyle name="Comma 4 2 2 7 2" xfId="790" xr:uid="{00000000-0005-0000-0000-0000A6040000}"/>
    <cellStyle name="Comma 4 2 2 8" xfId="791" xr:uid="{00000000-0005-0000-0000-0000A7040000}"/>
    <cellStyle name="Comma 4 2 2 9" xfId="792" xr:uid="{00000000-0005-0000-0000-0000A8040000}"/>
    <cellStyle name="Comma 4 2 3" xfId="793" xr:uid="{00000000-0005-0000-0000-0000A9040000}"/>
    <cellStyle name="Comma 4 2 3 2" xfId="794" xr:uid="{00000000-0005-0000-0000-0000AA040000}"/>
    <cellStyle name="Comma 4 2 3 2 2" xfId="795" xr:uid="{00000000-0005-0000-0000-0000AB040000}"/>
    <cellStyle name="Comma 4 2 3 2 2 2" xfId="796" xr:uid="{00000000-0005-0000-0000-0000AC040000}"/>
    <cellStyle name="Comma 4 2 3 2 2 2 2" xfId="797" xr:uid="{00000000-0005-0000-0000-0000AD040000}"/>
    <cellStyle name="Comma 4 2 3 2 2 3" xfId="798" xr:uid="{00000000-0005-0000-0000-0000AE040000}"/>
    <cellStyle name="Comma 4 2 3 2 2 3 2" xfId="799" xr:uid="{00000000-0005-0000-0000-0000AF040000}"/>
    <cellStyle name="Comma 4 2 3 2 2 4" xfId="800" xr:uid="{00000000-0005-0000-0000-0000B0040000}"/>
    <cellStyle name="Comma 4 2 3 2 3" xfId="801" xr:uid="{00000000-0005-0000-0000-0000B1040000}"/>
    <cellStyle name="Comma 4 2 3 2 3 2" xfId="802" xr:uid="{00000000-0005-0000-0000-0000B2040000}"/>
    <cellStyle name="Comma 4 2 3 2 4" xfId="803" xr:uid="{00000000-0005-0000-0000-0000B3040000}"/>
    <cellStyle name="Comma 4 2 3 2 4 2" xfId="804" xr:uid="{00000000-0005-0000-0000-0000B4040000}"/>
    <cellStyle name="Comma 4 2 3 2 5" xfId="805" xr:uid="{00000000-0005-0000-0000-0000B5040000}"/>
    <cellStyle name="Comma 4 2 3 3" xfId="806" xr:uid="{00000000-0005-0000-0000-0000B6040000}"/>
    <cellStyle name="Comma 4 2 3 3 2" xfId="807" xr:uid="{00000000-0005-0000-0000-0000B7040000}"/>
    <cellStyle name="Comma 4 2 3 3 2 2" xfId="808" xr:uid="{00000000-0005-0000-0000-0000B8040000}"/>
    <cellStyle name="Comma 4 2 3 3 3" xfId="809" xr:uid="{00000000-0005-0000-0000-0000B9040000}"/>
    <cellStyle name="Comma 4 2 3 3 3 2" xfId="810" xr:uid="{00000000-0005-0000-0000-0000BA040000}"/>
    <cellStyle name="Comma 4 2 3 3 4" xfId="811" xr:uid="{00000000-0005-0000-0000-0000BB040000}"/>
    <cellStyle name="Comma 4 2 3 4" xfId="812" xr:uid="{00000000-0005-0000-0000-0000BC040000}"/>
    <cellStyle name="Comma 4 2 3 4 2" xfId="813" xr:uid="{00000000-0005-0000-0000-0000BD040000}"/>
    <cellStyle name="Comma 4 2 3 5" xfId="814" xr:uid="{00000000-0005-0000-0000-0000BE040000}"/>
    <cellStyle name="Comma 4 2 3 5 2" xfId="815" xr:uid="{00000000-0005-0000-0000-0000BF040000}"/>
    <cellStyle name="Comma 4 2 3 6" xfId="816" xr:uid="{00000000-0005-0000-0000-0000C0040000}"/>
    <cellStyle name="Comma 4 2 4" xfId="817" xr:uid="{00000000-0005-0000-0000-0000C1040000}"/>
    <cellStyle name="Comma 4 2 4 2" xfId="818" xr:uid="{00000000-0005-0000-0000-0000C2040000}"/>
    <cellStyle name="Comma 4 2 4 2 2" xfId="819" xr:uid="{00000000-0005-0000-0000-0000C3040000}"/>
    <cellStyle name="Comma 4 2 4 2 2 2" xfId="820" xr:uid="{00000000-0005-0000-0000-0000C4040000}"/>
    <cellStyle name="Comma 4 2 4 2 2 2 2" xfId="821" xr:uid="{00000000-0005-0000-0000-0000C5040000}"/>
    <cellStyle name="Comma 4 2 4 2 2 3" xfId="822" xr:uid="{00000000-0005-0000-0000-0000C6040000}"/>
    <cellStyle name="Comma 4 2 4 2 2 3 2" xfId="823" xr:uid="{00000000-0005-0000-0000-0000C7040000}"/>
    <cellStyle name="Comma 4 2 4 2 2 4" xfId="824" xr:uid="{00000000-0005-0000-0000-0000C8040000}"/>
    <cellStyle name="Comma 4 2 4 2 3" xfId="825" xr:uid="{00000000-0005-0000-0000-0000C9040000}"/>
    <cellStyle name="Comma 4 2 4 2 3 2" xfId="826" xr:uid="{00000000-0005-0000-0000-0000CA040000}"/>
    <cellStyle name="Comma 4 2 4 2 4" xfId="827" xr:uid="{00000000-0005-0000-0000-0000CB040000}"/>
    <cellStyle name="Comma 4 2 4 2 4 2" xfId="828" xr:uid="{00000000-0005-0000-0000-0000CC040000}"/>
    <cellStyle name="Comma 4 2 4 2 5" xfId="829" xr:uid="{00000000-0005-0000-0000-0000CD040000}"/>
    <cellStyle name="Comma 4 2 4 3" xfId="830" xr:uid="{00000000-0005-0000-0000-0000CE040000}"/>
    <cellStyle name="Comma 4 2 4 3 2" xfId="831" xr:uid="{00000000-0005-0000-0000-0000CF040000}"/>
    <cellStyle name="Comma 4 2 4 3 2 2" xfId="832" xr:uid="{00000000-0005-0000-0000-0000D0040000}"/>
    <cellStyle name="Comma 4 2 4 3 3" xfId="833" xr:uid="{00000000-0005-0000-0000-0000D1040000}"/>
    <cellStyle name="Comma 4 2 4 3 3 2" xfId="834" xr:uid="{00000000-0005-0000-0000-0000D2040000}"/>
    <cellStyle name="Comma 4 2 4 3 4" xfId="835" xr:uid="{00000000-0005-0000-0000-0000D3040000}"/>
    <cellStyle name="Comma 4 2 4 4" xfId="836" xr:uid="{00000000-0005-0000-0000-0000D4040000}"/>
    <cellStyle name="Comma 4 2 4 4 2" xfId="837" xr:uid="{00000000-0005-0000-0000-0000D5040000}"/>
    <cellStyle name="Comma 4 2 4 5" xfId="838" xr:uid="{00000000-0005-0000-0000-0000D6040000}"/>
    <cellStyle name="Comma 4 2 4 5 2" xfId="839" xr:uid="{00000000-0005-0000-0000-0000D7040000}"/>
    <cellStyle name="Comma 4 2 4 6" xfId="840" xr:uid="{00000000-0005-0000-0000-0000D8040000}"/>
    <cellStyle name="Comma 4 2 5" xfId="841" xr:uid="{00000000-0005-0000-0000-0000D9040000}"/>
    <cellStyle name="Comma 4 2 5 2" xfId="842" xr:uid="{00000000-0005-0000-0000-0000DA040000}"/>
    <cellStyle name="Comma 4 2 5 2 2" xfId="843" xr:uid="{00000000-0005-0000-0000-0000DB040000}"/>
    <cellStyle name="Comma 4 2 5 2 2 2" xfId="844" xr:uid="{00000000-0005-0000-0000-0000DC040000}"/>
    <cellStyle name="Comma 4 2 5 2 3" xfId="845" xr:uid="{00000000-0005-0000-0000-0000DD040000}"/>
    <cellStyle name="Comma 4 2 5 2 3 2" xfId="846" xr:uid="{00000000-0005-0000-0000-0000DE040000}"/>
    <cellStyle name="Comma 4 2 5 2 4" xfId="847" xr:uid="{00000000-0005-0000-0000-0000DF040000}"/>
    <cellStyle name="Comma 4 2 5 3" xfId="848" xr:uid="{00000000-0005-0000-0000-0000E0040000}"/>
    <cellStyle name="Comma 4 2 5 3 2" xfId="849" xr:uid="{00000000-0005-0000-0000-0000E1040000}"/>
    <cellStyle name="Comma 4 2 5 4" xfId="850" xr:uid="{00000000-0005-0000-0000-0000E2040000}"/>
    <cellStyle name="Comma 4 2 5 4 2" xfId="851" xr:uid="{00000000-0005-0000-0000-0000E3040000}"/>
    <cellStyle name="Comma 4 2 5 5" xfId="852" xr:uid="{00000000-0005-0000-0000-0000E4040000}"/>
    <cellStyle name="Comma 4 2 6" xfId="853" xr:uid="{00000000-0005-0000-0000-0000E5040000}"/>
    <cellStyle name="Comma 4 2 6 2" xfId="854" xr:uid="{00000000-0005-0000-0000-0000E6040000}"/>
    <cellStyle name="Comma 4 2 6 2 2" xfId="855" xr:uid="{00000000-0005-0000-0000-0000E7040000}"/>
    <cellStyle name="Comma 4 2 6 3" xfId="856" xr:uid="{00000000-0005-0000-0000-0000E8040000}"/>
    <cellStyle name="Comma 4 2 6 3 2" xfId="857" xr:uid="{00000000-0005-0000-0000-0000E9040000}"/>
    <cellStyle name="Comma 4 2 6 4" xfId="858" xr:uid="{00000000-0005-0000-0000-0000EA040000}"/>
    <cellStyle name="Comma 4 2 7" xfId="859" xr:uid="{00000000-0005-0000-0000-0000EB040000}"/>
    <cellStyle name="Comma 4 2 7 2" xfId="860" xr:uid="{00000000-0005-0000-0000-0000EC040000}"/>
    <cellStyle name="Comma 4 2 8" xfId="861" xr:uid="{00000000-0005-0000-0000-0000ED040000}"/>
    <cellStyle name="Comma 4 2 8 2" xfId="862" xr:uid="{00000000-0005-0000-0000-0000EE040000}"/>
    <cellStyle name="Comma 4 2 9" xfId="863" xr:uid="{00000000-0005-0000-0000-0000EF040000}"/>
    <cellStyle name="Comma 4 3" xfId="41" xr:uid="{00000000-0005-0000-0000-0000F0040000}"/>
    <cellStyle name="Comma 4 3 10" xfId="864" xr:uid="{00000000-0005-0000-0000-0000F1040000}"/>
    <cellStyle name="Comma 4 3 2" xfId="865" xr:uid="{00000000-0005-0000-0000-0000F2040000}"/>
    <cellStyle name="Comma 4 3 2 2" xfId="866" xr:uid="{00000000-0005-0000-0000-0000F3040000}"/>
    <cellStyle name="Comma 4 3 2 2 2" xfId="867" xr:uid="{00000000-0005-0000-0000-0000F4040000}"/>
    <cellStyle name="Comma 4 3 2 2 2 2" xfId="868" xr:uid="{00000000-0005-0000-0000-0000F5040000}"/>
    <cellStyle name="Comma 4 3 2 2 2 2 2" xfId="869" xr:uid="{00000000-0005-0000-0000-0000F6040000}"/>
    <cellStyle name="Comma 4 3 2 2 2 3" xfId="870" xr:uid="{00000000-0005-0000-0000-0000F7040000}"/>
    <cellStyle name="Comma 4 3 2 2 2 3 2" xfId="871" xr:uid="{00000000-0005-0000-0000-0000F8040000}"/>
    <cellStyle name="Comma 4 3 2 2 2 4" xfId="872" xr:uid="{00000000-0005-0000-0000-0000F9040000}"/>
    <cellStyle name="Comma 4 3 2 2 3" xfId="873" xr:uid="{00000000-0005-0000-0000-0000FA040000}"/>
    <cellStyle name="Comma 4 3 2 2 3 2" xfId="874" xr:uid="{00000000-0005-0000-0000-0000FB040000}"/>
    <cellStyle name="Comma 4 3 2 2 4" xfId="875" xr:uid="{00000000-0005-0000-0000-0000FC040000}"/>
    <cellStyle name="Comma 4 3 2 2 4 2" xfId="876" xr:uid="{00000000-0005-0000-0000-0000FD040000}"/>
    <cellStyle name="Comma 4 3 2 2 5" xfId="877" xr:uid="{00000000-0005-0000-0000-0000FE040000}"/>
    <cellStyle name="Comma 4 3 2 3" xfId="878" xr:uid="{00000000-0005-0000-0000-0000FF040000}"/>
    <cellStyle name="Comma 4 3 2 3 2" xfId="879" xr:uid="{00000000-0005-0000-0000-000000050000}"/>
    <cellStyle name="Comma 4 3 2 3 2 2" xfId="880" xr:uid="{00000000-0005-0000-0000-000001050000}"/>
    <cellStyle name="Comma 4 3 2 3 3" xfId="881" xr:uid="{00000000-0005-0000-0000-000002050000}"/>
    <cellStyle name="Comma 4 3 2 3 3 2" xfId="882" xr:uid="{00000000-0005-0000-0000-000003050000}"/>
    <cellStyle name="Comma 4 3 2 3 4" xfId="883" xr:uid="{00000000-0005-0000-0000-000004050000}"/>
    <cellStyle name="Comma 4 3 2 4" xfId="884" xr:uid="{00000000-0005-0000-0000-000005050000}"/>
    <cellStyle name="Comma 4 3 2 4 2" xfId="885" xr:uid="{00000000-0005-0000-0000-000006050000}"/>
    <cellStyle name="Comma 4 3 2 5" xfId="886" xr:uid="{00000000-0005-0000-0000-000007050000}"/>
    <cellStyle name="Comma 4 3 2 5 2" xfId="887" xr:uid="{00000000-0005-0000-0000-000008050000}"/>
    <cellStyle name="Comma 4 3 2 6" xfId="888" xr:uid="{00000000-0005-0000-0000-000009050000}"/>
    <cellStyle name="Comma 4 3 2 7" xfId="889" xr:uid="{00000000-0005-0000-0000-00000A050000}"/>
    <cellStyle name="Comma 4 3 3" xfId="890" xr:uid="{00000000-0005-0000-0000-00000B050000}"/>
    <cellStyle name="Comma 4 3 3 2" xfId="891" xr:uid="{00000000-0005-0000-0000-00000C050000}"/>
    <cellStyle name="Comma 4 3 3 2 2" xfId="892" xr:uid="{00000000-0005-0000-0000-00000D050000}"/>
    <cellStyle name="Comma 4 3 3 2 2 2" xfId="893" xr:uid="{00000000-0005-0000-0000-00000E050000}"/>
    <cellStyle name="Comma 4 3 3 2 2 2 2" xfId="894" xr:uid="{00000000-0005-0000-0000-00000F050000}"/>
    <cellStyle name="Comma 4 3 3 2 2 3" xfId="895" xr:uid="{00000000-0005-0000-0000-000010050000}"/>
    <cellStyle name="Comma 4 3 3 2 2 3 2" xfId="896" xr:uid="{00000000-0005-0000-0000-000011050000}"/>
    <cellStyle name="Comma 4 3 3 2 2 4" xfId="897" xr:uid="{00000000-0005-0000-0000-000012050000}"/>
    <cellStyle name="Comma 4 3 3 2 3" xfId="898" xr:uid="{00000000-0005-0000-0000-000013050000}"/>
    <cellStyle name="Comma 4 3 3 2 3 2" xfId="899" xr:uid="{00000000-0005-0000-0000-000014050000}"/>
    <cellStyle name="Comma 4 3 3 2 4" xfId="900" xr:uid="{00000000-0005-0000-0000-000015050000}"/>
    <cellStyle name="Comma 4 3 3 2 4 2" xfId="901" xr:uid="{00000000-0005-0000-0000-000016050000}"/>
    <cellStyle name="Comma 4 3 3 2 5" xfId="902" xr:uid="{00000000-0005-0000-0000-000017050000}"/>
    <cellStyle name="Comma 4 3 3 3" xfId="903" xr:uid="{00000000-0005-0000-0000-000018050000}"/>
    <cellStyle name="Comma 4 3 3 3 2" xfId="904" xr:uid="{00000000-0005-0000-0000-000019050000}"/>
    <cellStyle name="Comma 4 3 3 3 2 2" xfId="905" xr:uid="{00000000-0005-0000-0000-00001A050000}"/>
    <cellStyle name="Comma 4 3 3 3 3" xfId="906" xr:uid="{00000000-0005-0000-0000-00001B050000}"/>
    <cellStyle name="Comma 4 3 3 3 3 2" xfId="907" xr:uid="{00000000-0005-0000-0000-00001C050000}"/>
    <cellStyle name="Comma 4 3 3 3 4" xfId="908" xr:uid="{00000000-0005-0000-0000-00001D050000}"/>
    <cellStyle name="Comma 4 3 3 4" xfId="909" xr:uid="{00000000-0005-0000-0000-00001E050000}"/>
    <cellStyle name="Comma 4 3 3 4 2" xfId="910" xr:uid="{00000000-0005-0000-0000-00001F050000}"/>
    <cellStyle name="Comma 4 3 3 5" xfId="911" xr:uid="{00000000-0005-0000-0000-000020050000}"/>
    <cellStyle name="Comma 4 3 3 5 2" xfId="912" xr:uid="{00000000-0005-0000-0000-000021050000}"/>
    <cellStyle name="Comma 4 3 3 6" xfId="913" xr:uid="{00000000-0005-0000-0000-000022050000}"/>
    <cellStyle name="Comma 4 3 4" xfId="914" xr:uid="{00000000-0005-0000-0000-000023050000}"/>
    <cellStyle name="Comma 4 3 4 2" xfId="915" xr:uid="{00000000-0005-0000-0000-000024050000}"/>
    <cellStyle name="Comma 4 3 4 2 2" xfId="916" xr:uid="{00000000-0005-0000-0000-000025050000}"/>
    <cellStyle name="Comma 4 3 4 2 2 2" xfId="917" xr:uid="{00000000-0005-0000-0000-000026050000}"/>
    <cellStyle name="Comma 4 3 4 2 3" xfId="918" xr:uid="{00000000-0005-0000-0000-000027050000}"/>
    <cellStyle name="Comma 4 3 4 2 3 2" xfId="919" xr:uid="{00000000-0005-0000-0000-000028050000}"/>
    <cellStyle name="Comma 4 3 4 2 4" xfId="920" xr:uid="{00000000-0005-0000-0000-000029050000}"/>
    <cellStyle name="Comma 4 3 4 3" xfId="921" xr:uid="{00000000-0005-0000-0000-00002A050000}"/>
    <cellStyle name="Comma 4 3 4 3 2" xfId="922" xr:uid="{00000000-0005-0000-0000-00002B050000}"/>
    <cellStyle name="Comma 4 3 4 4" xfId="923" xr:uid="{00000000-0005-0000-0000-00002C050000}"/>
    <cellStyle name="Comma 4 3 4 4 2" xfId="924" xr:uid="{00000000-0005-0000-0000-00002D050000}"/>
    <cellStyle name="Comma 4 3 4 5" xfId="925" xr:uid="{00000000-0005-0000-0000-00002E050000}"/>
    <cellStyle name="Comma 4 3 5" xfId="926" xr:uid="{00000000-0005-0000-0000-00002F050000}"/>
    <cellStyle name="Comma 4 3 5 2" xfId="927" xr:uid="{00000000-0005-0000-0000-000030050000}"/>
    <cellStyle name="Comma 4 3 5 2 2" xfId="928" xr:uid="{00000000-0005-0000-0000-000031050000}"/>
    <cellStyle name="Comma 4 3 5 3" xfId="929" xr:uid="{00000000-0005-0000-0000-000032050000}"/>
    <cellStyle name="Comma 4 3 5 3 2" xfId="930" xr:uid="{00000000-0005-0000-0000-000033050000}"/>
    <cellStyle name="Comma 4 3 5 4" xfId="931" xr:uid="{00000000-0005-0000-0000-000034050000}"/>
    <cellStyle name="Comma 4 3 6" xfId="932" xr:uid="{00000000-0005-0000-0000-000035050000}"/>
    <cellStyle name="Comma 4 3 6 2" xfId="933" xr:uid="{00000000-0005-0000-0000-000036050000}"/>
    <cellStyle name="Comma 4 3 7" xfId="934" xr:uid="{00000000-0005-0000-0000-000037050000}"/>
    <cellStyle name="Comma 4 3 7 2" xfId="935" xr:uid="{00000000-0005-0000-0000-000038050000}"/>
    <cellStyle name="Comma 4 3 8" xfId="936" xr:uid="{00000000-0005-0000-0000-000039050000}"/>
    <cellStyle name="Comma 4 3 9" xfId="937" xr:uid="{00000000-0005-0000-0000-00003A050000}"/>
    <cellStyle name="Comma 4 4" xfId="42" xr:uid="{00000000-0005-0000-0000-00003B050000}"/>
    <cellStyle name="Comma 4 4 10" xfId="938" xr:uid="{00000000-0005-0000-0000-00003C050000}"/>
    <cellStyle name="Comma 4 4 2" xfId="939" xr:uid="{00000000-0005-0000-0000-00003D050000}"/>
    <cellStyle name="Comma 4 4 2 2" xfId="940" xr:uid="{00000000-0005-0000-0000-00003E050000}"/>
    <cellStyle name="Comma 4 4 2 2 2" xfId="941" xr:uid="{00000000-0005-0000-0000-00003F050000}"/>
    <cellStyle name="Comma 4 4 2 2 2 2" xfId="942" xr:uid="{00000000-0005-0000-0000-000040050000}"/>
    <cellStyle name="Comma 4 4 2 2 2 2 2" xfId="943" xr:uid="{00000000-0005-0000-0000-000041050000}"/>
    <cellStyle name="Comma 4 4 2 2 2 3" xfId="944" xr:uid="{00000000-0005-0000-0000-000042050000}"/>
    <cellStyle name="Comma 4 4 2 2 2 3 2" xfId="945" xr:uid="{00000000-0005-0000-0000-000043050000}"/>
    <cellStyle name="Comma 4 4 2 2 2 4" xfId="946" xr:uid="{00000000-0005-0000-0000-000044050000}"/>
    <cellStyle name="Comma 4 4 2 2 3" xfId="947" xr:uid="{00000000-0005-0000-0000-000045050000}"/>
    <cellStyle name="Comma 4 4 2 2 3 2" xfId="948" xr:uid="{00000000-0005-0000-0000-000046050000}"/>
    <cellStyle name="Comma 4 4 2 2 4" xfId="949" xr:uid="{00000000-0005-0000-0000-000047050000}"/>
    <cellStyle name="Comma 4 4 2 2 4 2" xfId="950" xr:uid="{00000000-0005-0000-0000-000048050000}"/>
    <cellStyle name="Comma 4 4 2 2 5" xfId="951" xr:uid="{00000000-0005-0000-0000-000049050000}"/>
    <cellStyle name="Comma 4 4 2 3" xfId="952" xr:uid="{00000000-0005-0000-0000-00004A050000}"/>
    <cellStyle name="Comma 4 4 2 3 2" xfId="953" xr:uid="{00000000-0005-0000-0000-00004B050000}"/>
    <cellStyle name="Comma 4 4 2 3 2 2" xfId="954" xr:uid="{00000000-0005-0000-0000-00004C050000}"/>
    <cellStyle name="Comma 4 4 2 3 3" xfId="955" xr:uid="{00000000-0005-0000-0000-00004D050000}"/>
    <cellStyle name="Comma 4 4 2 3 3 2" xfId="956" xr:uid="{00000000-0005-0000-0000-00004E050000}"/>
    <cellStyle name="Comma 4 4 2 3 4" xfId="957" xr:uid="{00000000-0005-0000-0000-00004F050000}"/>
    <cellStyle name="Comma 4 4 2 4" xfId="958" xr:uid="{00000000-0005-0000-0000-000050050000}"/>
    <cellStyle name="Comma 4 4 2 4 2" xfId="959" xr:uid="{00000000-0005-0000-0000-000051050000}"/>
    <cellStyle name="Comma 4 4 2 5" xfId="960" xr:uid="{00000000-0005-0000-0000-000052050000}"/>
    <cellStyle name="Comma 4 4 2 5 2" xfId="961" xr:uid="{00000000-0005-0000-0000-000053050000}"/>
    <cellStyle name="Comma 4 4 2 6" xfId="962" xr:uid="{00000000-0005-0000-0000-000054050000}"/>
    <cellStyle name="Comma 4 4 3" xfId="963" xr:uid="{00000000-0005-0000-0000-000055050000}"/>
    <cellStyle name="Comma 4 4 3 2" xfId="964" xr:uid="{00000000-0005-0000-0000-000056050000}"/>
    <cellStyle name="Comma 4 4 3 2 2" xfId="965" xr:uid="{00000000-0005-0000-0000-000057050000}"/>
    <cellStyle name="Comma 4 4 3 2 2 2" xfId="966" xr:uid="{00000000-0005-0000-0000-000058050000}"/>
    <cellStyle name="Comma 4 4 3 2 3" xfId="967" xr:uid="{00000000-0005-0000-0000-000059050000}"/>
    <cellStyle name="Comma 4 4 3 2 3 2" xfId="968" xr:uid="{00000000-0005-0000-0000-00005A050000}"/>
    <cellStyle name="Comma 4 4 3 2 4" xfId="969" xr:uid="{00000000-0005-0000-0000-00005B050000}"/>
    <cellStyle name="Comma 4 4 3 3" xfId="970" xr:uid="{00000000-0005-0000-0000-00005C050000}"/>
    <cellStyle name="Comma 4 4 3 3 2" xfId="971" xr:uid="{00000000-0005-0000-0000-00005D050000}"/>
    <cellStyle name="Comma 4 4 3 4" xfId="972" xr:uid="{00000000-0005-0000-0000-00005E050000}"/>
    <cellStyle name="Comma 4 4 3 4 2" xfId="973" xr:uid="{00000000-0005-0000-0000-00005F050000}"/>
    <cellStyle name="Comma 4 4 3 5" xfId="974" xr:uid="{00000000-0005-0000-0000-000060050000}"/>
    <cellStyle name="Comma 4 4 4" xfId="975" xr:uid="{00000000-0005-0000-0000-000061050000}"/>
    <cellStyle name="Comma 4 4 4 2" xfId="976" xr:uid="{00000000-0005-0000-0000-000062050000}"/>
    <cellStyle name="Comma 4 4 4 2 2" xfId="977" xr:uid="{00000000-0005-0000-0000-000063050000}"/>
    <cellStyle name="Comma 4 4 4 3" xfId="978" xr:uid="{00000000-0005-0000-0000-000064050000}"/>
    <cellStyle name="Comma 4 4 4 3 2" xfId="979" xr:uid="{00000000-0005-0000-0000-000065050000}"/>
    <cellStyle name="Comma 4 4 4 4" xfId="980" xr:uid="{00000000-0005-0000-0000-000066050000}"/>
    <cellStyle name="Comma 4 4 5" xfId="981" xr:uid="{00000000-0005-0000-0000-000067050000}"/>
    <cellStyle name="Comma 4 4 5 2" xfId="982" xr:uid="{00000000-0005-0000-0000-000068050000}"/>
    <cellStyle name="Comma 4 4 5 3" xfId="983" xr:uid="{00000000-0005-0000-0000-000069050000}"/>
    <cellStyle name="Comma 4 4 6" xfId="984" xr:uid="{00000000-0005-0000-0000-00006A050000}"/>
    <cellStyle name="Comma 4 4 6 2" xfId="985" xr:uid="{00000000-0005-0000-0000-00006B050000}"/>
    <cellStyle name="Comma 4 4 7" xfId="986" xr:uid="{00000000-0005-0000-0000-00006C050000}"/>
    <cellStyle name="Comma 4 4 8" xfId="987" xr:uid="{00000000-0005-0000-0000-00006D050000}"/>
    <cellStyle name="Comma 4 4 9" xfId="988" xr:uid="{00000000-0005-0000-0000-00006E050000}"/>
    <cellStyle name="Comma 4 5" xfId="43" xr:uid="{00000000-0005-0000-0000-00006F050000}"/>
    <cellStyle name="Comma 4 5 2" xfId="989" xr:uid="{00000000-0005-0000-0000-000070050000}"/>
    <cellStyle name="Comma 4 5 2 2" xfId="990" xr:uid="{00000000-0005-0000-0000-000071050000}"/>
    <cellStyle name="Comma 4 5 2 2 2" xfId="991" xr:uid="{00000000-0005-0000-0000-000072050000}"/>
    <cellStyle name="Comma 4 5 2 2 2 2" xfId="992" xr:uid="{00000000-0005-0000-0000-000073050000}"/>
    <cellStyle name="Comma 4 5 2 2 3" xfId="993" xr:uid="{00000000-0005-0000-0000-000074050000}"/>
    <cellStyle name="Comma 4 5 2 2 3 2" xfId="994" xr:uid="{00000000-0005-0000-0000-000075050000}"/>
    <cellStyle name="Comma 4 5 2 2 4" xfId="995" xr:uid="{00000000-0005-0000-0000-000076050000}"/>
    <cellStyle name="Comma 4 5 2 3" xfId="996" xr:uid="{00000000-0005-0000-0000-000077050000}"/>
    <cellStyle name="Comma 4 5 2 3 2" xfId="997" xr:uid="{00000000-0005-0000-0000-000078050000}"/>
    <cellStyle name="Comma 4 5 2 4" xfId="998" xr:uid="{00000000-0005-0000-0000-000079050000}"/>
    <cellStyle name="Comma 4 5 2 4 2" xfId="999" xr:uid="{00000000-0005-0000-0000-00007A050000}"/>
    <cellStyle name="Comma 4 5 2 5" xfId="1000" xr:uid="{00000000-0005-0000-0000-00007B050000}"/>
    <cellStyle name="Comma 4 5 3" xfId="1001" xr:uid="{00000000-0005-0000-0000-00007C050000}"/>
    <cellStyle name="Comma 4 5 3 2" xfId="1002" xr:uid="{00000000-0005-0000-0000-00007D050000}"/>
    <cellStyle name="Comma 4 5 3 2 2" xfId="1003" xr:uid="{00000000-0005-0000-0000-00007E050000}"/>
    <cellStyle name="Comma 4 5 3 3" xfId="1004" xr:uid="{00000000-0005-0000-0000-00007F050000}"/>
    <cellStyle name="Comma 4 5 3 3 2" xfId="1005" xr:uid="{00000000-0005-0000-0000-000080050000}"/>
    <cellStyle name="Comma 4 5 3 4" xfId="1006" xr:uid="{00000000-0005-0000-0000-000081050000}"/>
    <cellStyle name="Comma 4 5 4" xfId="1007" xr:uid="{00000000-0005-0000-0000-000082050000}"/>
    <cellStyle name="Comma 4 5 4 2" xfId="1008" xr:uid="{00000000-0005-0000-0000-000083050000}"/>
    <cellStyle name="Comma 4 5 5" xfId="1009" xr:uid="{00000000-0005-0000-0000-000084050000}"/>
    <cellStyle name="Comma 4 5 5 2" xfId="1010" xr:uid="{00000000-0005-0000-0000-000085050000}"/>
    <cellStyle name="Comma 4 5 6" xfId="1011" xr:uid="{00000000-0005-0000-0000-000086050000}"/>
    <cellStyle name="Comma 4 6" xfId="1012" xr:uid="{00000000-0005-0000-0000-000087050000}"/>
    <cellStyle name="Comma 4 6 2" xfId="1013" xr:uid="{00000000-0005-0000-0000-000088050000}"/>
    <cellStyle name="Comma 4 6 2 2" xfId="1014" xr:uid="{00000000-0005-0000-0000-000089050000}"/>
    <cellStyle name="Comma 4 6 2 2 2" xfId="1015" xr:uid="{00000000-0005-0000-0000-00008A050000}"/>
    <cellStyle name="Comma 4 6 2 3" xfId="1016" xr:uid="{00000000-0005-0000-0000-00008B050000}"/>
    <cellStyle name="Comma 4 6 2 3 2" xfId="1017" xr:uid="{00000000-0005-0000-0000-00008C050000}"/>
    <cellStyle name="Comma 4 6 2 4" xfId="1018" xr:uid="{00000000-0005-0000-0000-00008D050000}"/>
    <cellStyle name="Comma 4 6 3" xfId="1019" xr:uid="{00000000-0005-0000-0000-00008E050000}"/>
    <cellStyle name="Comma 4 6 3 2" xfId="1020" xr:uid="{00000000-0005-0000-0000-00008F050000}"/>
    <cellStyle name="Comma 4 6 4" xfId="1021" xr:uid="{00000000-0005-0000-0000-000090050000}"/>
    <cellStyle name="Comma 4 6 4 2" xfId="1022" xr:uid="{00000000-0005-0000-0000-000091050000}"/>
    <cellStyle name="Comma 4 6 5" xfId="1023" xr:uid="{00000000-0005-0000-0000-000092050000}"/>
    <cellStyle name="Comma 4 6 6" xfId="1024" xr:uid="{00000000-0005-0000-0000-000093050000}"/>
    <cellStyle name="Comma 4 7" xfId="1025" xr:uid="{00000000-0005-0000-0000-000094050000}"/>
    <cellStyle name="Comma 4 7 2" xfId="1026" xr:uid="{00000000-0005-0000-0000-000095050000}"/>
    <cellStyle name="Comma 4 7 2 2" xfId="1027" xr:uid="{00000000-0005-0000-0000-000096050000}"/>
    <cellStyle name="Comma 4 7 3" xfId="1028" xr:uid="{00000000-0005-0000-0000-000097050000}"/>
    <cellStyle name="Comma 4 7 3 2" xfId="1029" xr:uid="{00000000-0005-0000-0000-000098050000}"/>
    <cellStyle name="Comma 4 7 4" xfId="1030" xr:uid="{00000000-0005-0000-0000-000099050000}"/>
    <cellStyle name="Comma 4 8" xfId="1031" xr:uid="{00000000-0005-0000-0000-00009A050000}"/>
    <cellStyle name="Comma 4 8 2" xfId="1032" xr:uid="{00000000-0005-0000-0000-00009B050000}"/>
    <cellStyle name="Comma 4 9" xfId="1033" xr:uid="{00000000-0005-0000-0000-00009C050000}"/>
    <cellStyle name="Comma 4 9 2" xfId="1034" xr:uid="{00000000-0005-0000-0000-00009D050000}"/>
    <cellStyle name="Comma 5" xfId="44" xr:uid="{00000000-0005-0000-0000-00009E050000}"/>
    <cellStyle name="Comma 5 10" xfId="1036" xr:uid="{00000000-0005-0000-0000-00009F050000}"/>
    <cellStyle name="Comma 5 11" xfId="1035" xr:uid="{00000000-0005-0000-0000-0000A0050000}"/>
    <cellStyle name="Comma 5 2" xfId="1037" xr:uid="{00000000-0005-0000-0000-0000A1050000}"/>
    <cellStyle name="Comma 5 2 2" xfId="1038" xr:uid="{00000000-0005-0000-0000-0000A2050000}"/>
    <cellStyle name="Comma 5 2 2 2" xfId="1039" xr:uid="{00000000-0005-0000-0000-0000A3050000}"/>
    <cellStyle name="Comma 5 2 2 2 2" xfId="1040" xr:uid="{00000000-0005-0000-0000-0000A4050000}"/>
    <cellStyle name="Comma 5 2 2 2 2 2" xfId="1041" xr:uid="{00000000-0005-0000-0000-0000A5050000}"/>
    <cellStyle name="Comma 5 2 2 2 2 2 2" xfId="1042" xr:uid="{00000000-0005-0000-0000-0000A6050000}"/>
    <cellStyle name="Comma 5 2 2 2 2 2 2 2" xfId="1043" xr:uid="{00000000-0005-0000-0000-0000A7050000}"/>
    <cellStyle name="Comma 5 2 2 2 2 2 3" xfId="1044" xr:uid="{00000000-0005-0000-0000-0000A8050000}"/>
    <cellStyle name="Comma 5 2 2 2 2 2 3 2" xfId="1045" xr:uid="{00000000-0005-0000-0000-0000A9050000}"/>
    <cellStyle name="Comma 5 2 2 2 2 2 4" xfId="1046" xr:uid="{00000000-0005-0000-0000-0000AA050000}"/>
    <cellStyle name="Comma 5 2 2 2 2 3" xfId="1047" xr:uid="{00000000-0005-0000-0000-0000AB050000}"/>
    <cellStyle name="Comma 5 2 2 2 2 3 2" xfId="1048" xr:uid="{00000000-0005-0000-0000-0000AC050000}"/>
    <cellStyle name="Comma 5 2 2 2 2 4" xfId="1049" xr:uid="{00000000-0005-0000-0000-0000AD050000}"/>
    <cellStyle name="Comma 5 2 2 2 2 4 2" xfId="1050" xr:uid="{00000000-0005-0000-0000-0000AE050000}"/>
    <cellStyle name="Comma 5 2 2 2 2 5" xfId="1051" xr:uid="{00000000-0005-0000-0000-0000AF050000}"/>
    <cellStyle name="Comma 5 2 2 2 3" xfId="1052" xr:uid="{00000000-0005-0000-0000-0000B0050000}"/>
    <cellStyle name="Comma 5 2 2 2 3 2" xfId="1053" xr:uid="{00000000-0005-0000-0000-0000B1050000}"/>
    <cellStyle name="Comma 5 2 2 2 3 2 2" xfId="1054" xr:uid="{00000000-0005-0000-0000-0000B2050000}"/>
    <cellStyle name="Comma 5 2 2 2 3 3" xfId="1055" xr:uid="{00000000-0005-0000-0000-0000B3050000}"/>
    <cellStyle name="Comma 5 2 2 2 3 3 2" xfId="1056" xr:uid="{00000000-0005-0000-0000-0000B4050000}"/>
    <cellStyle name="Comma 5 2 2 2 3 4" xfId="1057" xr:uid="{00000000-0005-0000-0000-0000B5050000}"/>
    <cellStyle name="Comma 5 2 2 2 4" xfId="1058" xr:uid="{00000000-0005-0000-0000-0000B6050000}"/>
    <cellStyle name="Comma 5 2 2 2 4 2" xfId="1059" xr:uid="{00000000-0005-0000-0000-0000B7050000}"/>
    <cellStyle name="Comma 5 2 2 2 5" xfId="1060" xr:uid="{00000000-0005-0000-0000-0000B8050000}"/>
    <cellStyle name="Comma 5 2 2 2 5 2" xfId="1061" xr:uid="{00000000-0005-0000-0000-0000B9050000}"/>
    <cellStyle name="Comma 5 2 2 2 6" xfId="1062" xr:uid="{00000000-0005-0000-0000-0000BA050000}"/>
    <cellStyle name="Comma 5 2 2 3" xfId="1063" xr:uid="{00000000-0005-0000-0000-0000BB050000}"/>
    <cellStyle name="Comma 5 2 2 3 2" xfId="1064" xr:uid="{00000000-0005-0000-0000-0000BC050000}"/>
    <cellStyle name="Comma 5 2 2 3 2 2" xfId="1065" xr:uid="{00000000-0005-0000-0000-0000BD050000}"/>
    <cellStyle name="Comma 5 2 2 3 2 2 2" xfId="1066" xr:uid="{00000000-0005-0000-0000-0000BE050000}"/>
    <cellStyle name="Comma 5 2 2 3 2 3" xfId="1067" xr:uid="{00000000-0005-0000-0000-0000BF050000}"/>
    <cellStyle name="Comma 5 2 2 3 2 3 2" xfId="1068" xr:uid="{00000000-0005-0000-0000-0000C0050000}"/>
    <cellStyle name="Comma 5 2 2 3 2 4" xfId="1069" xr:uid="{00000000-0005-0000-0000-0000C1050000}"/>
    <cellStyle name="Comma 5 2 2 3 3" xfId="1070" xr:uid="{00000000-0005-0000-0000-0000C2050000}"/>
    <cellStyle name="Comma 5 2 2 3 3 2" xfId="1071" xr:uid="{00000000-0005-0000-0000-0000C3050000}"/>
    <cellStyle name="Comma 5 2 2 3 4" xfId="1072" xr:uid="{00000000-0005-0000-0000-0000C4050000}"/>
    <cellStyle name="Comma 5 2 2 3 4 2" xfId="1073" xr:uid="{00000000-0005-0000-0000-0000C5050000}"/>
    <cellStyle name="Comma 5 2 2 3 5" xfId="1074" xr:uid="{00000000-0005-0000-0000-0000C6050000}"/>
    <cellStyle name="Comma 5 2 2 4" xfId="1075" xr:uid="{00000000-0005-0000-0000-0000C7050000}"/>
    <cellStyle name="Comma 5 2 2 4 2" xfId="1076" xr:uid="{00000000-0005-0000-0000-0000C8050000}"/>
    <cellStyle name="Comma 5 2 2 4 2 2" xfId="1077" xr:uid="{00000000-0005-0000-0000-0000C9050000}"/>
    <cellStyle name="Comma 5 2 2 4 3" xfId="1078" xr:uid="{00000000-0005-0000-0000-0000CA050000}"/>
    <cellStyle name="Comma 5 2 2 4 3 2" xfId="1079" xr:uid="{00000000-0005-0000-0000-0000CB050000}"/>
    <cellStyle name="Comma 5 2 2 4 4" xfId="1080" xr:uid="{00000000-0005-0000-0000-0000CC050000}"/>
    <cellStyle name="Comma 5 2 2 5" xfId="1081" xr:uid="{00000000-0005-0000-0000-0000CD050000}"/>
    <cellStyle name="Comma 5 2 2 5 2" xfId="1082" xr:uid="{00000000-0005-0000-0000-0000CE050000}"/>
    <cellStyle name="Comma 5 2 2 6" xfId="1083" xr:uid="{00000000-0005-0000-0000-0000CF050000}"/>
    <cellStyle name="Comma 5 2 2 6 2" xfId="1084" xr:uid="{00000000-0005-0000-0000-0000D0050000}"/>
    <cellStyle name="Comma 5 2 2 7" xfId="1085" xr:uid="{00000000-0005-0000-0000-0000D1050000}"/>
    <cellStyle name="Comma 5 2 3" xfId="1086" xr:uid="{00000000-0005-0000-0000-0000D2050000}"/>
    <cellStyle name="Comma 5 2 3 2" xfId="1087" xr:uid="{00000000-0005-0000-0000-0000D3050000}"/>
    <cellStyle name="Comma 5 2 3 2 2" xfId="1088" xr:uid="{00000000-0005-0000-0000-0000D4050000}"/>
    <cellStyle name="Comma 5 2 3 2 2 2" xfId="1089" xr:uid="{00000000-0005-0000-0000-0000D5050000}"/>
    <cellStyle name="Comma 5 2 3 2 2 2 2" xfId="1090" xr:uid="{00000000-0005-0000-0000-0000D6050000}"/>
    <cellStyle name="Comma 5 2 3 2 2 3" xfId="1091" xr:uid="{00000000-0005-0000-0000-0000D7050000}"/>
    <cellStyle name="Comma 5 2 3 2 2 3 2" xfId="1092" xr:uid="{00000000-0005-0000-0000-0000D8050000}"/>
    <cellStyle name="Comma 5 2 3 2 2 4" xfId="1093" xr:uid="{00000000-0005-0000-0000-0000D9050000}"/>
    <cellStyle name="Comma 5 2 3 2 3" xfId="1094" xr:uid="{00000000-0005-0000-0000-0000DA050000}"/>
    <cellStyle name="Comma 5 2 3 2 3 2" xfId="1095" xr:uid="{00000000-0005-0000-0000-0000DB050000}"/>
    <cellStyle name="Comma 5 2 3 2 4" xfId="1096" xr:uid="{00000000-0005-0000-0000-0000DC050000}"/>
    <cellStyle name="Comma 5 2 3 2 4 2" xfId="1097" xr:uid="{00000000-0005-0000-0000-0000DD050000}"/>
    <cellStyle name="Comma 5 2 3 2 5" xfId="1098" xr:uid="{00000000-0005-0000-0000-0000DE050000}"/>
    <cellStyle name="Comma 5 2 3 3" xfId="1099" xr:uid="{00000000-0005-0000-0000-0000DF050000}"/>
    <cellStyle name="Comma 5 2 3 3 2" xfId="1100" xr:uid="{00000000-0005-0000-0000-0000E0050000}"/>
    <cellStyle name="Comma 5 2 3 3 2 2" xfId="1101" xr:uid="{00000000-0005-0000-0000-0000E1050000}"/>
    <cellStyle name="Comma 5 2 3 3 3" xfId="1102" xr:uid="{00000000-0005-0000-0000-0000E2050000}"/>
    <cellStyle name="Comma 5 2 3 3 3 2" xfId="1103" xr:uid="{00000000-0005-0000-0000-0000E3050000}"/>
    <cellStyle name="Comma 5 2 3 3 4" xfId="1104" xr:uid="{00000000-0005-0000-0000-0000E4050000}"/>
    <cellStyle name="Comma 5 2 3 4" xfId="1105" xr:uid="{00000000-0005-0000-0000-0000E5050000}"/>
    <cellStyle name="Comma 5 2 3 4 2" xfId="1106" xr:uid="{00000000-0005-0000-0000-0000E6050000}"/>
    <cellStyle name="Comma 5 2 3 5" xfId="1107" xr:uid="{00000000-0005-0000-0000-0000E7050000}"/>
    <cellStyle name="Comma 5 2 3 5 2" xfId="1108" xr:uid="{00000000-0005-0000-0000-0000E8050000}"/>
    <cellStyle name="Comma 5 2 3 6" xfId="1109" xr:uid="{00000000-0005-0000-0000-0000E9050000}"/>
    <cellStyle name="Comma 5 2 4" xfId="1110" xr:uid="{00000000-0005-0000-0000-0000EA050000}"/>
    <cellStyle name="Comma 5 2 4 2" xfId="1111" xr:uid="{00000000-0005-0000-0000-0000EB050000}"/>
    <cellStyle name="Comma 5 2 4 2 2" xfId="1112" xr:uid="{00000000-0005-0000-0000-0000EC050000}"/>
    <cellStyle name="Comma 5 2 4 2 2 2" xfId="1113" xr:uid="{00000000-0005-0000-0000-0000ED050000}"/>
    <cellStyle name="Comma 5 2 4 2 3" xfId="1114" xr:uid="{00000000-0005-0000-0000-0000EE050000}"/>
    <cellStyle name="Comma 5 2 4 2 3 2" xfId="1115" xr:uid="{00000000-0005-0000-0000-0000EF050000}"/>
    <cellStyle name="Comma 5 2 4 2 4" xfId="1116" xr:uid="{00000000-0005-0000-0000-0000F0050000}"/>
    <cellStyle name="Comma 5 2 4 3" xfId="1117" xr:uid="{00000000-0005-0000-0000-0000F1050000}"/>
    <cellStyle name="Comma 5 2 4 3 2" xfId="1118" xr:uid="{00000000-0005-0000-0000-0000F2050000}"/>
    <cellStyle name="Comma 5 2 4 4" xfId="1119" xr:uid="{00000000-0005-0000-0000-0000F3050000}"/>
    <cellStyle name="Comma 5 2 4 4 2" xfId="1120" xr:uid="{00000000-0005-0000-0000-0000F4050000}"/>
    <cellStyle name="Comma 5 2 4 5" xfId="1121" xr:uid="{00000000-0005-0000-0000-0000F5050000}"/>
    <cellStyle name="Comma 5 2 5" xfId="1122" xr:uid="{00000000-0005-0000-0000-0000F6050000}"/>
    <cellStyle name="Comma 5 2 5 2" xfId="1123" xr:uid="{00000000-0005-0000-0000-0000F7050000}"/>
    <cellStyle name="Comma 5 2 5 2 2" xfId="1124" xr:uid="{00000000-0005-0000-0000-0000F8050000}"/>
    <cellStyle name="Comma 5 2 5 3" xfId="1125" xr:uid="{00000000-0005-0000-0000-0000F9050000}"/>
    <cellStyle name="Comma 5 2 5 3 2" xfId="1126" xr:uid="{00000000-0005-0000-0000-0000FA050000}"/>
    <cellStyle name="Comma 5 2 5 4" xfId="1127" xr:uid="{00000000-0005-0000-0000-0000FB050000}"/>
    <cellStyle name="Comma 5 2 6" xfId="1128" xr:uid="{00000000-0005-0000-0000-0000FC050000}"/>
    <cellStyle name="Comma 5 2 6 2" xfId="1129" xr:uid="{00000000-0005-0000-0000-0000FD050000}"/>
    <cellStyle name="Comma 5 2 7" xfId="1130" xr:uid="{00000000-0005-0000-0000-0000FE050000}"/>
    <cellStyle name="Comma 5 2 7 2" xfId="1131" xr:uid="{00000000-0005-0000-0000-0000FF050000}"/>
    <cellStyle name="Comma 5 2 8" xfId="1132" xr:uid="{00000000-0005-0000-0000-000000060000}"/>
    <cellStyle name="Comma 5 2 9" xfId="1133" xr:uid="{00000000-0005-0000-0000-000001060000}"/>
    <cellStyle name="Comma 5 3" xfId="1134" xr:uid="{00000000-0005-0000-0000-000002060000}"/>
    <cellStyle name="Comma 5 3 2" xfId="1135" xr:uid="{00000000-0005-0000-0000-000003060000}"/>
    <cellStyle name="Comma 5 3 2 2" xfId="1136" xr:uid="{00000000-0005-0000-0000-000004060000}"/>
    <cellStyle name="Comma 5 3 2 2 2" xfId="1137" xr:uid="{00000000-0005-0000-0000-000005060000}"/>
    <cellStyle name="Comma 5 3 2 2 2 2" xfId="1138" xr:uid="{00000000-0005-0000-0000-000006060000}"/>
    <cellStyle name="Comma 5 3 2 2 2 2 2" xfId="1139" xr:uid="{00000000-0005-0000-0000-000007060000}"/>
    <cellStyle name="Comma 5 3 2 2 2 3" xfId="1140" xr:uid="{00000000-0005-0000-0000-000008060000}"/>
    <cellStyle name="Comma 5 3 2 2 2 3 2" xfId="1141" xr:uid="{00000000-0005-0000-0000-000009060000}"/>
    <cellStyle name="Comma 5 3 2 2 2 4" xfId="1142" xr:uid="{00000000-0005-0000-0000-00000A060000}"/>
    <cellStyle name="Comma 5 3 2 2 3" xfId="1143" xr:uid="{00000000-0005-0000-0000-00000B060000}"/>
    <cellStyle name="Comma 5 3 2 2 3 2" xfId="1144" xr:uid="{00000000-0005-0000-0000-00000C060000}"/>
    <cellStyle name="Comma 5 3 2 2 4" xfId="1145" xr:uid="{00000000-0005-0000-0000-00000D060000}"/>
    <cellStyle name="Comma 5 3 2 2 4 2" xfId="1146" xr:uid="{00000000-0005-0000-0000-00000E060000}"/>
    <cellStyle name="Comma 5 3 2 2 5" xfId="1147" xr:uid="{00000000-0005-0000-0000-00000F060000}"/>
    <cellStyle name="Comma 5 3 2 3" xfId="1148" xr:uid="{00000000-0005-0000-0000-000010060000}"/>
    <cellStyle name="Comma 5 3 2 3 2" xfId="1149" xr:uid="{00000000-0005-0000-0000-000011060000}"/>
    <cellStyle name="Comma 5 3 2 3 2 2" xfId="1150" xr:uid="{00000000-0005-0000-0000-000012060000}"/>
    <cellStyle name="Comma 5 3 2 3 3" xfId="1151" xr:uid="{00000000-0005-0000-0000-000013060000}"/>
    <cellStyle name="Comma 5 3 2 3 3 2" xfId="1152" xr:uid="{00000000-0005-0000-0000-000014060000}"/>
    <cellStyle name="Comma 5 3 2 3 4" xfId="1153" xr:uid="{00000000-0005-0000-0000-000015060000}"/>
    <cellStyle name="Comma 5 3 2 4" xfId="1154" xr:uid="{00000000-0005-0000-0000-000016060000}"/>
    <cellStyle name="Comma 5 3 2 4 2" xfId="1155" xr:uid="{00000000-0005-0000-0000-000017060000}"/>
    <cellStyle name="Comma 5 3 2 5" xfId="1156" xr:uid="{00000000-0005-0000-0000-000018060000}"/>
    <cellStyle name="Comma 5 3 2 5 2" xfId="1157" xr:uid="{00000000-0005-0000-0000-000019060000}"/>
    <cellStyle name="Comma 5 3 2 6" xfId="1158" xr:uid="{00000000-0005-0000-0000-00001A060000}"/>
    <cellStyle name="Comma 5 3 3" xfId="1159" xr:uid="{00000000-0005-0000-0000-00001B060000}"/>
    <cellStyle name="Comma 5 3 3 2" xfId="1160" xr:uid="{00000000-0005-0000-0000-00001C060000}"/>
    <cellStyle name="Comma 5 3 3 2 2" xfId="1161" xr:uid="{00000000-0005-0000-0000-00001D060000}"/>
    <cellStyle name="Comma 5 3 3 2 2 2" xfId="1162" xr:uid="{00000000-0005-0000-0000-00001E060000}"/>
    <cellStyle name="Comma 5 3 3 2 3" xfId="1163" xr:uid="{00000000-0005-0000-0000-00001F060000}"/>
    <cellStyle name="Comma 5 3 3 2 3 2" xfId="1164" xr:uid="{00000000-0005-0000-0000-000020060000}"/>
    <cellStyle name="Comma 5 3 3 2 4" xfId="1165" xr:uid="{00000000-0005-0000-0000-000021060000}"/>
    <cellStyle name="Comma 5 3 3 3" xfId="1166" xr:uid="{00000000-0005-0000-0000-000022060000}"/>
    <cellStyle name="Comma 5 3 3 3 2" xfId="1167" xr:uid="{00000000-0005-0000-0000-000023060000}"/>
    <cellStyle name="Comma 5 3 3 4" xfId="1168" xr:uid="{00000000-0005-0000-0000-000024060000}"/>
    <cellStyle name="Comma 5 3 3 4 2" xfId="1169" xr:uid="{00000000-0005-0000-0000-000025060000}"/>
    <cellStyle name="Comma 5 3 3 5" xfId="1170" xr:uid="{00000000-0005-0000-0000-000026060000}"/>
    <cellStyle name="Comma 5 3 4" xfId="1171" xr:uid="{00000000-0005-0000-0000-000027060000}"/>
    <cellStyle name="Comma 5 3 4 2" xfId="1172" xr:uid="{00000000-0005-0000-0000-000028060000}"/>
    <cellStyle name="Comma 5 3 4 2 2" xfId="1173" xr:uid="{00000000-0005-0000-0000-000029060000}"/>
    <cellStyle name="Comma 5 3 4 3" xfId="1174" xr:uid="{00000000-0005-0000-0000-00002A060000}"/>
    <cellStyle name="Comma 5 3 4 3 2" xfId="1175" xr:uid="{00000000-0005-0000-0000-00002B060000}"/>
    <cellStyle name="Comma 5 3 4 4" xfId="1176" xr:uid="{00000000-0005-0000-0000-00002C060000}"/>
    <cellStyle name="Comma 5 3 5" xfId="1177" xr:uid="{00000000-0005-0000-0000-00002D060000}"/>
    <cellStyle name="Comma 5 3 5 2" xfId="1178" xr:uid="{00000000-0005-0000-0000-00002E060000}"/>
    <cellStyle name="Comma 5 3 6" xfId="1179" xr:uid="{00000000-0005-0000-0000-00002F060000}"/>
    <cellStyle name="Comma 5 3 6 2" xfId="1180" xr:uid="{00000000-0005-0000-0000-000030060000}"/>
    <cellStyle name="Comma 5 3 7" xfId="1181" xr:uid="{00000000-0005-0000-0000-000031060000}"/>
    <cellStyle name="Comma 5 4" xfId="1182" xr:uid="{00000000-0005-0000-0000-000032060000}"/>
    <cellStyle name="Comma 5 4 2" xfId="1183" xr:uid="{00000000-0005-0000-0000-000033060000}"/>
    <cellStyle name="Comma 5 4 2 2" xfId="1184" xr:uid="{00000000-0005-0000-0000-000034060000}"/>
    <cellStyle name="Comma 5 4 2 2 2" xfId="1185" xr:uid="{00000000-0005-0000-0000-000035060000}"/>
    <cellStyle name="Comma 5 4 2 2 2 2" xfId="1186" xr:uid="{00000000-0005-0000-0000-000036060000}"/>
    <cellStyle name="Comma 5 4 2 2 2 2 2" xfId="1187" xr:uid="{00000000-0005-0000-0000-000037060000}"/>
    <cellStyle name="Comma 5 4 2 2 2 3" xfId="1188" xr:uid="{00000000-0005-0000-0000-000038060000}"/>
    <cellStyle name="Comma 5 4 2 2 2 3 2" xfId="1189" xr:uid="{00000000-0005-0000-0000-000039060000}"/>
    <cellStyle name="Comma 5 4 2 2 2 4" xfId="1190" xr:uid="{00000000-0005-0000-0000-00003A060000}"/>
    <cellStyle name="Comma 5 4 2 2 3" xfId="1191" xr:uid="{00000000-0005-0000-0000-00003B060000}"/>
    <cellStyle name="Comma 5 4 2 2 3 2" xfId="1192" xr:uid="{00000000-0005-0000-0000-00003C060000}"/>
    <cellStyle name="Comma 5 4 2 2 4" xfId="1193" xr:uid="{00000000-0005-0000-0000-00003D060000}"/>
    <cellStyle name="Comma 5 4 2 2 4 2" xfId="1194" xr:uid="{00000000-0005-0000-0000-00003E060000}"/>
    <cellStyle name="Comma 5 4 2 2 5" xfId="1195" xr:uid="{00000000-0005-0000-0000-00003F060000}"/>
    <cellStyle name="Comma 5 4 2 3" xfId="1196" xr:uid="{00000000-0005-0000-0000-000040060000}"/>
    <cellStyle name="Comma 5 4 2 3 2" xfId="1197" xr:uid="{00000000-0005-0000-0000-000041060000}"/>
    <cellStyle name="Comma 5 4 2 3 2 2" xfId="1198" xr:uid="{00000000-0005-0000-0000-000042060000}"/>
    <cellStyle name="Comma 5 4 2 3 3" xfId="1199" xr:uid="{00000000-0005-0000-0000-000043060000}"/>
    <cellStyle name="Comma 5 4 2 3 3 2" xfId="1200" xr:uid="{00000000-0005-0000-0000-000044060000}"/>
    <cellStyle name="Comma 5 4 2 3 4" xfId="1201" xr:uid="{00000000-0005-0000-0000-000045060000}"/>
    <cellStyle name="Comma 5 4 2 4" xfId="1202" xr:uid="{00000000-0005-0000-0000-000046060000}"/>
    <cellStyle name="Comma 5 4 2 4 2" xfId="1203" xr:uid="{00000000-0005-0000-0000-000047060000}"/>
    <cellStyle name="Comma 5 4 2 5" xfId="1204" xr:uid="{00000000-0005-0000-0000-000048060000}"/>
    <cellStyle name="Comma 5 4 2 5 2" xfId="1205" xr:uid="{00000000-0005-0000-0000-000049060000}"/>
    <cellStyle name="Comma 5 4 2 6" xfId="1206" xr:uid="{00000000-0005-0000-0000-00004A060000}"/>
    <cellStyle name="Comma 5 4 3" xfId="1207" xr:uid="{00000000-0005-0000-0000-00004B060000}"/>
    <cellStyle name="Comma 5 4 3 2" xfId="1208" xr:uid="{00000000-0005-0000-0000-00004C060000}"/>
    <cellStyle name="Comma 5 4 3 2 2" xfId="1209" xr:uid="{00000000-0005-0000-0000-00004D060000}"/>
    <cellStyle name="Comma 5 4 3 2 2 2" xfId="1210" xr:uid="{00000000-0005-0000-0000-00004E060000}"/>
    <cellStyle name="Comma 5 4 3 2 3" xfId="1211" xr:uid="{00000000-0005-0000-0000-00004F060000}"/>
    <cellStyle name="Comma 5 4 3 2 3 2" xfId="1212" xr:uid="{00000000-0005-0000-0000-000050060000}"/>
    <cellStyle name="Comma 5 4 3 2 4" xfId="1213" xr:uid="{00000000-0005-0000-0000-000051060000}"/>
    <cellStyle name="Comma 5 4 3 3" xfId="1214" xr:uid="{00000000-0005-0000-0000-000052060000}"/>
    <cellStyle name="Comma 5 4 3 3 2" xfId="1215" xr:uid="{00000000-0005-0000-0000-000053060000}"/>
    <cellStyle name="Comma 5 4 3 4" xfId="1216" xr:uid="{00000000-0005-0000-0000-000054060000}"/>
    <cellStyle name="Comma 5 4 3 4 2" xfId="1217" xr:uid="{00000000-0005-0000-0000-000055060000}"/>
    <cellStyle name="Comma 5 4 3 5" xfId="1218" xr:uid="{00000000-0005-0000-0000-000056060000}"/>
    <cellStyle name="Comma 5 4 4" xfId="1219" xr:uid="{00000000-0005-0000-0000-000057060000}"/>
    <cellStyle name="Comma 5 4 4 2" xfId="1220" xr:uid="{00000000-0005-0000-0000-000058060000}"/>
    <cellStyle name="Comma 5 4 4 2 2" xfId="1221" xr:uid="{00000000-0005-0000-0000-000059060000}"/>
    <cellStyle name="Comma 5 4 4 3" xfId="1222" xr:uid="{00000000-0005-0000-0000-00005A060000}"/>
    <cellStyle name="Comma 5 4 4 3 2" xfId="1223" xr:uid="{00000000-0005-0000-0000-00005B060000}"/>
    <cellStyle name="Comma 5 4 4 4" xfId="1224" xr:uid="{00000000-0005-0000-0000-00005C060000}"/>
    <cellStyle name="Comma 5 4 5" xfId="1225" xr:uid="{00000000-0005-0000-0000-00005D060000}"/>
    <cellStyle name="Comma 5 4 5 2" xfId="1226" xr:uid="{00000000-0005-0000-0000-00005E060000}"/>
    <cellStyle name="Comma 5 4 6" xfId="1227" xr:uid="{00000000-0005-0000-0000-00005F060000}"/>
    <cellStyle name="Comma 5 4 6 2" xfId="1228" xr:uid="{00000000-0005-0000-0000-000060060000}"/>
    <cellStyle name="Comma 5 4 7" xfId="1229" xr:uid="{00000000-0005-0000-0000-000061060000}"/>
    <cellStyle name="Comma 5 5" xfId="1230" xr:uid="{00000000-0005-0000-0000-000062060000}"/>
    <cellStyle name="Comma 5 5 2" xfId="1231" xr:uid="{00000000-0005-0000-0000-000063060000}"/>
    <cellStyle name="Comma 5 5 2 2" xfId="1232" xr:uid="{00000000-0005-0000-0000-000064060000}"/>
    <cellStyle name="Comma 5 5 2 2 2" xfId="1233" xr:uid="{00000000-0005-0000-0000-000065060000}"/>
    <cellStyle name="Comma 5 5 2 2 2 2" xfId="1234" xr:uid="{00000000-0005-0000-0000-000066060000}"/>
    <cellStyle name="Comma 5 5 2 2 3" xfId="1235" xr:uid="{00000000-0005-0000-0000-000067060000}"/>
    <cellStyle name="Comma 5 5 2 2 3 2" xfId="1236" xr:uid="{00000000-0005-0000-0000-000068060000}"/>
    <cellStyle name="Comma 5 5 2 2 4" xfId="1237" xr:uid="{00000000-0005-0000-0000-000069060000}"/>
    <cellStyle name="Comma 5 5 2 3" xfId="1238" xr:uid="{00000000-0005-0000-0000-00006A060000}"/>
    <cellStyle name="Comma 5 5 2 3 2" xfId="1239" xr:uid="{00000000-0005-0000-0000-00006B060000}"/>
    <cellStyle name="Comma 5 5 2 4" xfId="1240" xr:uid="{00000000-0005-0000-0000-00006C060000}"/>
    <cellStyle name="Comma 5 5 2 4 2" xfId="1241" xr:uid="{00000000-0005-0000-0000-00006D060000}"/>
    <cellStyle name="Comma 5 5 2 5" xfId="1242" xr:uid="{00000000-0005-0000-0000-00006E060000}"/>
    <cellStyle name="Comma 5 5 3" xfId="1243" xr:uid="{00000000-0005-0000-0000-00006F060000}"/>
    <cellStyle name="Comma 5 5 3 2" xfId="1244" xr:uid="{00000000-0005-0000-0000-000070060000}"/>
    <cellStyle name="Comma 5 5 3 2 2" xfId="1245" xr:uid="{00000000-0005-0000-0000-000071060000}"/>
    <cellStyle name="Comma 5 5 3 3" xfId="1246" xr:uid="{00000000-0005-0000-0000-000072060000}"/>
    <cellStyle name="Comma 5 5 3 3 2" xfId="1247" xr:uid="{00000000-0005-0000-0000-000073060000}"/>
    <cellStyle name="Comma 5 5 3 4" xfId="1248" xr:uid="{00000000-0005-0000-0000-000074060000}"/>
    <cellStyle name="Comma 5 5 4" xfId="1249" xr:uid="{00000000-0005-0000-0000-000075060000}"/>
    <cellStyle name="Comma 5 5 4 2" xfId="1250" xr:uid="{00000000-0005-0000-0000-000076060000}"/>
    <cellStyle name="Comma 5 5 5" xfId="1251" xr:uid="{00000000-0005-0000-0000-000077060000}"/>
    <cellStyle name="Comma 5 5 5 2" xfId="1252" xr:uid="{00000000-0005-0000-0000-000078060000}"/>
    <cellStyle name="Comma 5 5 6" xfId="1253" xr:uid="{00000000-0005-0000-0000-000079060000}"/>
    <cellStyle name="Comma 5 6" xfId="1254" xr:uid="{00000000-0005-0000-0000-00007A060000}"/>
    <cellStyle name="Comma 5 6 2" xfId="1255" xr:uid="{00000000-0005-0000-0000-00007B060000}"/>
    <cellStyle name="Comma 5 6 2 2" xfId="1256" xr:uid="{00000000-0005-0000-0000-00007C060000}"/>
    <cellStyle name="Comma 5 6 2 2 2" xfId="1257" xr:uid="{00000000-0005-0000-0000-00007D060000}"/>
    <cellStyle name="Comma 5 6 2 3" xfId="1258" xr:uid="{00000000-0005-0000-0000-00007E060000}"/>
    <cellStyle name="Comma 5 6 2 3 2" xfId="1259" xr:uid="{00000000-0005-0000-0000-00007F060000}"/>
    <cellStyle name="Comma 5 6 2 4" xfId="1260" xr:uid="{00000000-0005-0000-0000-000080060000}"/>
    <cellStyle name="Comma 5 6 3" xfId="1261" xr:uid="{00000000-0005-0000-0000-000081060000}"/>
    <cellStyle name="Comma 5 6 3 2" xfId="1262" xr:uid="{00000000-0005-0000-0000-000082060000}"/>
    <cellStyle name="Comma 5 6 4" xfId="1263" xr:uid="{00000000-0005-0000-0000-000083060000}"/>
    <cellStyle name="Comma 5 6 4 2" xfId="1264" xr:uid="{00000000-0005-0000-0000-000084060000}"/>
    <cellStyle name="Comma 5 6 5" xfId="1265" xr:uid="{00000000-0005-0000-0000-000085060000}"/>
    <cellStyle name="Comma 5 7" xfId="1266" xr:uid="{00000000-0005-0000-0000-000086060000}"/>
    <cellStyle name="Comma 5 7 2" xfId="1267" xr:uid="{00000000-0005-0000-0000-000087060000}"/>
    <cellStyle name="Comma 5 7 2 2" xfId="1268" xr:uid="{00000000-0005-0000-0000-000088060000}"/>
    <cellStyle name="Comma 5 7 3" xfId="1269" xr:uid="{00000000-0005-0000-0000-000089060000}"/>
    <cellStyle name="Comma 5 7 3 2" xfId="1270" xr:uid="{00000000-0005-0000-0000-00008A060000}"/>
    <cellStyle name="Comma 5 7 4" xfId="1271" xr:uid="{00000000-0005-0000-0000-00008B060000}"/>
    <cellStyle name="Comma 5 8" xfId="1272" xr:uid="{00000000-0005-0000-0000-00008C060000}"/>
    <cellStyle name="Comma 5 8 2" xfId="1273" xr:uid="{00000000-0005-0000-0000-00008D060000}"/>
    <cellStyle name="Comma 5 9" xfId="1274" xr:uid="{00000000-0005-0000-0000-00008E060000}"/>
    <cellStyle name="Comma 5 9 2" xfId="1275" xr:uid="{00000000-0005-0000-0000-00008F060000}"/>
    <cellStyle name="Comma 6" xfId="45" xr:uid="{00000000-0005-0000-0000-000090060000}"/>
    <cellStyle name="Comma 6 10" xfId="1276" xr:uid="{00000000-0005-0000-0000-000091060000}"/>
    <cellStyle name="Comma 6 2" xfId="1277" xr:uid="{00000000-0005-0000-0000-000092060000}"/>
    <cellStyle name="Comma 6 2 2" xfId="1278" xr:uid="{00000000-0005-0000-0000-000093060000}"/>
    <cellStyle name="Comma 6 2 2 2" xfId="1279" xr:uid="{00000000-0005-0000-0000-000094060000}"/>
    <cellStyle name="Comma 6 2 2 2 2" xfId="1280" xr:uid="{00000000-0005-0000-0000-000095060000}"/>
    <cellStyle name="Comma 6 2 2 2 2 2" xfId="1281" xr:uid="{00000000-0005-0000-0000-000096060000}"/>
    <cellStyle name="Comma 6 2 2 2 2 2 2" xfId="1282" xr:uid="{00000000-0005-0000-0000-000097060000}"/>
    <cellStyle name="Comma 6 2 2 2 2 2 2 2" xfId="1283" xr:uid="{00000000-0005-0000-0000-000098060000}"/>
    <cellStyle name="Comma 6 2 2 2 2 2 3" xfId="1284" xr:uid="{00000000-0005-0000-0000-000099060000}"/>
    <cellStyle name="Comma 6 2 2 2 2 2 3 2" xfId="1285" xr:uid="{00000000-0005-0000-0000-00009A060000}"/>
    <cellStyle name="Comma 6 2 2 2 2 2 4" xfId="1286" xr:uid="{00000000-0005-0000-0000-00009B060000}"/>
    <cellStyle name="Comma 6 2 2 2 2 3" xfId="1287" xr:uid="{00000000-0005-0000-0000-00009C060000}"/>
    <cellStyle name="Comma 6 2 2 2 2 3 2" xfId="1288" xr:uid="{00000000-0005-0000-0000-00009D060000}"/>
    <cellStyle name="Comma 6 2 2 2 2 4" xfId="1289" xr:uid="{00000000-0005-0000-0000-00009E060000}"/>
    <cellStyle name="Comma 6 2 2 2 2 4 2" xfId="1290" xr:uid="{00000000-0005-0000-0000-00009F060000}"/>
    <cellStyle name="Comma 6 2 2 2 2 5" xfId="1291" xr:uid="{00000000-0005-0000-0000-0000A0060000}"/>
    <cellStyle name="Comma 6 2 2 2 3" xfId="1292" xr:uid="{00000000-0005-0000-0000-0000A1060000}"/>
    <cellStyle name="Comma 6 2 2 2 3 2" xfId="1293" xr:uid="{00000000-0005-0000-0000-0000A2060000}"/>
    <cellStyle name="Comma 6 2 2 2 3 2 2" xfId="1294" xr:uid="{00000000-0005-0000-0000-0000A3060000}"/>
    <cellStyle name="Comma 6 2 2 2 3 3" xfId="1295" xr:uid="{00000000-0005-0000-0000-0000A4060000}"/>
    <cellStyle name="Comma 6 2 2 2 3 3 2" xfId="1296" xr:uid="{00000000-0005-0000-0000-0000A5060000}"/>
    <cellStyle name="Comma 6 2 2 2 3 4" xfId="1297" xr:uid="{00000000-0005-0000-0000-0000A6060000}"/>
    <cellStyle name="Comma 6 2 2 2 4" xfId="1298" xr:uid="{00000000-0005-0000-0000-0000A7060000}"/>
    <cellStyle name="Comma 6 2 2 2 4 2" xfId="1299" xr:uid="{00000000-0005-0000-0000-0000A8060000}"/>
    <cellStyle name="Comma 6 2 2 2 5" xfId="1300" xr:uid="{00000000-0005-0000-0000-0000A9060000}"/>
    <cellStyle name="Comma 6 2 2 2 5 2" xfId="1301" xr:uid="{00000000-0005-0000-0000-0000AA060000}"/>
    <cellStyle name="Comma 6 2 2 2 6" xfId="1302" xr:uid="{00000000-0005-0000-0000-0000AB060000}"/>
    <cellStyle name="Comma 6 2 2 3" xfId="1303" xr:uid="{00000000-0005-0000-0000-0000AC060000}"/>
    <cellStyle name="Comma 6 2 2 3 2" xfId="1304" xr:uid="{00000000-0005-0000-0000-0000AD060000}"/>
    <cellStyle name="Comma 6 2 2 3 2 2" xfId="1305" xr:uid="{00000000-0005-0000-0000-0000AE060000}"/>
    <cellStyle name="Comma 6 2 2 3 2 2 2" xfId="1306" xr:uid="{00000000-0005-0000-0000-0000AF060000}"/>
    <cellStyle name="Comma 6 2 2 3 2 3" xfId="1307" xr:uid="{00000000-0005-0000-0000-0000B0060000}"/>
    <cellStyle name="Comma 6 2 2 3 2 3 2" xfId="1308" xr:uid="{00000000-0005-0000-0000-0000B1060000}"/>
    <cellStyle name="Comma 6 2 2 3 2 4" xfId="1309" xr:uid="{00000000-0005-0000-0000-0000B2060000}"/>
    <cellStyle name="Comma 6 2 2 3 3" xfId="1310" xr:uid="{00000000-0005-0000-0000-0000B3060000}"/>
    <cellStyle name="Comma 6 2 2 3 3 2" xfId="1311" xr:uid="{00000000-0005-0000-0000-0000B4060000}"/>
    <cellStyle name="Comma 6 2 2 3 4" xfId="1312" xr:uid="{00000000-0005-0000-0000-0000B5060000}"/>
    <cellStyle name="Comma 6 2 2 3 4 2" xfId="1313" xr:uid="{00000000-0005-0000-0000-0000B6060000}"/>
    <cellStyle name="Comma 6 2 2 3 5" xfId="1314" xr:uid="{00000000-0005-0000-0000-0000B7060000}"/>
    <cellStyle name="Comma 6 2 2 4" xfId="1315" xr:uid="{00000000-0005-0000-0000-0000B8060000}"/>
    <cellStyle name="Comma 6 2 2 4 2" xfId="1316" xr:uid="{00000000-0005-0000-0000-0000B9060000}"/>
    <cellStyle name="Comma 6 2 2 4 2 2" xfId="1317" xr:uid="{00000000-0005-0000-0000-0000BA060000}"/>
    <cellStyle name="Comma 6 2 2 4 3" xfId="1318" xr:uid="{00000000-0005-0000-0000-0000BB060000}"/>
    <cellStyle name="Comma 6 2 2 4 3 2" xfId="1319" xr:uid="{00000000-0005-0000-0000-0000BC060000}"/>
    <cellStyle name="Comma 6 2 2 4 4" xfId="1320" xr:uid="{00000000-0005-0000-0000-0000BD060000}"/>
    <cellStyle name="Comma 6 2 2 5" xfId="1321" xr:uid="{00000000-0005-0000-0000-0000BE060000}"/>
    <cellStyle name="Comma 6 2 2 5 2" xfId="1322" xr:uid="{00000000-0005-0000-0000-0000BF060000}"/>
    <cellStyle name="Comma 6 2 2 6" xfId="1323" xr:uid="{00000000-0005-0000-0000-0000C0060000}"/>
    <cellStyle name="Comma 6 2 2 6 2" xfId="1324" xr:uid="{00000000-0005-0000-0000-0000C1060000}"/>
    <cellStyle name="Comma 6 2 2 7" xfId="1325" xr:uid="{00000000-0005-0000-0000-0000C2060000}"/>
    <cellStyle name="Comma 6 2 3" xfId="1326" xr:uid="{00000000-0005-0000-0000-0000C3060000}"/>
    <cellStyle name="Comma 6 2 3 2" xfId="1327" xr:uid="{00000000-0005-0000-0000-0000C4060000}"/>
    <cellStyle name="Comma 6 2 3 2 2" xfId="1328" xr:uid="{00000000-0005-0000-0000-0000C5060000}"/>
    <cellStyle name="Comma 6 2 3 2 2 2" xfId="1329" xr:uid="{00000000-0005-0000-0000-0000C6060000}"/>
    <cellStyle name="Comma 6 2 3 2 2 2 2" xfId="1330" xr:uid="{00000000-0005-0000-0000-0000C7060000}"/>
    <cellStyle name="Comma 6 2 3 2 2 3" xfId="1331" xr:uid="{00000000-0005-0000-0000-0000C8060000}"/>
    <cellStyle name="Comma 6 2 3 2 2 3 2" xfId="1332" xr:uid="{00000000-0005-0000-0000-0000C9060000}"/>
    <cellStyle name="Comma 6 2 3 2 2 4" xfId="1333" xr:uid="{00000000-0005-0000-0000-0000CA060000}"/>
    <cellStyle name="Comma 6 2 3 2 3" xfId="1334" xr:uid="{00000000-0005-0000-0000-0000CB060000}"/>
    <cellStyle name="Comma 6 2 3 2 3 2" xfId="1335" xr:uid="{00000000-0005-0000-0000-0000CC060000}"/>
    <cellStyle name="Comma 6 2 3 2 4" xfId="1336" xr:uid="{00000000-0005-0000-0000-0000CD060000}"/>
    <cellStyle name="Comma 6 2 3 2 4 2" xfId="1337" xr:uid="{00000000-0005-0000-0000-0000CE060000}"/>
    <cellStyle name="Comma 6 2 3 2 5" xfId="1338" xr:uid="{00000000-0005-0000-0000-0000CF060000}"/>
    <cellStyle name="Comma 6 2 3 3" xfId="1339" xr:uid="{00000000-0005-0000-0000-0000D0060000}"/>
    <cellStyle name="Comma 6 2 3 3 2" xfId="1340" xr:uid="{00000000-0005-0000-0000-0000D1060000}"/>
    <cellStyle name="Comma 6 2 3 3 2 2" xfId="1341" xr:uid="{00000000-0005-0000-0000-0000D2060000}"/>
    <cellStyle name="Comma 6 2 3 3 3" xfId="1342" xr:uid="{00000000-0005-0000-0000-0000D3060000}"/>
    <cellStyle name="Comma 6 2 3 3 3 2" xfId="1343" xr:uid="{00000000-0005-0000-0000-0000D4060000}"/>
    <cellStyle name="Comma 6 2 3 3 4" xfId="1344" xr:uid="{00000000-0005-0000-0000-0000D5060000}"/>
    <cellStyle name="Comma 6 2 3 4" xfId="1345" xr:uid="{00000000-0005-0000-0000-0000D6060000}"/>
    <cellStyle name="Comma 6 2 3 4 2" xfId="1346" xr:uid="{00000000-0005-0000-0000-0000D7060000}"/>
    <cellStyle name="Comma 6 2 3 5" xfId="1347" xr:uid="{00000000-0005-0000-0000-0000D8060000}"/>
    <cellStyle name="Comma 6 2 3 5 2" xfId="1348" xr:uid="{00000000-0005-0000-0000-0000D9060000}"/>
    <cellStyle name="Comma 6 2 3 6" xfId="1349" xr:uid="{00000000-0005-0000-0000-0000DA060000}"/>
    <cellStyle name="Comma 6 2 4" xfId="1350" xr:uid="{00000000-0005-0000-0000-0000DB060000}"/>
    <cellStyle name="Comma 6 2 4 2" xfId="1351" xr:uid="{00000000-0005-0000-0000-0000DC060000}"/>
    <cellStyle name="Comma 6 2 4 2 2" xfId="1352" xr:uid="{00000000-0005-0000-0000-0000DD060000}"/>
    <cellStyle name="Comma 6 2 4 2 2 2" xfId="1353" xr:uid="{00000000-0005-0000-0000-0000DE060000}"/>
    <cellStyle name="Comma 6 2 4 2 3" xfId="1354" xr:uid="{00000000-0005-0000-0000-0000DF060000}"/>
    <cellStyle name="Comma 6 2 4 2 3 2" xfId="1355" xr:uid="{00000000-0005-0000-0000-0000E0060000}"/>
    <cellStyle name="Comma 6 2 4 2 4" xfId="1356" xr:uid="{00000000-0005-0000-0000-0000E1060000}"/>
    <cellStyle name="Comma 6 2 4 3" xfId="1357" xr:uid="{00000000-0005-0000-0000-0000E2060000}"/>
    <cellStyle name="Comma 6 2 4 3 2" xfId="1358" xr:uid="{00000000-0005-0000-0000-0000E3060000}"/>
    <cellStyle name="Comma 6 2 4 4" xfId="1359" xr:uid="{00000000-0005-0000-0000-0000E4060000}"/>
    <cellStyle name="Comma 6 2 4 4 2" xfId="1360" xr:uid="{00000000-0005-0000-0000-0000E5060000}"/>
    <cellStyle name="Comma 6 2 4 5" xfId="1361" xr:uid="{00000000-0005-0000-0000-0000E6060000}"/>
    <cellStyle name="Comma 6 2 5" xfId="1362" xr:uid="{00000000-0005-0000-0000-0000E7060000}"/>
    <cellStyle name="Comma 6 2 5 2" xfId="1363" xr:uid="{00000000-0005-0000-0000-0000E8060000}"/>
    <cellStyle name="Comma 6 2 5 2 2" xfId="1364" xr:uid="{00000000-0005-0000-0000-0000E9060000}"/>
    <cellStyle name="Comma 6 2 5 3" xfId="1365" xr:uid="{00000000-0005-0000-0000-0000EA060000}"/>
    <cellStyle name="Comma 6 2 5 3 2" xfId="1366" xr:uid="{00000000-0005-0000-0000-0000EB060000}"/>
    <cellStyle name="Comma 6 2 5 4" xfId="1367" xr:uid="{00000000-0005-0000-0000-0000EC060000}"/>
    <cellStyle name="Comma 6 2 6" xfId="1368" xr:uid="{00000000-0005-0000-0000-0000ED060000}"/>
    <cellStyle name="Comma 6 2 6 2" xfId="1369" xr:uid="{00000000-0005-0000-0000-0000EE060000}"/>
    <cellStyle name="Comma 6 2 7" xfId="1370" xr:uid="{00000000-0005-0000-0000-0000EF060000}"/>
    <cellStyle name="Comma 6 2 7 2" xfId="1371" xr:uid="{00000000-0005-0000-0000-0000F0060000}"/>
    <cellStyle name="Comma 6 2 8" xfId="1372" xr:uid="{00000000-0005-0000-0000-0000F1060000}"/>
    <cellStyle name="Comma 6 3" xfId="1373" xr:uid="{00000000-0005-0000-0000-0000F2060000}"/>
    <cellStyle name="Comma 6 3 2" xfId="1374" xr:uid="{00000000-0005-0000-0000-0000F3060000}"/>
    <cellStyle name="Comma 6 3 2 2" xfId="1375" xr:uid="{00000000-0005-0000-0000-0000F4060000}"/>
    <cellStyle name="Comma 6 3 2 2 2" xfId="1376" xr:uid="{00000000-0005-0000-0000-0000F5060000}"/>
    <cellStyle name="Comma 6 3 2 2 2 2" xfId="1377" xr:uid="{00000000-0005-0000-0000-0000F6060000}"/>
    <cellStyle name="Comma 6 3 2 2 2 2 2" xfId="1378" xr:uid="{00000000-0005-0000-0000-0000F7060000}"/>
    <cellStyle name="Comma 6 3 2 2 2 3" xfId="1379" xr:uid="{00000000-0005-0000-0000-0000F8060000}"/>
    <cellStyle name="Comma 6 3 2 2 2 3 2" xfId="1380" xr:uid="{00000000-0005-0000-0000-0000F9060000}"/>
    <cellStyle name="Comma 6 3 2 2 2 4" xfId="1381" xr:uid="{00000000-0005-0000-0000-0000FA060000}"/>
    <cellStyle name="Comma 6 3 2 2 3" xfId="1382" xr:uid="{00000000-0005-0000-0000-0000FB060000}"/>
    <cellStyle name="Comma 6 3 2 2 3 2" xfId="1383" xr:uid="{00000000-0005-0000-0000-0000FC060000}"/>
    <cellStyle name="Comma 6 3 2 2 4" xfId="1384" xr:uid="{00000000-0005-0000-0000-0000FD060000}"/>
    <cellStyle name="Comma 6 3 2 2 4 2" xfId="1385" xr:uid="{00000000-0005-0000-0000-0000FE060000}"/>
    <cellStyle name="Comma 6 3 2 2 5" xfId="1386" xr:uid="{00000000-0005-0000-0000-0000FF060000}"/>
    <cellStyle name="Comma 6 3 2 3" xfId="1387" xr:uid="{00000000-0005-0000-0000-000000070000}"/>
    <cellStyle name="Comma 6 3 2 3 2" xfId="1388" xr:uid="{00000000-0005-0000-0000-000001070000}"/>
    <cellStyle name="Comma 6 3 2 3 2 2" xfId="1389" xr:uid="{00000000-0005-0000-0000-000002070000}"/>
    <cellStyle name="Comma 6 3 2 3 3" xfId="1390" xr:uid="{00000000-0005-0000-0000-000003070000}"/>
    <cellStyle name="Comma 6 3 2 3 3 2" xfId="1391" xr:uid="{00000000-0005-0000-0000-000004070000}"/>
    <cellStyle name="Comma 6 3 2 3 4" xfId="1392" xr:uid="{00000000-0005-0000-0000-000005070000}"/>
    <cellStyle name="Comma 6 3 2 4" xfId="1393" xr:uid="{00000000-0005-0000-0000-000006070000}"/>
    <cellStyle name="Comma 6 3 2 4 2" xfId="1394" xr:uid="{00000000-0005-0000-0000-000007070000}"/>
    <cellStyle name="Comma 6 3 2 5" xfId="1395" xr:uid="{00000000-0005-0000-0000-000008070000}"/>
    <cellStyle name="Comma 6 3 2 5 2" xfId="1396" xr:uid="{00000000-0005-0000-0000-000009070000}"/>
    <cellStyle name="Comma 6 3 2 6" xfId="1397" xr:uid="{00000000-0005-0000-0000-00000A070000}"/>
    <cellStyle name="Comma 6 3 3" xfId="1398" xr:uid="{00000000-0005-0000-0000-00000B070000}"/>
    <cellStyle name="Comma 6 3 3 2" xfId="1399" xr:uid="{00000000-0005-0000-0000-00000C070000}"/>
    <cellStyle name="Comma 6 3 3 2 2" xfId="1400" xr:uid="{00000000-0005-0000-0000-00000D070000}"/>
    <cellStyle name="Comma 6 3 3 2 2 2" xfId="1401" xr:uid="{00000000-0005-0000-0000-00000E070000}"/>
    <cellStyle name="Comma 6 3 3 2 3" xfId="1402" xr:uid="{00000000-0005-0000-0000-00000F070000}"/>
    <cellStyle name="Comma 6 3 3 2 3 2" xfId="1403" xr:uid="{00000000-0005-0000-0000-000010070000}"/>
    <cellStyle name="Comma 6 3 3 2 4" xfId="1404" xr:uid="{00000000-0005-0000-0000-000011070000}"/>
    <cellStyle name="Comma 6 3 3 3" xfId="1405" xr:uid="{00000000-0005-0000-0000-000012070000}"/>
    <cellStyle name="Comma 6 3 3 3 2" xfId="1406" xr:uid="{00000000-0005-0000-0000-000013070000}"/>
    <cellStyle name="Comma 6 3 3 4" xfId="1407" xr:uid="{00000000-0005-0000-0000-000014070000}"/>
    <cellStyle name="Comma 6 3 3 4 2" xfId="1408" xr:uid="{00000000-0005-0000-0000-000015070000}"/>
    <cellStyle name="Comma 6 3 3 5" xfId="1409" xr:uid="{00000000-0005-0000-0000-000016070000}"/>
    <cellStyle name="Comma 6 3 4" xfId="1410" xr:uid="{00000000-0005-0000-0000-000017070000}"/>
    <cellStyle name="Comma 6 3 4 2" xfId="1411" xr:uid="{00000000-0005-0000-0000-000018070000}"/>
    <cellStyle name="Comma 6 3 4 2 2" xfId="1412" xr:uid="{00000000-0005-0000-0000-000019070000}"/>
    <cellStyle name="Comma 6 3 4 3" xfId="1413" xr:uid="{00000000-0005-0000-0000-00001A070000}"/>
    <cellStyle name="Comma 6 3 4 3 2" xfId="1414" xr:uid="{00000000-0005-0000-0000-00001B070000}"/>
    <cellStyle name="Comma 6 3 4 4" xfId="1415" xr:uid="{00000000-0005-0000-0000-00001C070000}"/>
    <cellStyle name="Comma 6 3 5" xfId="1416" xr:uid="{00000000-0005-0000-0000-00001D070000}"/>
    <cellStyle name="Comma 6 3 5 2" xfId="1417" xr:uid="{00000000-0005-0000-0000-00001E070000}"/>
    <cellStyle name="Comma 6 3 6" xfId="1418" xr:uid="{00000000-0005-0000-0000-00001F070000}"/>
    <cellStyle name="Comma 6 3 6 2" xfId="1419" xr:uid="{00000000-0005-0000-0000-000020070000}"/>
    <cellStyle name="Comma 6 3 7" xfId="1420" xr:uid="{00000000-0005-0000-0000-000021070000}"/>
    <cellStyle name="Comma 6 4" xfId="1421" xr:uid="{00000000-0005-0000-0000-000022070000}"/>
    <cellStyle name="Comma 6 4 2" xfId="1422" xr:uid="{00000000-0005-0000-0000-000023070000}"/>
    <cellStyle name="Comma 6 4 2 2" xfId="1423" xr:uid="{00000000-0005-0000-0000-000024070000}"/>
    <cellStyle name="Comma 6 4 2 2 2" xfId="1424" xr:uid="{00000000-0005-0000-0000-000025070000}"/>
    <cellStyle name="Comma 6 4 2 2 2 2" xfId="1425" xr:uid="{00000000-0005-0000-0000-000026070000}"/>
    <cellStyle name="Comma 6 4 2 2 2 2 2" xfId="1426" xr:uid="{00000000-0005-0000-0000-000027070000}"/>
    <cellStyle name="Comma 6 4 2 2 2 3" xfId="1427" xr:uid="{00000000-0005-0000-0000-000028070000}"/>
    <cellStyle name="Comma 6 4 2 2 2 3 2" xfId="1428" xr:uid="{00000000-0005-0000-0000-000029070000}"/>
    <cellStyle name="Comma 6 4 2 2 2 4" xfId="1429" xr:uid="{00000000-0005-0000-0000-00002A070000}"/>
    <cellStyle name="Comma 6 4 2 2 3" xfId="1430" xr:uid="{00000000-0005-0000-0000-00002B070000}"/>
    <cellStyle name="Comma 6 4 2 2 3 2" xfId="1431" xr:uid="{00000000-0005-0000-0000-00002C070000}"/>
    <cellStyle name="Comma 6 4 2 2 4" xfId="1432" xr:uid="{00000000-0005-0000-0000-00002D070000}"/>
    <cellStyle name="Comma 6 4 2 2 4 2" xfId="1433" xr:uid="{00000000-0005-0000-0000-00002E070000}"/>
    <cellStyle name="Comma 6 4 2 2 5" xfId="1434" xr:uid="{00000000-0005-0000-0000-00002F070000}"/>
    <cellStyle name="Comma 6 4 2 3" xfId="1435" xr:uid="{00000000-0005-0000-0000-000030070000}"/>
    <cellStyle name="Comma 6 4 2 3 2" xfId="1436" xr:uid="{00000000-0005-0000-0000-000031070000}"/>
    <cellStyle name="Comma 6 4 2 3 2 2" xfId="1437" xr:uid="{00000000-0005-0000-0000-000032070000}"/>
    <cellStyle name="Comma 6 4 2 3 3" xfId="1438" xr:uid="{00000000-0005-0000-0000-000033070000}"/>
    <cellStyle name="Comma 6 4 2 3 3 2" xfId="1439" xr:uid="{00000000-0005-0000-0000-000034070000}"/>
    <cellStyle name="Comma 6 4 2 3 4" xfId="1440" xr:uid="{00000000-0005-0000-0000-000035070000}"/>
    <cellStyle name="Comma 6 4 2 4" xfId="1441" xr:uid="{00000000-0005-0000-0000-000036070000}"/>
    <cellStyle name="Comma 6 4 2 4 2" xfId="1442" xr:uid="{00000000-0005-0000-0000-000037070000}"/>
    <cellStyle name="Comma 6 4 2 5" xfId="1443" xr:uid="{00000000-0005-0000-0000-000038070000}"/>
    <cellStyle name="Comma 6 4 2 5 2" xfId="1444" xr:uid="{00000000-0005-0000-0000-000039070000}"/>
    <cellStyle name="Comma 6 4 2 6" xfId="1445" xr:uid="{00000000-0005-0000-0000-00003A070000}"/>
    <cellStyle name="Comma 6 4 3" xfId="1446" xr:uid="{00000000-0005-0000-0000-00003B070000}"/>
    <cellStyle name="Comma 6 4 3 2" xfId="1447" xr:uid="{00000000-0005-0000-0000-00003C070000}"/>
    <cellStyle name="Comma 6 4 3 2 2" xfId="1448" xr:uid="{00000000-0005-0000-0000-00003D070000}"/>
    <cellStyle name="Comma 6 4 3 2 2 2" xfId="1449" xr:uid="{00000000-0005-0000-0000-00003E070000}"/>
    <cellStyle name="Comma 6 4 3 2 3" xfId="1450" xr:uid="{00000000-0005-0000-0000-00003F070000}"/>
    <cellStyle name="Comma 6 4 3 2 3 2" xfId="1451" xr:uid="{00000000-0005-0000-0000-000040070000}"/>
    <cellStyle name="Comma 6 4 3 2 4" xfId="1452" xr:uid="{00000000-0005-0000-0000-000041070000}"/>
    <cellStyle name="Comma 6 4 3 3" xfId="1453" xr:uid="{00000000-0005-0000-0000-000042070000}"/>
    <cellStyle name="Comma 6 4 3 3 2" xfId="1454" xr:uid="{00000000-0005-0000-0000-000043070000}"/>
    <cellStyle name="Comma 6 4 3 4" xfId="1455" xr:uid="{00000000-0005-0000-0000-000044070000}"/>
    <cellStyle name="Comma 6 4 3 4 2" xfId="1456" xr:uid="{00000000-0005-0000-0000-000045070000}"/>
    <cellStyle name="Comma 6 4 3 5" xfId="1457" xr:uid="{00000000-0005-0000-0000-000046070000}"/>
    <cellStyle name="Comma 6 4 4" xfId="1458" xr:uid="{00000000-0005-0000-0000-000047070000}"/>
    <cellStyle name="Comma 6 4 4 2" xfId="1459" xr:uid="{00000000-0005-0000-0000-000048070000}"/>
    <cellStyle name="Comma 6 4 4 2 2" xfId="1460" xr:uid="{00000000-0005-0000-0000-000049070000}"/>
    <cellStyle name="Comma 6 4 4 3" xfId="1461" xr:uid="{00000000-0005-0000-0000-00004A070000}"/>
    <cellStyle name="Comma 6 4 4 3 2" xfId="1462" xr:uid="{00000000-0005-0000-0000-00004B070000}"/>
    <cellStyle name="Comma 6 4 4 4" xfId="1463" xr:uid="{00000000-0005-0000-0000-00004C070000}"/>
    <cellStyle name="Comma 6 4 5" xfId="1464" xr:uid="{00000000-0005-0000-0000-00004D070000}"/>
    <cellStyle name="Comma 6 4 5 2" xfId="1465" xr:uid="{00000000-0005-0000-0000-00004E070000}"/>
    <cellStyle name="Comma 6 4 6" xfId="1466" xr:uid="{00000000-0005-0000-0000-00004F070000}"/>
    <cellStyle name="Comma 6 4 6 2" xfId="1467" xr:uid="{00000000-0005-0000-0000-000050070000}"/>
    <cellStyle name="Comma 6 4 7" xfId="1468" xr:uid="{00000000-0005-0000-0000-000051070000}"/>
    <cellStyle name="Comma 6 5" xfId="1469" xr:uid="{00000000-0005-0000-0000-000052070000}"/>
    <cellStyle name="Comma 6 5 2" xfId="1470" xr:uid="{00000000-0005-0000-0000-000053070000}"/>
    <cellStyle name="Comma 6 5 2 2" xfId="1471" xr:uid="{00000000-0005-0000-0000-000054070000}"/>
    <cellStyle name="Comma 6 5 2 2 2" xfId="1472" xr:uid="{00000000-0005-0000-0000-000055070000}"/>
    <cellStyle name="Comma 6 5 2 2 2 2" xfId="1473" xr:uid="{00000000-0005-0000-0000-000056070000}"/>
    <cellStyle name="Comma 6 5 2 2 3" xfId="1474" xr:uid="{00000000-0005-0000-0000-000057070000}"/>
    <cellStyle name="Comma 6 5 2 2 3 2" xfId="1475" xr:uid="{00000000-0005-0000-0000-000058070000}"/>
    <cellStyle name="Comma 6 5 2 2 4" xfId="1476" xr:uid="{00000000-0005-0000-0000-000059070000}"/>
    <cellStyle name="Comma 6 5 2 3" xfId="1477" xr:uid="{00000000-0005-0000-0000-00005A070000}"/>
    <cellStyle name="Comma 6 5 2 3 2" xfId="1478" xr:uid="{00000000-0005-0000-0000-00005B070000}"/>
    <cellStyle name="Comma 6 5 2 4" xfId="1479" xr:uid="{00000000-0005-0000-0000-00005C070000}"/>
    <cellStyle name="Comma 6 5 2 4 2" xfId="1480" xr:uid="{00000000-0005-0000-0000-00005D070000}"/>
    <cellStyle name="Comma 6 5 2 5" xfId="1481" xr:uid="{00000000-0005-0000-0000-00005E070000}"/>
    <cellStyle name="Comma 6 5 3" xfId="1482" xr:uid="{00000000-0005-0000-0000-00005F070000}"/>
    <cellStyle name="Comma 6 5 3 2" xfId="1483" xr:uid="{00000000-0005-0000-0000-000060070000}"/>
    <cellStyle name="Comma 6 5 3 2 2" xfId="1484" xr:uid="{00000000-0005-0000-0000-000061070000}"/>
    <cellStyle name="Comma 6 5 3 3" xfId="1485" xr:uid="{00000000-0005-0000-0000-000062070000}"/>
    <cellStyle name="Comma 6 5 3 3 2" xfId="1486" xr:uid="{00000000-0005-0000-0000-000063070000}"/>
    <cellStyle name="Comma 6 5 3 4" xfId="1487" xr:uid="{00000000-0005-0000-0000-000064070000}"/>
    <cellStyle name="Comma 6 5 4" xfId="1488" xr:uid="{00000000-0005-0000-0000-000065070000}"/>
    <cellStyle name="Comma 6 5 4 2" xfId="1489" xr:uid="{00000000-0005-0000-0000-000066070000}"/>
    <cellStyle name="Comma 6 5 5" xfId="1490" xr:uid="{00000000-0005-0000-0000-000067070000}"/>
    <cellStyle name="Comma 6 5 5 2" xfId="1491" xr:uid="{00000000-0005-0000-0000-000068070000}"/>
    <cellStyle name="Comma 6 5 6" xfId="1492" xr:uid="{00000000-0005-0000-0000-000069070000}"/>
    <cellStyle name="Comma 6 6" xfId="1493" xr:uid="{00000000-0005-0000-0000-00006A070000}"/>
    <cellStyle name="Comma 6 6 2" xfId="1494" xr:uid="{00000000-0005-0000-0000-00006B070000}"/>
    <cellStyle name="Comma 6 6 2 2" xfId="1495" xr:uid="{00000000-0005-0000-0000-00006C070000}"/>
    <cellStyle name="Comma 6 6 2 2 2" xfId="1496" xr:uid="{00000000-0005-0000-0000-00006D070000}"/>
    <cellStyle name="Comma 6 6 2 3" xfId="1497" xr:uid="{00000000-0005-0000-0000-00006E070000}"/>
    <cellStyle name="Comma 6 6 2 3 2" xfId="1498" xr:uid="{00000000-0005-0000-0000-00006F070000}"/>
    <cellStyle name="Comma 6 6 2 4" xfId="1499" xr:uid="{00000000-0005-0000-0000-000070070000}"/>
    <cellStyle name="Comma 6 6 3" xfId="1500" xr:uid="{00000000-0005-0000-0000-000071070000}"/>
    <cellStyle name="Comma 6 6 3 2" xfId="1501" xr:uid="{00000000-0005-0000-0000-000072070000}"/>
    <cellStyle name="Comma 6 6 4" xfId="1502" xr:uid="{00000000-0005-0000-0000-000073070000}"/>
    <cellStyle name="Comma 6 6 4 2" xfId="1503" xr:uid="{00000000-0005-0000-0000-000074070000}"/>
    <cellStyle name="Comma 6 6 5" xfId="1504" xr:uid="{00000000-0005-0000-0000-000075070000}"/>
    <cellStyle name="Comma 6 7" xfId="1505" xr:uid="{00000000-0005-0000-0000-000076070000}"/>
    <cellStyle name="Comma 6 7 2" xfId="1506" xr:uid="{00000000-0005-0000-0000-000077070000}"/>
    <cellStyle name="Comma 6 7 2 2" xfId="1507" xr:uid="{00000000-0005-0000-0000-000078070000}"/>
    <cellStyle name="Comma 6 7 3" xfId="1508" xr:uid="{00000000-0005-0000-0000-000079070000}"/>
    <cellStyle name="Comma 6 7 3 2" xfId="1509" xr:uid="{00000000-0005-0000-0000-00007A070000}"/>
    <cellStyle name="Comma 6 7 4" xfId="1510" xr:uid="{00000000-0005-0000-0000-00007B070000}"/>
    <cellStyle name="Comma 6 8" xfId="1511" xr:uid="{00000000-0005-0000-0000-00007C070000}"/>
    <cellStyle name="Comma 6 8 2" xfId="1512" xr:uid="{00000000-0005-0000-0000-00007D070000}"/>
    <cellStyle name="Comma 6 9" xfId="1513" xr:uid="{00000000-0005-0000-0000-00007E070000}"/>
    <cellStyle name="Comma 6 9 2" xfId="1514" xr:uid="{00000000-0005-0000-0000-00007F070000}"/>
    <cellStyle name="Comma 7" xfId="46" xr:uid="{00000000-0005-0000-0000-000080070000}"/>
    <cellStyle name="Comma 7 10" xfId="1515" xr:uid="{00000000-0005-0000-0000-000081070000}"/>
    <cellStyle name="Comma 7 11" xfId="9935" xr:uid="{2AF0812C-1B86-459E-AAD1-53A9F70078BE}"/>
    <cellStyle name="Comma 7 2" xfId="1516" xr:uid="{00000000-0005-0000-0000-000082070000}"/>
    <cellStyle name="Comma 7 2 2" xfId="1517" xr:uid="{00000000-0005-0000-0000-000083070000}"/>
    <cellStyle name="Comma 7 2 2 2" xfId="1518" xr:uid="{00000000-0005-0000-0000-000084070000}"/>
    <cellStyle name="Comma 7 2 2 2 2" xfId="1519" xr:uid="{00000000-0005-0000-0000-000085070000}"/>
    <cellStyle name="Comma 7 2 2 2 2 2" xfId="1520" xr:uid="{00000000-0005-0000-0000-000086070000}"/>
    <cellStyle name="Comma 7 2 2 2 2 2 2" xfId="1521" xr:uid="{00000000-0005-0000-0000-000087070000}"/>
    <cellStyle name="Comma 7 2 2 2 2 2 2 2" xfId="1522" xr:uid="{00000000-0005-0000-0000-000088070000}"/>
    <cellStyle name="Comma 7 2 2 2 2 2 3" xfId="1523" xr:uid="{00000000-0005-0000-0000-000089070000}"/>
    <cellStyle name="Comma 7 2 2 2 2 2 3 2" xfId="1524" xr:uid="{00000000-0005-0000-0000-00008A070000}"/>
    <cellStyle name="Comma 7 2 2 2 2 2 4" xfId="1525" xr:uid="{00000000-0005-0000-0000-00008B070000}"/>
    <cellStyle name="Comma 7 2 2 2 2 3" xfId="1526" xr:uid="{00000000-0005-0000-0000-00008C070000}"/>
    <cellStyle name="Comma 7 2 2 2 2 3 2" xfId="1527" xr:uid="{00000000-0005-0000-0000-00008D070000}"/>
    <cellStyle name="Comma 7 2 2 2 2 4" xfId="1528" xr:uid="{00000000-0005-0000-0000-00008E070000}"/>
    <cellStyle name="Comma 7 2 2 2 2 4 2" xfId="1529" xr:uid="{00000000-0005-0000-0000-00008F070000}"/>
    <cellStyle name="Comma 7 2 2 2 2 5" xfId="1530" xr:uid="{00000000-0005-0000-0000-000090070000}"/>
    <cellStyle name="Comma 7 2 2 2 3" xfId="1531" xr:uid="{00000000-0005-0000-0000-000091070000}"/>
    <cellStyle name="Comma 7 2 2 2 3 2" xfId="1532" xr:uid="{00000000-0005-0000-0000-000092070000}"/>
    <cellStyle name="Comma 7 2 2 2 3 2 2" xfId="1533" xr:uid="{00000000-0005-0000-0000-000093070000}"/>
    <cellStyle name="Comma 7 2 2 2 3 3" xfId="1534" xr:uid="{00000000-0005-0000-0000-000094070000}"/>
    <cellStyle name="Comma 7 2 2 2 3 3 2" xfId="1535" xr:uid="{00000000-0005-0000-0000-000095070000}"/>
    <cellStyle name="Comma 7 2 2 2 3 4" xfId="1536" xr:uid="{00000000-0005-0000-0000-000096070000}"/>
    <cellStyle name="Comma 7 2 2 2 4" xfId="1537" xr:uid="{00000000-0005-0000-0000-000097070000}"/>
    <cellStyle name="Comma 7 2 2 2 4 2" xfId="1538" xr:uid="{00000000-0005-0000-0000-000098070000}"/>
    <cellStyle name="Comma 7 2 2 2 5" xfId="1539" xr:uid="{00000000-0005-0000-0000-000099070000}"/>
    <cellStyle name="Comma 7 2 2 2 5 2" xfId="1540" xr:uid="{00000000-0005-0000-0000-00009A070000}"/>
    <cellStyle name="Comma 7 2 2 2 6" xfId="1541" xr:uid="{00000000-0005-0000-0000-00009B070000}"/>
    <cellStyle name="Comma 7 2 2 3" xfId="1542" xr:uid="{00000000-0005-0000-0000-00009C070000}"/>
    <cellStyle name="Comma 7 2 2 3 2" xfId="1543" xr:uid="{00000000-0005-0000-0000-00009D070000}"/>
    <cellStyle name="Comma 7 2 2 3 2 2" xfId="1544" xr:uid="{00000000-0005-0000-0000-00009E070000}"/>
    <cellStyle name="Comma 7 2 2 3 2 2 2" xfId="1545" xr:uid="{00000000-0005-0000-0000-00009F070000}"/>
    <cellStyle name="Comma 7 2 2 3 2 3" xfId="1546" xr:uid="{00000000-0005-0000-0000-0000A0070000}"/>
    <cellStyle name="Comma 7 2 2 3 2 3 2" xfId="1547" xr:uid="{00000000-0005-0000-0000-0000A1070000}"/>
    <cellStyle name="Comma 7 2 2 3 2 4" xfId="1548" xr:uid="{00000000-0005-0000-0000-0000A2070000}"/>
    <cellStyle name="Comma 7 2 2 3 3" xfId="1549" xr:uid="{00000000-0005-0000-0000-0000A3070000}"/>
    <cellStyle name="Comma 7 2 2 3 3 2" xfId="1550" xr:uid="{00000000-0005-0000-0000-0000A4070000}"/>
    <cellStyle name="Comma 7 2 2 3 4" xfId="1551" xr:uid="{00000000-0005-0000-0000-0000A5070000}"/>
    <cellStyle name="Comma 7 2 2 3 4 2" xfId="1552" xr:uid="{00000000-0005-0000-0000-0000A6070000}"/>
    <cellStyle name="Comma 7 2 2 3 5" xfId="1553" xr:uid="{00000000-0005-0000-0000-0000A7070000}"/>
    <cellStyle name="Comma 7 2 2 4" xfId="1554" xr:uid="{00000000-0005-0000-0000-0000A8070000}"/>
    <cellStyle name="Comma 7 2 2 4 2" xfId="1555" xr:uid="{00000000-0005-0000-0000-0000A9070000}"/>
    <cellStyle name="Comma 7 2 2 4 2 2" xfId="1556" xr:uid="{00000000-0005-0000-0000-0000AA070000}"/>
    <cellStyle name="Comma 7 2 2 4 3" xfId="1557" xr:uid="{00000000-0005-0000-0000-0000AB070000}"/>
    <cellStyle name="Comma 7 2 2 4 3 2" xfId="1558" xr:uid="{00000000-0005-0000-0000-0000AC070000}"/>
    <cellStyle name="Comma 7 2 2 4 4" xfId="1559" xr:uid="{00000000-0005-0000-0000-0000AD070000}"/>
    <cellStyle name="Comma 7 2 2 5" xfId="1560" xr:uid="{00000000-0005-0000-0000-0000AE070000}"/>
    <cellStyle name="Comma 7 2 2 5 2" xfId="1561" xr:uid="{00000000-0005-0000-0000-0000AF070000}"/>
    <cellStyle name="Comma 7 2 2 6" xfId="1562" xr:uid="{00000000-0005-0000-0000-0000B0070000}"/>
    <cellStyle name="Comma 7 2 2 6 2" xfId="1563" xr:uid="{00000000-0005-0000-0000-0000B1070000}"/>
    <cellStyle name="Comma 7 2 2 7" xfId="1564" xr:uid="{00000000-0005-0000-0000-0000B2070000}"/>
    <cellStyle name="Comma 7 2 3" xfId="1565" xr:uid="{00000000-0005-0000-0000-0000B3070000}"/>
    <cellStyle name="Comma 7 2 3 2" xfId="1566" xr:uid="{00000000-0005-0000-0000-0000B4070000}"/>
    <cellStyle name="Comma 7 2 3 2 2" xfId="1567" xr:uid="{00000000-0005-0000-0000-0000B5070000}"/>
    <cellStyle name="Comma 7 2 3 2 2 2" xfId="1568" xr:uid="{00000000-0005-0000-0000-0000B6070000}"/>
    <cellStyle name="Comma 7 2 3 2 2 2 2" xfId="1569" xr:uid="{00000000-0005-0000-0000-0000B7070000}"/>
    <cellStyle name="Comma 7 2 3 2 2 3" xfId="1570" xr:uid="{00000000-0005-0000-0000-0000B8070000}"/>
    <cellStyle name="Comma 7 2 3 2 2 3 2" xfId="1571" xr:uid="{00000000-0005-0000-0000-0000B9070000}"/>
    <cellStyle name="Comma 7 2 3 2 2 4" xfId="1572" xr:uid="{00000000-0005-0000-0000-0000BA070000}"/>
    <cellStyle name="Comma 7 2 3 2 3" xfId="1573" xr:uid="{00000000-0005-0000-0000-0000BB070000}"/>
    <cellStyle name="Comma 7 2 3 2 3 2" xfId="1574" xr:uid="{00000000-0005-0000-0000-0000BC070000}"/>
    <cellStyle name="Comma 7 2 3 2 4" xfId="1575" xr:uid="{00000000-0005-0000-0000-0000BD070000}"/>
    <cellStyle name="Comma 7 2 3 2 4 2" xfId="1576" xr:uid="{00000000-0005-0000-0000-0000BE070000}"/>
    <cellStyle name="Comma 7 2 3 2 5" xfId="1577" xr:uid="{00000000-0005-0000-0000-0000BF070000}"/>
    <cellStyle name="Comma 7 2 3 3" xfId="1578" xr:uid="{00000000-0005-0000-0000-0000C0070000}"/>
    <cellStyle name="Comma 7 2 3 3 2" xfId="1579" xr:uid="{00000000-0005-0000-0000-0000C1070000}"/>
    <cellStyle name="Comma 7 2 3 3 2 2" xfId="1580" xr:uid="{00000000-0005-0000-0000-0000C2070000}"/>
    <cellStyle name="Comma 7 2 3 3 3" xfId="1581" xr:uid="{00000000-0005-0000-0000-0000C3070000}"/>
    <cellStyle name="Comma 7 2 3 3 3 2" xfId="1582" xr:uid="{00000000-0005-0000-0000-0000C4070000}"/>
    <cellStyle name="Comma 7 2 3 3 4" xfId="1583" xr:uid="{00000000-0005-0000-0000-0000C5070000}"/>
    <cellStyle name="Comma 7 2 3 4" xfId="1584" xr:uid="{00000000-0005-0000-0000-0000C6070000}"/>
    <cellStyle name="Comma 7 2 3 4 2" xfId="1585" xr:uid="{00000000-0005-0000-0000-0000C7070000}"/>
    <cellStyle name="Comma 7 2 3 5" xfId="1586" xr:uid="{00000000-0005-0000-0000-0000C8070000}"/>
    <cellStyle name="Comma 7 2 3 5 2" xfId="1587" xr:uid="{00000000-0005-0000-0000-0000C9070000}"/>
    <cellStyle name="Comma 7 2 3 6" xfId="1588" xr:uid="{00000000-0005-0000-0000-0000CA070000}"/>
    <cellStyle name="Comma 7 2 4" xfId="1589" xr:uid="{00000000-0005-0000-0000-0000CB070000}"/>
    <cellStyle name="Comma 7 2 4 2" xfId="1590" xr:uid="{00000000-0005-0000-0000-0000CC070000}"/>
    <cellStyle name="Comma 7 2 4 2 2" xfId="1591" xr:uid="{00000000-0005-0000-0000-0000CD070000}"/>
    <cellStyle name="Comma 7 2 4 2 2 2" xfId="1592" xr:uid="{00000000-0005-0000-0000-0000CE070000}"/>
    <cellStyle name="Comma 7 2 4 2 3" xfId="1593" xr:uid="{00000000-0005-0000-0000-0000CF070000}"/>
    <cellStyle name="Comma 7 2 4 2 3 2" xfId="1594" xr:uid="{00000000-0005-0000-0000-0000D0070000}"/>
    <cellStyle name="Comma 7 2 4 2 4" xfId="1595" xr:uid="{00000000-0005-0000-0000-0000D1070000}"/>
    <cellStyle name="Comma 7 2 4 3" xfId="1596" xr:uid="{00000000-0005-0000-0000-0000D2070000}"/>
    <cellStyle name="Comma 7 2 4 3 2" xfId="1597" xr:uid="{00000000-0005-0000-0000-0000D3070000}"/>
    <cellStyle name="Comma 7 2 4 4" xfId="1598" xr:uid="{00000000-0005-0000-0000-0000D4070000}"/>
    <cellStyle name="Comma 7 2 4 4 2" xfId="1599" xr:uid="{00000000-0005-0000-0000-0000D5070000}"/>
    <cellStyle name="Comma 7 2 4 5" xfId="1600" xr:uid="{00000000-0005-0000-0000-0000D6070000}"/>
    <cellStyle name="Comma 7 2 5" xfId="1601" xr:uid="{00000000-0005-0000-0000-0000D7070000}"/>
    <cellStyle name="Comma 7 2 5 2" xfId="1602" xr:uid="{00000000-0005-0000-0000-0000D8070000}"/>
    <cellStyle name="Comma 7 2 5 2 2" xfId="1603" xr:uid="{00000000-0005-0000-0000-0000D9070000}"/>
    <cellStyle name="Comma 7 2 5 3" xfId="1604" xr:uid="{00000000-0005-0000-0000-0000DA070000}"/>
    <cellStyle name="Comma 7 2 5 3 2" xfId="1605" xr:uid="{00000000-0005-0000-0000-0000DB070000}"/>
    <cellStyle name="Comma 7 2 5 4" xfId="1606" xr:uid="{00000000-0005-0000-0000-0000DC070000}"/>
    <cellStyle name="Comma 7 2 6" xfId="1607" xr:uid="{00000000-0005-0000-0000-0000DD070000}"/>
    <cellStyle name="Comma 7 2 6 2" xfId="1608" xr:uid="{00000000-0005-0000-0000-0000DE070000}"/>
    <cellStyle name="Comma 7 2 7" xfId="1609" xr:uid="{00000000-0005-0000-0000-0000DF070000}"/>
    <cellStyle name="Comma 7 2 7 2" xfId="1610" xr:uid="{00000000-0005-0000-0000-0000E0070000}"/>
    <cellStyle name="Comma 7 2 8" xfId="1611" xr:uid="{00000000-0005-0000-0000-0000E1070000}"/>
    <cellStyle name="Comma 7 3" xfId="1612" xr:uid="{00000000-0005-0000-0000-0000E2070000}"/>
    <cellStyle name="Comma 7 3 2" xfId="1613" xr:uid="{00000000-0005-0000-0000-0000E3070000}"/>
    <cellStyle name="Comma 7 3 2 2" xfId="1614" xr:uid="{00000000-0005-0000-0000-0000E4070000}"/>
    <cellStyle name="Comma 7 3 2 2 2" xfId="1615" xr:uid="{00000000-0005-0000-0000-0000E5070000}"/>
    <cellStyle name="Comma 7 3 2 2 2 2" xfId="1616" xr:uid="{00000000-0005-0000-0000-0000E6070000}"/>
    <cellStyle name="Comma 7 3 2 2 2 2 2" xfId="1617" xr:uid="{00000000-0005-0000-0000-0000E7070000}"/>
    <cellStyle name="Comma 7 3 2 2 2 3" xfId="1618" xr:uid="{00000000-0005-0000-0000-0000E8070000}"/>
    <cellStyle name="Comma 7 3 2 2 2 3 2" xfId="1619" xr:uid="{00000000-0005-0000-0000-0000E9070000}"/>
    <cellStyle name="Comma 7 3 2 2 2 4" xfId="1620" xr:uid="{00000000-0005-0000-0000-0000EA070000}"/>
    <cellStyle name="Comma 7 3 2 2 3" xfId="1621" xr:uid="{00000000-0005-0000-0000-0000EB070000}"/>
    <cellStyle name="Comma 7 3 2 2 3 2" xfId="1622" xr:uid="{00000000-0005-0000-0000-0000EC070000}"/>
    <cellStyle name="Comma 7 3 2 2 4" xfId="1623" xr:uid="{00000000-0005-0000-0000-0000ED070000}"/>
    <cellStyle name="Comma 7 3 2 2 4 2" xfId="1624" xr:uid="{00000000-0005-0000-0000-0000EE070000}"/>
    <cellStyle name="Comma 7 3 2 2 5" xfId="1625" xr:uid="{00000000-0005-0000-0000-0000EF070000}"/>
    <cellStyle name="Comma 7 3 2 3" xfId="1626" xr:uid="{00000000-0005-0000-0000-0000F0070000}"/>
    <cellStyle name="Comma 7 3 2 3 2" xfId="1627" xr:uid="{00000000-0005-0000-0000-0000F1070000}"/>
    <cellStyle name="Comma 7 3 2 3 2 2" xfId="1628" xr:uid="{00000000-0005-0000-0000-0000F2070000}"/>
    <cellStyle name="Comma 7 3 2 3 3" xfId="1629" xr:uid="{00000000-0005-0000-0000-0000F3070000}"/>
    <cellStyle name="Comma 7 3 2 3 3 2" xfId="1630" xr:uid="{00000000-0005-0000-0000-0000F4070000}"/>
    <cellStyle name="Comma 7 3 2 3 4" xfId="1631" xr:uid="{00000000-0005-0000-0000-0000F5070000}"/>
    <cellStyle name="Comma 7 3 2 4" xfId="1632" xr:uid="{00000000-0005-0000-0000-0000F6070000}"/>
    <cellStyle name="Comma 7 3 2 4 2" xfId="1633" xr:uid="{00000000-0005-0000-0000-0000F7070000}"/>
    <cellStyle name="Comma 7 3 2 5" xfId="1634" xr:uid="{00000000-0005-0000-0000-0000F8070000}"/>
    <cellStyle name="Comma 7 3 2 5 2" xfId="1635" xr:uid="{00000000-0005-0000-0000-0000F9070000}"/>
    <cellStyle name="Comma 7 3 2 6" xfId="1636" xr:uid="{00000000-0005-0000-0000-0000FA070000}"/>
    <cellStyle name="Comma 7 3 3" xfId="1637" xr:uid="{00000000-0005-0000-0000-0000FB070000}"/>
    <cellStyle name="Comma 7 3 3 2" xfId="1638" xr:uid="{00000000-0005-0000-0000-0000FC070000}"/>
    <cellStyle name="Comma 7 3 3 2 2" xfId="1639" xr:uid="{00000000-0005-0000-0000-0000FD070000}"/>
    <cellStyle name="Comma 7 3 3 2 2 2" xfId="1640" xr:uid="{00000000-0005-0000-0000-0000FE070000}"/>
    <cellStyle name="Comma 7 3 3 2 3" xfId="1641" xr:uid="{00000000-0005-0000-0000-0000FF070000}"/>
    <cellStyle name="Comma 7 3 3 2 3 2" xfId="1642" xr:uid="{00000000-0005-0000-0000-000000080000}"/>
    <cellStyle name="Comma 7 3 3 2 4" xfId="1643" xr:uid="{00000000-0005-0000-0000-000001080000}"/>
    <cellStyle name="Comma 7 3 3 3" xfId="1644" xr:uid="{00000000-0005-0000-0000-000002080000}"/>
    <cellStyle name="Comma 7 3 3 3 2" xfId="1645" xr:uid="{00000000-0005-0000-0000-000003080000}"/>
    <cellStyle name="Comma 7 3 3 4" xfId="1646" xr:uid="{00000000-0005-0000-0000-000004080000}"/>
    <cellStyle name="Comma 7 3 3 4 2" xfId="1647" xr:uid="{00000000-0005-0000-0000-000005080000}"/>
    <cellStyle name="Comma 7 3 3 5" xfId="1648" xr:uid="{00000000-0005-0000-0000-000006080000}"/>
    <cellStyle name="Comma 7 3 4" xfId="1649" xr:uid="{00000000-0005-0000-0000-000007080000}"/>
    <cellStyle name="Comma 7 3 4 2" xfId="1650" xr:uid="{00000000-0005-0000-0000-000008080000}"/>
    <cellStyle name="Comma 7 3 4 2 2" xfId="1651" xr:uid="{00000000-0005-0000-0000-000009080000}"/>
    <cellStyle name="Comma 7 3 4 3" xfId="1652" xr:uid="{00000000-0005-0000-0000-00000A080000}"/>
    <cellStyle name="Comma 7 3 4 3 2" xfId="1653" xr:uid="{00000000-0005-0000-0000-00000B080000}"/>
    <cellStyle name="Comma 7 3 4 4" xfId="1654" xr:uid="{00000000-0005-0000-0000-00000C080000}"/>
    <cellStyle name="Comma 7 3 5" xfId="1655" xr:uid="{00000000-0005-0000-0000-00000D080000}"/>
    <cellStyle name="Comma 7 3 5 2" xfId="1656" xr:uid="{00000000-0005-0000-0000-00000E080000}"/>
    <cellStyle name="Comma 7 3 6" xfId="1657" xr:uid="{00000000-0005-0000-0000-00000F080000}"/>
    <cellStyle name="Comma 7 3 6 2" xfId="1658" xr:uid="{00000000-0005-0000-0000-000010080000}"/>
    <cellStyle name="Comma 7 3 7" xfId="1659" xr:uid="{00000000-0005-0000-0000-000011080000}"/>
    <cellStyle name="Comma 7 4" xfId="1660" xr:uid="{00000000-0005-0000-0000-000012080000}"/>
    <cellStyle name="Comma 7 4 2" xfId="1661" xr:uid="{00000000-0005-0000-0000-000013080000}"/>
    <cellStyle name="Comma 7 4 2 2" xfId="1662" xr:uid="{00000000-0005-0000-0000-000014080000}"/>
    <cellStyle name="Comma 7 4 2 2 2" xfId="1663" xr:uid="{00000000-0005-0000-0000-000015080000}"/>
    <cellStyle name="Comma 7 4 2 2 2 2" xfId="1664" xr:uid="{00000000-0005-0000-0000-000016080000}"/>
    <cellStyle name="Comma 7 4 2 2 2 2 2" xfId="1665" xr:uid="{00000000-0005-0000-0000-000017080000}"/>
    <cellStyle name="Comma 7 4 2 2 2 3" xfId="1666" xr:uid="{00000000-0005-0000-0000-000018080000}"/>
    <cellStyle name="Comma 7 4 2 2 2 3 2" xfId="1667" xr:uid="{00000000-0005-0000-0000-000019080000}"/>
    <cellStyle name="Comma 7 4 2 2 2 4" xfId="1668" xr:uid="{00000000-0005-0000-0000-00001A080000}"/>
    <cellStyle name="Comma 7 4 2 2 3" xfId="1669" xr:uid="{00000000-0005-0000-0000-00001B080000}"/>
    <cellStyle name="Comma 7 4 2 2 3 2" xfId="1670" xr:uid="{00000000-0005-0000-0000-00001C080000}"/>
    <cellStyle name="Comma 7 4 2 2 4" xfId="1671" xr:uid="{00000000-0005-0000-0000-00001D080000}"/>
    <cellStyle name="Comma 7 4 2 2 4 2" xfId="1672" xr:uid="{00000000-0005-0000-0000-00001E080000}"/>
    <cellStyle name="Comma 7 4 2 2 5" xfId="1673" xr:uid="{00000000-0005-0000-0000-00001F080000}"/>
    <cellStyle name="Comma 7 4 2 3" xfId="1674" xr:uid="{00000000-0005-0000-0000-000020080000}"/>
    <cellStyle name="Comma 7 4 2 3 2" xfId="1675" xr:uid="{00000000-0005-0000-0000-000021080000}"/>
    <cellStyle name="Comma 7 4 2 3 2 2" xfId="1676" xr:uid="{00000000-0005-0000-0000-000022080000}"/>
    <cellStyle name="Comma 7 4 2 3 3" xfId="1677" xr:uid="{00000000-0005-0000-0000-000023080000}"/>
    <cellStyle name="Comma 7 4 2 3 3 2" xfId="1678" xr:uid="{00000000-0005-0000-0000-000024080000}"/>
    <cellStyle name="Comma 7 4 2 3 4" xfId="1679" xr:uid="{00000000-0005-0000-0000-000025080000}"/>
    <cellStyle name="Comma 7 4 2 4" xfId="1680" xr:uid="{00000000-0005-0000-0000-000026080000}"/>
    <cellStyle name="Comma 7 4 2 4 2" xfId="1681" xr:uid="{00000000-0005-0000-0000-000027080000}"/>
    <cellStyle name="Comma 7 4 2 5" xfId="1682" xr:uid="{00000000-0005-0000-0000-000028080000}"/>
    <cellStyle name="Comma 7 4 2 5 2" xfId="1683" xr:uid="{00000000-0005-0000-0000-000029080000}"/>
    <cellStyle name="Comma 7 4 2 6" xfId="1684" xr:uid="{00000000-0005-0000-0000-00002A080000}"/>
    <cellStyle name="Comma 7 4 3" xfId="1685" xr:uid="{00000000-0005-0000-0000-00002B080000}"/>
    <cellStyle name="Comma 7 4 3 2" xfId="1686" xr:uid="{00000000-0005-0000-0000-00002C080000}"/>
    <cellStyle name="Comma 7 4 3 2 2" xfId="1687" xr:uid="{00000000-0005-0000-0000-00002D080000}"/>
    <cellStyle name="Comma 7 4 3 2 2 2" xfId="1688" xr:uid="{00000000-0005-0000-0000-00002E080000}"/>
    <cellStyle name="Comma 7 4 3 2 3" xfId="1689" xr:uid="{00000000-0005-0000-0000-00002F080000}"/>
    <cellStyle name="Comma 7 4 3 2 3 2" xfId="1690" xr:uid="{00000000-0005-0000-0000-000030080000}"/>
    <cellStyle name="Comma 7 4 3 2 4" xfId="1691" xr:uid="{00000000-0005-0000-0000-000031080000}"/>
    <cellStyle name="Comma 7 4 3 3" xfId="1692" xr:uid="{00000000-0005-0000-0000-000032080000}"/>
    <cellStyle name="Comma 7 4 3 3 2" xfId="1693" xr:uid="{00000000-0005-0000-0000-000033080000}"/>
    <cellStyle name="Comma 7 4 3 4" xfId="1694" xr:uid="{00000000-0005-0000-0000-000034080000}"/>
    <cellStyle name="Comma 7 4 3 4 2" xfId="1695" xr:uid="{00000000-0005-0000-0000-000035080000}"/>
    <cellStyle name="Comma 7 4 3 5" xfId="1696" xr:uid="{00000000-0005-0000-0000-000036080000}"/>
    <cellStyle name="Comma 7 4 4" xfId="1697" xr:uid="{00000000-0005-0000-0000-000037080000}"/>
    <cellStyle name="Comma 7 4 4 2" xfId="1698" xr:uid="{00000000-0005-0000-0000-000038080000}"/>
    <cellStyle name="Comma 7 4 4 2 2" xfId="1699" xr:uid="{00000000-0005-0000-0000-000039080000}"/>
    <cellStyle name="Comma 7 4 4 3" xfId="1700" xr:uid="{00000000-0005-0000-0000-00003A080000}"/>
    <cellStyle name="Comma 7 4 4 3 2" xfId="1701" xr:uid="{00000000-0005-0000-0000-00003B080000}"/>
    <cellStyle name="Comma 7 4 4 4" xfId="1702" xr:uid="{00000000-0005-0000-0000-00003C080000}"/>
    <cellStyle name="Comma 7 4 5" xfId="1703" xr:uid="{00000000-0005-0000-0000-00003D080000}"/>
    <cellStyle name="Comma 7 4 5 2" xfId="1704" xr:uid="{00000000-0005-0000-0000-00003E080000}"/>
    <cellStyle name="Comma 7 4 6" xfId="1705" xr:uid="{00000000-0005-0000-0000-00003F080000}"/>
    <cellStyle name="Comma 7 4 6 2" xfId="1706" xr:uid="{00000000-0005-0000-0000-000040080000}"/>
    <cellStyle name="Comma 7 4 7" xfId="1707" xr:uid="{00000000-0005-0000-0000-000041080000}"/>
    <cellStyle name="Comma 7 5" xfId="1708" xr:uid="{00000000-0005-0000-0000-000042080000}"/>
    <cellStyle name="Comma 7 5 2" xfId="1709" xr:uid="{00000000-0005-0000-0000-000043080000}"/>
    <cellStyle name="Comma 7 5 2 2" xfId="1710" xr:uid="{00000000-0005-0000-0000-000044080000}"/>
    <cellStyle name="Comma 7 5 2 2 2" xfId="1711" xr:uid="{00000000-0005-0000-0000-000045080000}"/>
    <cellStyle name="Comma 7 5 2 2 2 2" xfId="1712" xr:uid="{00000000-0005-0000-0000-000046080000}"/>
    <cellStyle name="Comma 7 5 2 2 3" xfId="1713" xr:uid="{00000000-0005-0000-0000-000047080000}"/>
    <cellStyle name="Comma 7 5 2 2 3 2" xfId="1714" xr:uid="{00000000-0005-0000-0000-000048080000}"/>
    <cellStyle name="Comma 7 5 2 2 4" xfId="1715" xr:uid="{00000000-0005-0000-0000-000049080000}"/>
    <cellStyle name="Comma 7 5 2 3" xfId="1716" xr:uid="{00000000-0005-0000-0000-00004A080000}"/>
    <cellStyle name="Comma 7 5 2 3 2" xfId="1717" xr:uid="{00000000-0005-0000-0000-00004B080000}"/>
    <cellStyle name="Comma 7 5 2 4" xfId="1718" xr:uid="{00000000-0005-0000-0000-00004C080000}"/>
    <cellStyle name="Comma 7 5 2 4 2" xfId="1719" xr:uid="{00000000-0005-0000-0000-00004D080000}"/>
    <cellStyle name="Comma 7 5 2 5" xfId="1720" xr:uid="{00000000-0005-0000-0000-00004E080000}"/>
    <cellStyle name="Comma 7 5 3" xfId="1721" xr:uid="{00000000-0005-0000-0000-00004F080000}"/>
    <cellStyle name="Comma 7 5 3 2" xfId="1722" xr:uid="{00000000-0005-0000-0000-000050080000}"/>
    <cellStyle name="Comma 7 5 3 2 2" xfId="1723" xr:uid="{00000000-0005-0000-0000-000051080000}"/>
    <cellStyle name="Comma 7 5 3 3" xfId="1724" xr:uid="{00000000-0005-0000-0000-000052080000}"/>
    <cellStyle name="Comma 7 5 3 3 2" xfId="1725" xr:uid="{00000000-0005-0000-0000-000053080000}"/>
    <cellStyle name="Comma 7 5 3 4" xfId="1726" xr:uid="{00000000-0005-0000-0000-000054080000}"/>
    <cellStyle name="Comma 7 5 4" xfId="1727" xr:uid="{00000000-0005-0000-0000-000055080000}"/>
    <cellStyle name="Comma 7 5 4 2" xfId="1728" xr:uid="{00000000-0005-0000-0000-000056080000}"/>
    <cellStyle name="Comma 7 5 5" xfId="1729" xr:uid="{00000000-0005-0000-0000-000057080000}"/>
    <cellStyle name="Comma 7 5 5 2" xfId="1730" xr:uid="{00000000-0005-0000-0000-000058080000}"/>
    <cellStyle name="Comma 7 5 6" xfId="1731" xr:uid="{00000000-0005-0000-0000-000059080000}"/>
    <cellStyle name="Comma 7 6" xfId="1732" xr:uid="{00000000-0005-0000-0000-00005A080000}"/>
    <cellStyle name="Comma 7 6 2" xfId="1733" xr:uid="{00000000-0005-0000-0000-00005B080000}"/>
    <cellStyle name="Comma 7 6 2 2" xfId="1734" xr:uid="{00000000-0005-0000-0000-00005C080000}"/>
    <cellStyle name="Comma 7 6 2 2 2" xfId="1735" xr:uid="{00000000-0005-0000-0000-00005D080000}"/>
    <cellStyle name="Comma 7 6 2 3" xfId="1736" xr:uid="{00000000-0005-0000-0000-00005E080000}"/>
    <cellStyle name="Comma 7 6 2 3 2" xfId="1737" xr:uid="{00000000-0005-0000-0000-00005F080000}"/>
    <cellStyle name="Comma 7 6 2 4" xfId="1738" xr:uid="{00000000-0005-0000-0000-000060080000}"/>
    <cellStyle name="Comma 7 6 3" xfId="1739" xr:uid="{00000000-0005-0000-0000-000061080000}"/>
    <cellStyle name="Comma 7 6 3 2" xfId="1740" xr:uid="{00000000-0005-0000-0000-000062080000}"/>
    <cellStyle name="Comma 7 6 4" xfId="1741" xr:uid="{00000000-0005-0000-0000-000063080000}"/>
    <cellStyle name="Comma 7 6 4 2" xfId="1742" xr:uid="{00000000-0005-0000-0000-000064080000}"/>
    <cellStyle name="Comma 7 6 5" xfId="1743" xr:uid="{00000000-0005-0000-0000-000065080000}"/>
    <cellStyle name="Comma 7 7" xfId="1744" xr:uid="{00000000-0005-0000-0000-000066080000}"/>
    <cellStyle name="Comma 7 7 2" xfId="1745" xr:uid="{00000000-0005-0000-0000-000067080000}"/>
    <cellStyle name="Comma 7 7 2 2" xfId="1746" xr:uid="{00000000-0005-0000-0000-000068080000}"/>
    <cellStyle name="Comma 7 7 3" xfId="1747" xr:uid="{00000000-0005-0000-0000-000069080000}"/>
    <cellStyle name="Comma 7 7 3 2" xfId="1748" xr:uid="{00000000-0005-0000-0000-00006A080000}"/>
    <cellStyle name="Comma 7 7 4" xfId="1749" xr:uid="{00000000-0005-0000-0000-00006B080000}"/>
    <cellStyle name="Comma 7 8" xfId="1750" xr:uid="{00000000-0005-0000-0000-00006C080000}"/>
    <cellStyle name="Comma 7 8 2" xfId="1751" xr:uid="{00000000-0005-0000-0000-00006D080000}"/>
    <cellStyle name="Comma 7 9" xfId="1752" xr:uid="{00000000-0005-0000-0000-00006E080000}"/>
    <cellStyle name="Comma 7 9 2" xfId="1753" xr:uid="{00000000-0005-0000-0000-00006F080000}"/>
    <cellStyle name="Comma 8" xfId="47" xr:uid="{00000000-0005-0000-0000-000070080000}"/>
    <cellStyle name="Comma 8 2" xfId="1754" xr:uid="{00000000-0005-0000-0000-000071080000}"/>
    <cellStyle name="Comma 8 2 2" xfId="1755" xr:uid="{00000000-0005-0000-0000-000072080000}"/>
    <cellStyle name="Comma 8 2 2 2" xfId="1756" xr:uid="{00000000-0005-0000-0000-000073080000}"/>
    <cellStyle name="Comma 8 2 2 2 2" xfId="1757" xr:uid="{00000000-0005-0000-0000-000074080000}"/>
    <cellStyle name="Comma 8 2 2 2 2 2" xfId="1758" xr:uid="{00000000-0005-0000-0000-000075080000}"/>
    <cellStyle name="Comma 8 2 2 2 2 2 2" xfId="1759" xr:uid="{00000000-0005-0000-0000-000076080000}"/>
    <cellStyle name="Comma 8 2 2 2 2 3" xfId="1760" xr:uid="{00000000-0005-0000-0000-000077080000}"/>
    <cellStyle name="Comma 8 2 2 2 2 3 2" xfId="1761" xr:uid="{00000000-0005-0000-0000-000078080000}"/>
    <cellStyle name="Comma 8 2 2 2 2 4" xfId="1762" xr:uid="{00000000-0005-0000-0000-000079080000}"/>
    <cellStyle name="Comma 8 2 2 2 3" xfId="1763" xr:uid="{00000000-0005-0000-0000-00007A080000}"/>
    <cellStyle name="Comma 8 2 2 2 3 2" xfId="1764" xr:uid="{00000000-0005-0000-0000-00007B080000}"/>
    <cellStyle name="Comma 8 2 2 2 4" xfId="1765" xr:uid="{00000000-0005-0000-0000-00007C080000}"/>
    <cellStyle name="Comma 8 2 2 2 4 2" xfId="1766" xr:uid="{00000000-0005-0000-0000-00007D080000}"/>
    <cellStyle name="Comma 8 2 2 2 5" xfId="1767" xr:uid="{00000000-0005-0000-0000-00007E080000}"/>
    <cellStyle name="Comma 8 2 2 3" xfId="1768" xr:uid="{00000000-0005-0000-0000-00007F080000}"/>
    <cellStyle name="Comma 8 2 2 3 2" xfId="1769" xr:uid="{00000000-0005-0000-0000-000080080000}"/>
    <cellStyle name="Comma 8 2 2 3 2 2" xfId="1770" xr:uid="{00000000-0005-0000-0000-000081080000}"/>
    <cellStyle name="Comma 8 2 2 3 3" xfId="1771" xr:uid="{00000000-0005-0000-0000-000082080000}"/>
    <cellStyle name="Comma 8 2 2 3 3 2" xfId="1772" xr:uid="{00000000-0005-0000-0000-000083080000}"/>
    <cellStyle name="Comma 8 2 2 3 4" xfId="1773" xr:uid="{00000000-0005-0000-0000-000084080000}"/>
    <cellStyle name="Comma 8 2 2 4" xfId="1774" xr:uid="{00000000-0005-0000-0000-000085080000}"/>
    <cellStyle name="Comma 8 2 2 4 2" xfId="1775" xr:uid="{00000000-0005-0000-0000-000086080000}"/>
    <cellStyle name="Comma 8 2 2 5" xfId="1776" xr:uid="{00000000-0005-0000-0000-000087080000}"/>
    <cellStyle name="Comma 8 2 2 5 2" xfId="1777" xr:uid="{00000000-0005-0000-0000-000088080000}"/>
    <cellStyle name="Comma 8 2 2 6" xfId="1778" xr:uid="{00000000-0005-0000-0000-000089080000}"/>
    <cellStyle name="Comma 8 2 3" xfId="1779" xr:uid="{00000000-0005-0000-0000-00008A080000}"/>
    <cellStyle name="Comma 8 2 3 2" xfId="1780" xr:uid="{00000000-0005-0000-0000-00008B080000}"/>
    <cellStyle name="Comma 8 2 3 2 2" xfId="1781" xr:uid="{00000000-0005-0000-0000-00008C080000}"/>
    <cellStyle name="Comma 8 2 3 2 2 2" xfId="1782" xr:uid="{00000000-0005-0000-0000-00008D080000}"/>
    <cellStyle name="Comma 8 2 3 2 3" xfId="1783" xr:uid="{00000000-0005-0000-0000-00008E080000}"/>
    <cellStyle name="Comma 8 2 3 2 3 2" xfId="1784" xr:uid="{00000000-0005-0000-0000-00008F080000}"/>
    <cellStyle name="Comma 8 2 3 2 4" xfId="1785" xr:uid="{00000000-0005-0000-0000-000090080000}"/>
    <cellStyle name="Comma 8 2 3 3" xfId="1786" xr:uid="{00000000-0005-0000-0000-000091080000}"/>
    <cellStyle name="Comma 8 2 3 3 2" xfId="1787" xr:uid="{00000000-0005-0000-0000-000092080000}"/>
    <cellStyle name="Comma 8 2 3 4" xfId="1788" xr:uid="{00000000-0005-0000-0000-000093080000}"/>
    <cellStyle name="Comma 8 2 3 4 2" xfId="1789" xr:uid="{00000000-0005-0000-0000-000094080000}"/>
    <cellStyle name="Comma 8 2 3 5" xfId="1790" xr:uid="{00000000-0005-0000-0000-000095080000}"/>
    <cellStyle name="Comma 8 2 4" xfId="1791" xr:uid="{00000000-0005-0000-0000-000096080000}"/>
    <cellStyle name="Comma 8 2 4 2" xfId="1792" xr:uid="{00000000-0005-0000-0000-000097080000}"/>
    <cellStyle name="Comma 8 2 4 2 2" xfId="1793" xr:uid="{00000000-0005-0000-0000-000098080000}"/>
    <cellStyle name="Comma 8 2 4 3" xfId="1794" xr:uid="{00000000-0005-0000-0000-000099080000}"/>
    <cellStyle name="Comma 8 2 4 3 2" xfId="1795" xr:uid="{00000000-0005-0000-0000-00009A080000}"/>
    <cellStyle name="Comma 8 2 4 4" xfId="1796" xr:uid="{00000000-0005-0000-0000-00009B080000}"/>
    <cellStyle name="Comma 8 2 5" xfId="1797" xr:uid="{00000000-0005-0000-0000-00009C080000}"/>
    <cellStyle name="Comma 8 2 5 2" xfId="1798" xr:uid="{00000000-0005-0000-0000-00009D080000}"/>
    <cellStyle name="Comma 8 2 6" xfId="1799" xr:uid="{00000000-0005-0000-0000-00009E080000}"/>
    <cellStyle name="Comma 8 2 6 2" xfId="1800" xr:uid="{00000000-0005-0000-0000-00009F080000}"/>
    <cellStyle name="Comma 8 2 7" xfId="1801" xr:uid="{00000000-0005-0000-0000-0000A0080000}"/>
    <cellStyle name="Comma 8 3" xfId="1802" xr:uid="{00000000-0005-0000-0000-0000A1080000}"/>
    <cellStyle name="Comma 8 3 2" xfId="1803" xr:uid="{00000000-0005-0000-0000-0000A2080000}"/>
    <cellStyle name="Comma 8 3 2 2" xfId="1804" xr:uid="{00000000-0005-0000-0000-0000A3080000}"/>
    <cellStyle name="Comma 8 3 2 2 2" xfId="1805" xr:uid="{00000000-0005-0000-0000-0000A4080000}"/>
    <cellStyle name="Comma 8 3 2 2 2 2" xfId="1806" xr:uid="{00000000-0005-0000-0000-0000A5080000}"/>
    <cellStyle name="Comma 8 3 2 2 2 2 2" xfId="1807" xr:uid="{00000000-0005-0000-0000-0000A6080000}"/>
    <cellStyle name="Comma 8 3 2 2 2 3" xfId="1808" xr:uid="{00000000-0005-0000-0000-0000A7080000}"/>
    <cellStyle name="Comma 8 3 2 2 2 3 2" xfId="1809" xr:uid="{00000000-0005-0000-0000-0000A8080000}"/>
    <cellStyle name="Comma 8 3 2 2 2 4" xfId="1810" xr:uid="{00000000-0005-0000-0000-0000A9080000}"/>
    <cellStyle name="Comma 8 3 2 2 3" xfId="1811" xr:uid="{00000000-0005-0000-0000-0000AA080000}"/>
    <cellStyle name="Comma 8 3 2 2 3 2" xfId="1812" xr:uid="{00000000-0005-0000-0000-0000AB080000}"/>
    <cellStyle name="Comma 8 3 2 2 4" xfId="1813" xr:uid="{00000000-0005-0000-0000-0000AC080000}"/>
    <cellStyle name="Comma 8 3 2 2 4 2" xfId="1814" xr:uid="{00000000-0005-0000-0000-0000AD080000}"/>
    <cellStyle name="Comma 8 3 2 2 5" xfId="1815" xr:uid="{00000000-0005-0000-0000-0000AE080000}"/>
    <cellStyle name="Comma 8 3 2 3" xfId="1816" xr:uid="{00000000-0005-0000-0000-0000AF080000}"/>
    <cellStyle name="Comma 8 3 2 3 2" xfId="1817" xr:uid="{00000000-0005-0000-0000-0000B0080000}"/>
    <cellStyle name="Comma 8 3 2 3 2 2" xfId="1818" xr:uid="{00000000-0005-0000-0000-0000B1080000}"/>
    <cellStyle name="Comma 8 3 2 3 3" xfId="1819" xr:uid="{00000000-0005-0000-0000-0000B2080000}"/>
    <cellStyle name="Comma 8 3 2 3 3 2" xfId="1820" xr:uid="{00000000-0005-0000-0000-0000B3080000}"/>
    <cellStyle name="Comma 8 3 2 3 4" xfId="1821" xr:uid="{00000000-0005-0000-0000-0000B4080000}"/>
    <cellStyle name="Comma 8 3 2 4" xfId="1822" xr:uid="{00000000-0005-0000-0000-0000B5080000}"/>
    <cellStyle name="Comma 8 3 2 4 2" xfId="1823" xr:uid="{00000000-0005-0000-0000-0000B6080000}"/>
    <cellStyle name="Comma 8 3 2 5" xfId="1824" xr:uid="{00000000-0005-0000-0000-0000B7080000}"/>
    <cellStyle name="Comma 8 3 2 5 2" xfId="1825" xr:uid="{00000000-0005-0000-0000-0000B8080000}"/>
    <cellStyle name="Comma 8 3 2 6" xfId="1826" xr:uid="{00000000-0005-0000-0000-0000B9080000}"/>
    <cellStyle name="Comma 8 3 3" xfId="1827" xr:uid="{00000000-0005-0000-0000-0000BA080000}"/>
    <cellStyle name="Comma 8 3 3 2" xfId="1828" xr:uid="{00000000-0005-0000-0000-0000BB080000}"/>
    <cellStyle name="Comma 8 3 3 2 2" xfId="1829" xr:uid="{00000000-0005-0000-0000-0000BC080000}"/>
    <cellStyle name="Comma 8 3 3 2 2 2" xfId="1830" xr:uid="{00000000-0005-0000-0000-0000BD080000}"/>
    <cellStyle name="Comma 8 3 3 2 3" xfId="1831" xr:uid="{00000000-0005-0000-0000-0000BE080000}"/>
    <cellStyle name="Comma 8 3 3 2 3 2" xfId="1832" xr:uid="{00000000-0005-0000-0000-0000BF080000}"/>
    <cellStyle name="Comma 8 3 3 2 4" xfId="1833" xr:uid="{00000000-0005-0000-0000-0000C0080000}"/>
    <cellStyle name="Comma 8 3 3 3" xfId="1834" xr:uid="{00000000-0005-0000-0000-0000C1080000}"/>
    <cellStyle name="Comma 8 3 3 3 2" xfId="1835" xr:uid="{00000000-0005-0000-0000-0000C2080000}"/>
    <cellStyle name="Comma 8 3 3 4" xfId="1836" xr:uid="{00000000-0005-0000-0000-0000C3080000}"/>
    <cellStyle name="Comma 8 3 3 4 2" xfId="1837" xr:uid="{00000000-0005-0000-0000-0000C4080000}"/>
    <cellStyle name="Comma 8 3 3 5" xfId="1838" xr:uid="{00000000-0005-0000-0000-0000C5080000}"/>
    <cellStyle name="Comma 8 3 4" xfId="1839" xr:uid="{00000000-0005-0000-0000-0000C6080000}"/>
    <cellStyle name="Comma 8 3 4 2" xfId="1840" xr:uid="{00000000-0005-0000-0000-0000C7080000}"/>
    <cellStyle name="Comma 8 3 4 2 2" xfId="1841" xr:uid="{00000000-0005-0000-0000-0000C8080000}"/>
    <cellStyle name="Comma 8 3 4 3" xfId="1842" xr:uid="{00000000-0005-0000-0000-0000C9080000}"/>
    <cellStyle name="Comma 8 3 4 3 2" xfId="1843" xr:uid="{00000000-0005-0000-0000-0000CA080000}"/>
    <cellStyle name="Comma 8 3 4 4" xfId="1844" xr:uid="{00000000-0005-0000-0000-0000CB080000}"/>
    <cellStyle name="Comma 8 3 5" xfId="1845" xr:uid="{00000000-0005-0000-0000-0000CC080000}"/>
    <cellStyle name="Comma 8 3 5 2" xfId="1846" xr:uid="{00000000-0005-0000-0000-0000CD080000}"/>
    <cellStyle name="Comma 8 3 6" xfId="1847" xr:uid="{00000000-0005-0000-0000-0000CE080000}"/>
    <cellStyle name="Comma 8 3 6 2" xfId="1848" xr:uid="{00000000-0005-0000-0000-0000CF080000}"/>
    <cellStyle name="Comma 8 3 7" xfId="1849" xr:uid="{00000000-0005-0000-0000-0000D0080000}"/>
    <cellStyle name="Comma 8 4" xfId="1850" xr:uid="{00000000-0005-0000-0000-0000D1080000}"/>
    <cellStyle name="Comma 8 4 2" xfId="1851" xr:uid="{00000000-0005-0000-0000-0000D2080000}"/>
    <cellStyle name="Comma 8 4 2 2" xfId="1852" xr:uid="{00000000-0005-0000-0000-0000D3080000}"/>
    <cellStyle name="Comma 8 4 2 2 2" xfId="1853" xr:uid="{00000000-0005-0000-0000-0000D4080000}"/>
    <cellStyle name="Comma 8 4 2 2 2 2" xfId="1854" xr:uid="{00000000-0005-0000-0000-0000D5080000}"/>
    <cellStyle name="Comma 8 4 2 2 3" xfId="1855" xr:uid="{00000000-0005-0000-0000-0000D6080000}"/>
    <cellStyle name="Comma 8 4 2 2 3 2" xfId="1856" xr:uid="{00000000-0005-0000-0000-0000D7080000}"/>
    <cellStyle name="Comma 8 4 2 2 4" xfId="1857" xr:uid="{00000000-0005-0000-0000-0000D8080000}"/>
    <cellStyle name="Comma 8 4 2 3" xfId="1858" xr:uid="{00000000-0005-0000-0000-0000D9080000}"/>
    <cellStyle name="Comma 8 4 2 3 2" xfId="1859" xr:uid="{00000000-0005-0000-0000-0000DA080000}"/>
    <cellStyle name="Comma 8 4 2 4" xfId="1860" xr:uid="{00000000-0005-0000-0000-0000DB080000}"/>
    <cellStyle name="Comma 8 4 2 4 2" xfId="1861" xr:uid="{00000000-0005-0000-0000-0000DC080000}"/>
    <cellStyle name="Comma 8 4 2 5" xfId="1862" xr:uid="{00000000-0005-0000-0000-0000DD080000}"/>
    <cellStyle name="Comma 8 4 3" xfId="1863" xr:uid="{00000000-0005-0000-0000-0000DE080000}"/>
    <cellStyle name="Comma 8 4 3 2" xfId="1864" xr:uid="{00000000-0005-0000-0000-0000DF080000}"/>
    <cellStyle name="Comma 8 4 3 2 2" xfId="1865" xr:uid="{00000000-0005-0000-0000-0000E0080000}"/>
    <cellStyle name="Comma 8 4 3 3" xfId="1866" xr:uid="{00000000-0005-0000-0000-0000E1080000}"/>
    <cellStyle name="Comma 8 4 3 3 2" xfId="1867" xr:uid="{00000000-0005-0000-0000-0000E2080000}"/>
    <cellStyle name="Comma 8 4 3 4" xfId="1868" xr:uid="{00000000-0005-0000-0000-0000E3080000}"/>
    <cellStyle name="Comma 8 4 4" xfId="1869" xr:uid="{00000000-0005-0000-0000-0000E4080000}"/>
    <cellStyle name="Comma 8 4 4 2" xfId="1870" xr:uid="{00000000-0005-0000-0000-0000E5080000}"/>
    <cellStyle name="Comma 8 4 5" xfId="1871" xr:uid="{00000000-0005-0000-0000-0000E6080000}"/>
    <cellStyle name="Comma 8 4 5 2" xfId="1872" xr:uid="{00000000-0005-0000-0000-0000E7080000}"/>
    <cellStyle name="Comma 8 4 6" xfId="1873" xr:uid="{00000000-0005-0000-0000-0000E8080000}"/>
    <cellStyle name="Comma 8 5" xfId="1874" xr:uid="{00000000-0005-0000-0000-0000E9080000}"/>
    <cellStyle name="Comma 8 5 2" xfId="1875" xr:uid="{00000000-0005-0000-0000-0000EA080000}"/>
    <cellStyle name="Comma 8 5 2 2" xfId="1876" xr:uid="{00000000-0005-0000-0000-0000EB080000}"/>
    <cellStyle name="Comma 8 5 2 2 2" xfId="1877" xr:uid="{00000000-0005-0000-0000-0000EC080000}"/>
    <cellStyle name="Comma 8 5 2 3" xfId="1878" xr:uid="{00000000-0005-0000-0000-0000ED080000}"/>
    <cellStyle name="Comma 8 5 2 3 2" xfId="1879" xr:uid="{00000000-0005-0000-0000-0000EE080000}"/>
    <cellStyle name="Comma 8 5 2 4" xfId="1880" xr:uid="{00000000-0005-0000-0000-0000EF080000}"/>
    <cellStyle name="Comma 8 5 3" xfId="1881" xr:uid="{00000000-0005-0000-0000-0000F0080000}"/>
    <cellStyle name="Comma 8 5 3 2" xfId="1882" xr:uid="{00000000-0005-0000-0000-0000F1080000}"/>
    <cellStyle name="Comma 8 5 4" xfId="1883" xr:uid="{00000000-0005-0000-0000-0000F2080000}"/>
    <cellStyle name="Comma 8 5 4 2" xfId="1884" xr:uid="{00000000-0005-0000-0000-0000F3080000}"/>
    <cellStyle name="Comma 8 5 5" xfId="1885" xr:uid="{00000000-0005-0000-0000-0000F4080000}"/>
    <cellStyle name="Comma 8 6" xfId="1886" xr:uid="{00000000-0005-0000-0000-0000F5080000}"/>
    <cellStyle name="Comma 8 6 2" xfId="1887" xr:uid="{00000000-0005-0000-0000-0000F6080000}"/>
    <cellStyle name="Comma 8 6 2 2" xfId="1888" xr:uid="{00000000-0005-0000-0000-0000F7080000}"/>
    <cellStyle name="Comma 8 6 3" xfId="1889" xr:uid="{00000000-0005-0000-0000-0000F8080000}"/>
    <cellStyle name="Comma 8 6 3 2" xfId="1890" xr:uid="{00000000-0005-0000-0000-0000F9080000}"/>
    <cellStyle name="Comma 8 6 4" xfId="1891" xr:uid="{00000000-0005-0000-0000-0000FA080000}"/>
    <cellStyle name="Comma 8 7" xfId="1892" xr:uid="{00000000-0005-0000-0000-0000FB080000}"/>
    <cellStyle name="Comma 8 7 2" xfId="1893" xr:uid="{00000000-0005-0000-0000-0000FC080000}"/>
    <cellStyle name="Comma 8 8" xfId="1894" xr:uid="{00000000-0005-0000-0000-0000FD080000}"/>
    <cellStyle name="Comma 8 8 2" xfId="1895" xr:uid="{00000000-0005-0000-0000-0000FE080000}"/>
    <cellStyle name="Comma 8 9" xfId="1896" xr:uid="{00000000-0005-0000-0000-0000FF080000}"/>
    <cellStyle name="Comma 9" xfId="48" xr:uid="{00000000-0005-0000-0000-000000090000}"/>
    <cellStyle name="Comma 9 2" xfId="1897" xr:uid="{00000000-0005-0000-0000-000001090000}"/>
    <cellStyle name="Comma(2)" xfId="49" xr:uid="{00000000-0005-0000-0000-000002090000}"/>
    <cellStyle name="Comma0" xfId="1898" xr:uid="{00000000-0005-0000-0000-000003090000}"/>
    <cellStyle name="Comma0 - Style2" xfId="50" xr:uid="{00000000-0005-0000-0000-000004090000}"/>
    <cellStyle name="Comma1 - Style1" xfId="51" xr:uid="{00000000-0005-0000-0000-000005090000}"/>
    <cellStyle name="Comments" xfId="52" xr:uid="{00000000-0005-0000-0000-000006090000}"/>
    <cellStyle name="Currency" xfId="9942" builtinId="4"/>
    <cellStyle name="Currency 10" xfId="1899" xr:uid="{00000000-0005-0000-0000-000007090000}"/>
    <cellStyle name="Currency 10 2" xfId="1900" xr:uid="{00000000-0005-0000-0000-000008090000}"/>
    <cellStyle name="Currency 10 2 2" xfId="1901" xr:uid="{00000000-0005-0000-0000-000009090000}"/>
    <cellStyle name="Currency 10 2 2 2" xfId="1902" xr:uid="{00000000-0005-0000-0000-00000A090000}"/>
    <cellStyle name="Currency 10 2 2 2 2" xfId="1903" xr:uid="{00000000-0005-0000-0000-00000B090000}"/>
    <cellStyle name="Currency 10 2 2 2 2 2" xfId="1904" xr:uid="{00000000-0005-0000-0000-00000C090000}"/>
    <cellStyle name="Currency 10 2 2 2 3" xfId="1905" xr:uid="{00000000-0005-0000-0000-00000D090000}"/>
    <cellStyle name="Currency 10 2 2 2 3 2" xfId="1906" xr:uid="{00000000-0005-0000-0000-00000E090000}"/>
    <cellStyle name="Currency 10 2 2 2 4" xfId="1907" xr:uid="{00000000-0005-0000-0000-00000F090000}"/>
    <cellStyle name="Currency 10 2 2 3" xfId="1908" xr:uid="{00000000-0005-0000-0000-000010090000}"/>
    <cellStyle name="Currency 10 2 2 3 2" xfId="1909" xr:uid="{00000000-0005-0000-0000-000011090000}"/>
    <cellStyle name="Currency 10 2 2 4" xfId="1910" xr:uid="{00000000-0005-0000-0000-000012090000}"/>
    <cellStyle name="Currency 10 2 2 4 2" xfId="1911" xr:uid="{00000000-0005-0000-0000-000013090000}"/>
    <cellStyle name="Currency 10 2 2 5" xfId="1912" xr:uid="{00000000-0005-0000-0000-000014090000}"/>
    <cellStyle name="Currency 10 2 3" xfId="1913" xr:uid="{00000000-0005-0000-0000-000015090000}"/>
    <cellStyle name="Currency 10 2 3 2" xfId="1914" xr:uid="{00000000-0005-0000-0000-000016090000}"/>
    <cellStyle name="Currency 10 2 3 2 2" xfId="1915" xr:uid="{00000000-0005-0000-0000-000017090000}"/>
    <cellStyle name="Currency 10 2 3 3" xfId="1916" xr:uid="{00000000-0005-0000-0000-000018090000}"/>
    <cellStyle name="Currency 10 2 3 3 2" xfId="1917" xr:uid="{00000000-0005-0000-0000-000019090000}"/>
    <cellStyle name="Currency 10 2 3 4" xfId="1918" xr:uid="{00000000-0005-0000-0000-00001A090000}"/>
    <cellStyle name="Currency 10 2 4" xfId="1919" xr:uid="{00000000-0005-0000-0000-00001B090000}"/>
    <cellStyle name="Currency 10 2 4 2" xfId="1920" xr:uid="{00000000-0005-0000-0000-00001C090000}"/>
    <cellStyle name="Currency 10 2 5" xfId="1921" xr:uid="{00000000-0005-0000-0000-00001D090000}"/>
    <cellStyle name="Currency 10 2 5 2" xfId="1922" xr:uid="{00000000-0005-0000-0000-00001E090000}"/>
    <cellStyle name="Currency 10 2 6" xfId="1923" xr:uid="{00000000-0005-0000-0000-00001F090000}"/>
    <cellStyle name="Currency 10 3" xfId="1924" xr:uid="{00000000-0005-0000-0000-000020090000}"/>
    <cellStyle name="Currency 10 4" xfId="1925" xr:uid="{00000000-0005-0000-0000-000021090000}"/>
    <cellStyle name="Currency 11" xfId="1926" xr:uid="{00000000-0005-0000-0000-000022090000}"/>
    <cellStyle name="Currency 11 2" xfId="1927" xr:uid="{00000000-0005-0000-0000-000023090000}"/>
    <cellStyle name="Currency 11 2 2" xfId="1928" xr:uid="{00000000-0005-0000-0000-000024090000}"/>
    <cellStyle name="Currency 11 3" xfId="1929" xr:uid="{00000000-0005-0000-0000-000025090000}"/>
    <cellStyle name="Currency 11 4" xfId="1930" xr:uid="{00000000-0005-0000-0000-000026090000}"/>
    <cellStyle name="Currency 11 5" xfId="1931" xr:uid="{00000000-0005-0000-0000-000027090000}"/>
    <cellStyle name="Currency 12" xfId="1932" xr:uid="{00000000-0005-0000-0000-000028090000}"/>
    <cellStyle name="Currency 12 2" xfId="1933" xr:uid="{00000000-0005-0000-0000-000029090000}"/>
    <cellStyle name="Currency 12 2 2" xfId="1934" xr:uid="{00000000-0005-0000-0000-00002A090000}"/>
    <cellStyle name="Currency 12 3" xfId="1935" xr:uid="{00000000-0005-0000-0000-00002B090000}"/>
    <cellStyle name="Currency 13" xfId="1936" xr:uid="{00000000-0005-0000-0000-00002C090000}"/>
    <cellStyle name="Currency 14" xfId="1937" xr:uid="{00000000-0005-0000-0000-00002D090000}"/>
    <cellStyle name="Currency 14 2" xfId="1938" xr:uid="{00000000-0005-0000-0000-00002E090000}"/>
    <cellStyle name="Currency 15" xfId="1939" xr:uid="{00000000-0005-0000-0000-00002F090000}"/>
    <cellStyle name="Currency 16" xfId="1940" xr:uid="{00000000-0005-0000-0000-000030090000}"/>
    <cellStyle name="Currency 17" xfId="1941" xr:uid="{00000000-0005-0000-0000-000031090000}"/>
    <cellStyle name="Currency 18" xfId="1942" xr:uid="{00000000-0005-0000-0000-000032090000}"/>
    <cellStyle name="Currency 19" xfId="1943" xr:uid="{00000000-0005-0000-0000-000033090000}"/>
    <cellStyle name="Currency 2" xfId="53" xr:uid="{00000000-0005-0000-0000-000034090000}"/>
    <cellStyle name="Currency 2 2" xfId="54" xr:uid="{00000000-0005-0000-0000-000035090000}"/>
    <cellStyle name="Currency 2 2 2" xfId="1944" xr:uid="{00000000-0005-0000-0000-000036090000}"/>
    <cellStyle name="Currency 2 2 2 2" xfId="1945" xr:uid="{00000000-0005-0000-0000-000037090000}"/>
    <cellStyle name="Currency 2 2 2 3" xfId="1946" xr:uid="{00000000-0005-0000-0000-000038090000}"/>
    <cellStyle name="Currency 2 2 2 4" xfId="1947" xr:uid="{00000000-0005-0000-0000-000039090000}"/>
    <cellStyle name="Currency 2 2 2 5" xfId="1948" xr:uid="{00000000-0005-0000-0000-00003A090000}"/>
    <cellStyle name="Currency 2 2 2 6" xfId="1949" xr:uid="{00000000-0005-0000-0000-00003B090000}"/>
    <cellStyle name="Currency 2 2 3" xfId="1950" xr:uid="{00000000-0005-0000-0000-00003C090000}"/>
    <cellStyle name="Currency 2 2 3 2" xfId="1951" xr:uid="{00000000-0005-0000-0000-00003D090000}"/>
    <cellStyle name="Currency 2 2 3 3" xfId="1952" xr:uid="{00000000-0005-0000-0000-00003E090000}"/>
    <cellStyle name="Currency 2 2 4" xfId="1953" xr:uid="{00000000-0005-0000-0000-00003F090000}"/>
    <cellStyle name="Currency 2 2 4 2" xfId="1954" xr:uid="{00000000-0005-0000-0000-000040090000}"/>
    <cellStyle name="Currency 2 2 4 3" xfId="1955" xr:uid="{00000000-0005-0000-0000-000041090000}"/>
    <cellStyle name="Currency 2 2 5" xfId="1956" xr:uid="{00000000-0005-0000-0000-000042090000}"/>
    <cellStyle name="Currency 2 2 6" xfId="1957" xr:uid="{00000000-0005-0000-0000-000043090000}"/>
    <cellStyle name="Currency 2 2 7" xfId="1958" xr:uid="{00000000-0005-0000-0000-000044090000}"/>
    <cellStyle name="Currency 2 2 8" xfId="1959" xr:uid="{00000000-0005-0000-0000-000045090000}"/>
    <cellStyle name="Currency 2 3" xfId="128" xr:uid="{00000000-0005-0000-0000-000046090000}"/>
    <cellStyle name="Currency 2 3 2" xfId="1961" xr:uid="{00000000-0005-0000-0000-000047090000}"/>
    <cellStyle name="Currency 2 3 2 2" xfId="1962" xr:uid="{00000000-0005-0000-0000-000048090000}"/>
    <cellStyle name="Currency 2 3 2 3" xfId="1963" xr:uid="{00000000-0005-0000-0000-000049090000}"/>
    <cellStyle name="Currency 2 3 2 4" xfId="1964" xr:uid="{00000000-0005-0000-0000-00004A090000}"/>
    <cellStyle name="Currency 2 3 2 5" xfId="1965" xr:uid="{00000000-0005-0000-0000-00004B090000}"/>
    <cellStyle name="Currency 2 3 2 6" xfId="1966" xr:uid="{00000000-0005-0000-0000-00004C090000}"/>
    <cellStyle name="Currency 2 3 3" xfId="1967" xr:uid="{00000000-0005-0000-0000-00004D090000}"/>
    <cellStyle name="Currency 2 3 3 2" xfId="1968" xr:uid="{00000000-0005-0000-0000-00004E090000}"/>
    <cellStyle name="Currency 2 3 3 3" xfId="1969" xr:uid="{00000000-0005-0000-0000-00004F090000}"/>
    <cellStyle name="Currency 2 3 3 4" xfId="1970" xr:uid="{00000000-0005-0000-0000-000050090000}"/>
    <cellStyle name="Currency 2 3 3 5" xfId="1971" xr:uid="{00000000-0005-0000-0000-000051090000}"/>
    <cellStyle name="Currency 2 3 4" xfId="1972" xr:uid="{00000000-0005-0000-0000-000052090000}"/>
    <cellStyle name="Currency 2 3 4 2" xfId="1973" xr:uid="{00000000-0005-0000-0000-000053090000}"/>
    <cellStyle name="Currency 2 3 4 3" xfId="1974" xr:uid="{00000000-0005-0000-0000-000054090000}"/>
    <cellStyle name="Currency 2 3 5" xfId="1975" xr:uid="{00000000-0005-0000-0000-000055090000}"/>
    <cellStyle name="Currency 2 3 6" xfId="1976" xr:uid="{00000000-0005-0000-0000-000056090000}"/>
    <cellStyle name="Currency 2 3 7" xfId="1977" xr:uid="{00000000-0005-0000-0000-000057090000}"/>
    <cellStyle name="Currency 2 3 8" xfId="1960" xr:uid="{00000000-0005-0000-0000-000058090000}"/>
    <cellStyle name="Currency 2 4" xfId="1978" xr:uid="{00000000-0005-0000-0000-000059090000}"/>
    <cellStyle name="Currency 2 4 2" xfId="1979" xr:uid="{00000000-0005-0000-0000-00005A090000}"/>
    <cellStyle name="Currency 2 4 2 2" xfId="1980" xr:uid="{00000000-0005-0000-0000-00005B090000}"/>
    <cellStyle name="Currency 2 4 2 3" xfId="1981" xr:uid="{00000000-0005-0000-0000-00005C090000}"/>
    <cellStyle name="Currency 2 4 2 4" xfId="1982" xr:uid="{00000000-0005-0000-0000-00005D090000}"/>
    <cellStyle name="Currency 2 4 2 5" xfId="1983" xr:uid="{00000000-0005-0000-0000-00005E090000}"/>
    <cellStyle name="Currency 2 4 3" xfId="1984" xr:uid="{00000000-0005-0000-0000-00005F090000}"/>
    <cellStyle name="Currency 2 4 3 2" xfId="1985" xr:uid="{00000000-0005-0000-0000-000060090000}"/>
    <cellStyle name="Currency 2 4 3 3" xfId="1986" xr:uid="{00000000-0005-0000-0000-000061090000}"/>
    <cellStyle name="Currency 2 4 4" xfId="1987" xr:uid="{00000000-0005-0000-0000-000062090000}"/>
    <cellStyle name="Currency 2 4 4 2" xfId="1988" xr:uid="{00000000-0005-0000-0000-000063090000}"/>
    <cellStyle name="Currency 2 4 4 3" xfId="1989" xr:uid="{00000000-0005-0000-0000-000064090000}"/>
    <cellStyle name="Currency 2 4 5" xfId="1990" xr:uid="{00000000-0005-0000-0000-000065090000}"/>
    <cellStyle name="Currency 2 4 6" xfId="1991" xr:uid="{00000000-0005-0000-0000-000066090000}"/>
    <cellStyle name="Currency 2 4 7" xfId="1992" xr:uid="{00000000-0005-0000-0000-000067090000}"/>
    <cellStyle name="Currency 2 4 8" xfId="1993" xr:uid="{00000000-0005-0000-0000-000068090000}"/>
    <cellStyle name="Currency 2 5" xfId="1994" xr:uid="{00000000-0005-0000-0000-000069090000}"/>
    <cellStyle name="Currency 2 5 2" xfId="1995" xr:uid="{00000000-0005-0000-0000-00006A090000}"/>
    <cellStyle name="Currency 2 5 3" xfId="1996" xr:uid="{00000000-0005-0000-0000-00006B090000}"/>
    <cellStyle name="Currency 2 6" xfId="1997" xr:uid="{00000000-0005-0000-0000-00006C090000}"/>
    <cellStyle name="Currency 2 6 2" xfId="1998" xr:uid="{00000000-0005-0000-0000-00006D090000}"/>
    <cellStyle name="Currency 2 6 3" xfId="1999" xr:uid="{00000000-0005-0000-0000-00006E090000}"/>
    <cellStyle name="Currency 2 7" xfId="2000" xr:uid="{00000000-0005-0000-0000-00006F090000}"/>
    <cellStyle name="Currency 3" xfId="55" xr:uid="{00000000-0005-0000-0000-000070090000}"/>
    <cellStyle name="Currency 3 10" xfId="2001" xr:uid="{00000000-0005-0000-0000-000071090000}"/>
    <cellStyle name="Currency 3 2" xfId="2002" xr:uid="{00000000-0005-0000-0000-000072090000}"/>
    <cellStyle name="Currency 3 2 2" xfId="2003" xr:uid="{00000000-0005-0000-0000-000073090000}"/>
    <cellStyle name="Currency 3 2 2 2" xfId="2004" xr:uid="{00000000-0005-0000-0000-000074090000}"/>
    <cellStyle name="Currency 3 2 2 2 2" xfId="2005" xr:uid="{00000000-0005-0000-0000-000075090000}"/>
    <cellStyle name="Currency 3 2 2 2 2 2" xfId="2006" xr:uid="{00000000-0005-0000-0000-000076090000}"/>
    <cellStyle name="Currency 3 2 2 2 2 2 2" xfId="2007" xr:uid="{00000000-0005-0000-0000-000077090000}"/>
    <cellStyle name="Currency 3 2 2 2 2 2 2 2" xfId="2008" xr:uid="{00000000-0005-0000-0000-000078090000}"/>
    <cellStyle name="Currency 3 2 2 2 2 2 3" xfId="2009" xr:uid="{00000000-0005-0000-0000-000079090000}"/>
    <cellStyle name="Currency 3 2 2 2 2 2 3 2" xfId="2010" xr:uid="{00000000-0005-0000-0000-00007A090000}"/>
    <cellStyle name="Currency 3 2 2 2 2 2 4" xfId="2011" xr:uid="{00000000-0005-0000-0000-00007B090000}"/>
    <cellStyle name="Currency 3 2 2 2 2 3" xfId="2012" xr:uid="{00000000-0005-0000-0000-00007C090000}"/>
    <cellStyle name="Currency 3 2 2 2 2 3 2" xfId="2013" xr:uid="{00000000-0005-0000-0000-00007D090000}"/>
    <cellStyle name="Currency 3 2 2 2 2 4" xfId="2014" xr:uid="{00000000-0005-0000-0000-00007E090000}"/>
    <cellStyle name="Currency 3 2 2 2 2 4 2" xfId="2015" xr:uid="{00000000-0005-0000-0000-00007F090000}"/>
    <cellStyle name="Currency 3 2 2 2 2 5" xfId="2016" xr:uid="{00000000-0005-0000-0000-000080090000}"/>
    <cellStyle name="Currency 3 2 2 2 3" xfId="2017" xr:uid="{00000000-0005-0000-0000-000081090000}"/>
    <cellStyle name="Currency 3 2 2 2 3 2" xfId="2018" xr:uid="{00000000-0005-0000-0000-000082090000}"/>
    <cellStyle name="Currency 3 2 2 2 3 2 2" xfId="2019" xr:uid="{00000000-0005-0000-0000-000083090000}"/>
    <cellStyle name="Currency 3 2 2 2 3 3" xfId="2020" xr:uid="{00000000-0005-0000-0000-000084090000}"/>
    <cellStyle name="Currency 3 2 2 2 3 3 2" xfId="2021" xr:uid="{00000000-0005-0000-0000-000085090000}"/>
    <cellStyle name="Currency 3 2 2 2 3 4" xfId="2022" xr:uid="{00000000-0005-0000-0000-000086090000}"/>
    <cellStyle name="Currency 3 2 2 2 4" xfId="2023" xr:uid="{00000000-0005-0000-0000-000087090000}"/>
    <cellStyle name="Currency 3 2 2 2 4 2" xfId="2024" xr:uid="{00000000-0005-0000-0000-000088090000}"/>
    <cellStyle name="Currency 3 2 2 2 5" xfId="2025" xr:uid="{00000000-0005-0000-0000-000089090000}"/>
    <cellStyle name="Currency 3 2 2 2 5 2" xfId="2026" xr:uid="{00000000-0005-0000-0000-00008A090000}"/>
    <cellStyle name="Currency 3 2 2 2 6" xfId="2027" xr:uid="{00000000-0005-0000-0000-00008B090000}"/>
    <cellStyle name="Currency 3 2 2 3" xfId="2028" xr:uid="{00000000-0005-0000-0000-00008C090000}"/>
    <cellStyle name="Currency 3 2 2 3 2" xfId="2029" xr:uid="{00000000-0005-0000-0000-00008D090000}"/>
    <cellStyle name="Currency 3 2 2 3 2 2" xfId="2030" xr:uid="{00000000-0005-0000-0000-00008E090000}"/>
    <cellStyle name="Currency 3 2 2 3 2 2 2" xfId="2031" xr:uid="{00000000-0005-0000-0000-00008F090000}"/>
    <cellStyle name="Currency 3 2 2 3 2 3" xfId="2032" xr:uid="{00000000-0005-0000-0000-000090090000}"/>
    <cellStyle name="Currency 3 2 2 3 2 3 2" xfId="2033" xr:uid="{00000000-0005-0000-0000-000091090000}"/>
    <cellStyle name="Currency 3 2 2 3 2 4" xfId="2034" xr:uid="{00000000-0005-0000-0000-000092090000}"/>
    <cellStyle name="Currency 3 2 2 3 3" xfId="2035" xr:uid="{00000000-0005-0000-0000-000093090000}"/>
    <cellStyle name="Currency 3 2 2 3 3 2" xfId="2036" xr:uid="{00000000-0005-0000-0000-000094090000}"/>
    <cellStyle name="Currency 3 2 2 3 4" xfId="2037" xr:uid="{00000000-0005-0000-0000-000095090000}"/>
    <cellStyle name="Currency 3 2 2 3 4 2" xfId="2038" xr:uid="{00000000-0005-0000-0000-000096090000}"/>
    <cellStyle name="Currency 3 2 2 3 5" xfId="2039" xr:uid="{00000000-0005-0000-0000-000097090000}"/>
    <cellStyle name="Currency 3 2 2 4" xfId="2040" xr:uid="{00000000-0005-0000-0000-000098090000}"/>
    <cellStyle name="Currency 3 2 2 4 2" xfId="2041" xr:uid="{00000000-0005-0000-0000-000099090000}"/>
    <cellStyle name="Currency 3 2 2 4 2 2" xfId="2042" xr:uid="{00000000-0005-0000-0000-00009A090000}"/>
    <cellStyle name="Currency 3 2 2 4 3" xfId="2043" xr:uid="{00000000-0005-0000-0000-00009B090000}"/>
    <cellStyle name="Currency 3 2 2 4 3 2" xfId="2044" xr:uid="{00000000-0005-0000-0000-00009C090000}"/>
    <cellStyle name="Currency 3 2 2 4 4" xfId="2045" xr:uid="{00000000-0005-0000-0000-00009D090000}"/>
    <cellStyle name="Currency 3 2 2 5" xfId="2046" xr:uid="{00000000-0005-0000-0000-00009E090000}"/>
    <cellStyle name="Currency 3 2 2 5 2" xfId="2047" xr:uid="{00000000-0005-0000-0000-00009F090000}"/>
    <cellStyle name="Currency 3 2 2 6" xfId="2048" xr:uid="{00000000-0005-0000-0000-0000A0090000}"/>
    <cellStyle name="Currency 3 2 2 6 2" xfId="2049" xr:uid="{00000000-0005-0000-0000-0000A1090000}"/>
    <cellStyle name="Currency 3 2 2 7" xfId="2050" xr:uid="{00000000-0005-0000-0000-0000A2090000}"/>
    <cellStyle name="Currency 3 2 3" xfId="2051" xr:uid="{00000000-0005-0000-0000-0000A3090000}"/>
    <cellStyle name="Currency 3 2 3 2" xfId="2052" xr:uid="{00000000-0005-0000-0000-0000A4090000}"/>
    <cellStyle name="Currency 3 2 3 2 2" xfId="2053" xr:uid="{00000000-0005-0000-0000-0000A5090000}"/>
    <cellStyle name="Currency 3 2 3 2 2 2" xfId="2054" xr:uid="{00000000-0005-0000-0000-0000A6090000}"/>
    <cellStyle name="Currency 3 2 3 2 2 2 2" xfId="2055" xr:uid="{00000000-0005-0000-0000-0000A7090000}"/>
    <cellStyle name="Currency 3 2 3 2 2 3" xfId="2056" xr:uid="{00000000-0005-0000-0000-0000A8090000}"/>
    <cellStyle name="Currency 3 2 3 2 2 3 2" xfId="2057" xr:uid="{00000000-0005-0000-0000-0000A9090000}"/>
    <cellStyle name="Currency 3 2 3 2 2 4" xfId="2058" xr:uid="{00000000-0005-0000-0000-0000AA090000}"/>
    <cellStyle name="Currency 3 2 3 2 3" xfId="2059" xr:uid="{00000000-0005-0000-0000-0000AB090000}"/>
    <cellStyle name="Currency 3 2 3 2 3 2" xfId="2060" xr:uid="{00000000-0005-0000-0000-0000AC090000}"/>
    <cellStyle name="Currency 3 2 3 2 4" xfId="2061" xr:uid="{00000000-0005-0000-0000-0000AD090000}"/>
    <cellStyle name="Currency 3 2 3 2 4 2" xfId="2062" xr:uid="{00000000-0005-0000-0000-0000AE090000}"/>
    <cellStyle name="Currency 3 2 3 2 5" xfId="2063" xr:uid="{00000000-0005-0000-0000-0000AF090000}"/>
    <cellStyle name="Currency 3 2 3 3" xfId="2064" xr:uid="{00000000-0005-0000-0000-0000B0090000}"/>
    <cellStyle name="Currency 3 2 3 3 2" xfId="2065" xr:uid="{00000000-0005-0000-0000-0000B1090000}"/>
    <cellStyle name="Currency 3 2 3 3 2 2" xfId="2066" xr:uid="{00000000-0005-0000-0000-0000B2090000}"/>
    <cellStyle name="Currency 3 2 3 3 3" xfId="2067" xr:uid="{00000000-0005-0000-0000-0000B3090000}"/>
    <cellStyle name="Currency 3 2 3 3 3 2" xfId="2068" xr:uid="{00000000-0005-0000-0000-0000B4090000}"/>
    <cellStyle name="Currency 3 2 3 3 4" xfId="2069" xr:uid="{00000000-0005-0000-0000-0000B5090000}"/>
    <cellStyle name="Currency 3 2 3 4" xfId="2070" xr:uid="{00000000-0005-0000-0000-0000B6090000}"/>
    <cellStyle name="Currency 3 2 3 4 2" xfId="2071" xr:uid="{00000000-0005-0000-0000-0000B7090000}"/>
    <cellStyle name="Currency 3 2 3 5" xfId="2072" xr:uid="{00000000-0005-0000-0000-0000B8090000}"/>
    <cellStyle name="Currency 3 2 3 5 2" xfId="2073" xr:uid="{00000000-0005-0000-0000-0000B9090000}"/>
    <cellStyle name="Currency 3 2 3 6" xfId="2074" xr:uid="{00000000-0005-0000-0000-0000BA090000}"/>
    <cellStyle name="Currency 3 2 4" xfId="2075" xr:uid="{00000000-0005-0000-0000-0000BB090000}"/>
    <cellStyle name="Currency 3 2 4 2" xfId="2076" xr:uid="{00000000-0005-0000-0000-0000BC090000}"/>
    <cellStyle name="Currency 3 2 4 2 2" xfId="2077" xr:uid="{00000000-0005-0000-0000-0000BD090000}"/>
    <cellStyle name="Currency 3 2 4 2 2 2" xfId="2078" xr:uid="{00000000-0005-0000-0000-0000BE090000}"/>
    <cellStyle name="Currency 3 2 4 2 3" xfId="2079" xr:uid="{00000000-0005-0000-0000-0000BF090000}"/>
    <cellStyle name="Currency 3 2 4 2 3 2" xfId="2080" xr:uid="{00000000-0005-0000-0000-0000C0090000}"/>
    <cellStyle name="Currency 3 2 4 2 4" xfId="2081" xr:uid="{00000000-0005-0000-0000-0000C1090000}"/>
    <cellStyle name="Currency 3 2 4 3" xfId="2082" xr:uid="{00000000-0005-0000-0000-0000C2090000}"/>
    <cellStyle name="Currency 3 2 4 3 2" xfId="2083" xr:uid="{00000000-0005-0000-0000-0000C3090000}"/>
    <cellStyle name="Currency 3 2 4 4" xfId="2084" xr:uid="{00000000-0005-0000-0000-0000C4090000}"/>
    <cellStyle name="Currency 3 2 4 4 2" xfId="2085" xr:uid="{00000000-0005-0000-0000-0000C5090000}"/>
    <cellStyle name="Currency 3 2 4 5" xfId="2086" xr:uid="{00000000-0005-0000-0000-0000C6090000}"/>
    <cellStyle name="Currency 3 2 5" xfId="2087" xr:uid="{00000000-0005-0000-0000-0000C7090000}"/>
    <cellStyle name="Currency 3 2 5 2" xfId="2088" xr:uid="{00000000-0005-0000-0000-0000C8090000}"/>
    <cellStyle name="Currency 3 2 5 2 2" xfId="2089" xr:uid="{00000000-0005-0000-0000-0000C9090000}"/>
    <cellStyle name="Currency 3 2 5 3" xfId="2090" xr:uid="{00000000-0005-0000-0000-0000CA090000}"/>
    <cellStyle name="Currency 3 2 5 3 2" xfId="2091" xr:uid="{00000000-0005-0000-0000-0000CB090000}"/>
    <cellStyle name="Currency 3 2 5 4" xfId="2092" xr:uid="{00000000-0005-0000-0000-0000CC090000}"/>
    <cellStyle name="Currency 3 2 6" xfId="2093" xr:uid="{00000000-0005-0000-0000-0000CD090000}"/>
    <cellStyle name="Currency 3 2 6 2" xfId="2094" xr:uid="{00000000-0005-0000-0000-0000CE090000}"/>
    <cellStyle name="Currency 3 2 7" xfId="2095" xr:uid="{00000000-0005-0000-0000-0000CF090000}"/>
    <cellStyle name="Currency 3 2 7 2" xfId="2096" xr:uid="{00000000-0005-0000-0000-0000D0090000}"/>
    <cellStyle name="Currency 3 2 8" xfId="2097" xr:uid="{00000000-0005-0000-0000-0000D1090000}"/>
    <cellStyle name="Currency 3 3" xfId="2098" xr:uid="{00000000-0005-0000-0000-0000D2090000}"/>
    <cellStyle name="Currency 3 3 2" xfId="2099" xr:uid="{00000000-0005-0000-0000-0000D3090000}"/>
    <cellStyle name="Currency 3 3 2 2" xfId="2100" xr:uid="{00000000-0005-0000-0000-0000D4090000}"/>
    <cellStyle name="Currency 3 3 2 2 2" xfId="2101" xr:uid="{00000000-0005-0000-0000-0000D5090000}"/>
    <cellStyle name="Currency 3 3 2 2 2 2" xfId="2102" xr:uid="{00000000-0005-0000-0000-0000D6090000}"/>
    <cellStyle name="Currency 3 3 2 2 2 2 2" xfId="2103" xr:uid="{00000000-0005-0000-0000-0000D7090000}"/>
    <cellStyle name="Currency 3 3 2 2 2 3" xfId="2104" xr:uid="{00000000-0005-0000-0000-0000D8090000}"/>
    <cellStyle name="Currency 3 3 2 2 2 3 2" xfId="2105" xr:uid="{00000000-0005-0000-0000-0000D9090000}"/>
    <cellStyle name="Currency 3 3 2 2 2 4" xfId="2106" xr:uid="{00000000-0005-0000-0000-0000DA090000}"/>
    <cellStyle name="Currency 3 3 2 2 3" xfId="2107" xr:uid="{00000000-0005-0000-0000-0000DB090000}"/>
    <cellStyle name="Currency 3 3 2 2 3 2" xfId="2108" xr:uid="{00000000-0005-0000-0000-0000DC090000}"/>
    <cellStyle name="Currency 3 3 2 2 4" xfId="2109" xr:uid="{00000000-0005-0000-0000-0000DD090000}"/>
    <cellStyle name="Currency 3 3 2 2 4 2" xfId="2110" xr:uid="{00000000-0005-0000-0000-0000DE090000}"/>
    <cellStyle name="Currency 3 3 2 2 5" xfId="2111" xr:uid="{00000000-0005-0000-0000-0000DF090000}"/>
    <cellStyle name="Currency 3 3 2 3" xfId="2112" xr:uid="{00000000-0005-0000-0000-0000E0090000}"/>
    <cellStyle name="Currency 3 3 2 3 2" xfId="2113" xr:uid="{00000000-0005-0000-0000-0000E1090000}"/>
    <cellStyle name="Currency 3 3 2 3 2 2" xfId="2114" xr:uid="{00000000-0005-0000-0000-0000E2090000}"/>
    <cellStyle name="Currency 3 3 2 3 3" xfId="2115" xr:uid="{00000000-0005-0000-0000-0000E3090000}"/>
    <cellStyle name="Currency 3 3 2 3 3 2" xfId="2116" xr:uid="{00000000-0005-0000-0000-0000E4090000}"/>
    <cellStyle name="Currency 3 3 2 3 4" xfId="2117" xr:uid="{00000000-0005-0000-0000-0000E5090000}"/>
    <cellStyle name="Currency 3 3 2 4" xfId="2118" xr:uid="{00000000-0005-0000-0000-0000E6090000}"/>
    <cellStyle name="Currency 3 3 2 4 2" xfId="2119" xr:uid="{00000000-0005-0000-0000-0000E7090000}"/>
    <cellStyle name="Currency 3 3 2 5" xfId="2120" xr:uid="{00000000-0005-0000-0000-0000E8090000}"/>
    <cellStyle name="Currency 3 3 2 5 2" xfId="2121" xr:uid="{00000000-0005-0000-0000-0000E9090000}"/>
    <cellStyle name="Currency 3 3 2 6" xfId="2122" xr:uid="{00000000-0005-0000-0000-0000EA090000}"/>
    <cellStyle name="Currency 3 3 3" xfId="2123" xr:uid="{00000000-0005-0000-0000-0000EB090000}"/>
    <cellStyle name="Currency 3 3 3 2" xfId="2124" xr:uid="{00000000-0005-0000-0000-0000EC090000}"/>
    <cellStyle name="Currency 3 3 3 2 2" xfId="2125" xr:uid="{00000000-0005-0000-0000-0000ED090000}"/>
    <cellStyle name="Currency 3 3 3 2 2 2" xfId="2126" xr:uid="{00000000-0005-0000-0000-0000EE090000}"/>
    <cellStyle name="Currency 3 3 3 2 3" xfId="2127" xr:uid="{00000000-0005-0000-0000-0000EF090000}"/>
    <cellStyle name="Currency 3 3 3 2 3 2" xfId="2128" xr:uid="{00000000-0005-0000-0000-0000F0090000}"/>
    <cellStyle name="Currency 3 3 3 2 4" xfId="2129" xr:uid="{00000000-0005-0000-0000-0000F1090000}"/>
    <cellStyle name="Currency 3 3 3 3" xfId="2130" xr:uid="{00000000-0005-0000-0000-0000F2090000}"/>
    <cellStyle name="Currency 3 3 3 3 2" xfId="2131" xr:uid="{00000000-0005-0000-0000-0000F3090000}"/>
    <cellStyle name="Currency 3 3 3 4" xfId="2132" xr:uid="{00000000-0005-0000-0000-0000F4090000}"/>
    <cellStyle name="Currency 3 3 3 4 2" xfId="2133" xr:uid="{00000000-0005-0000-0000-0000F5090000}"/>
    <cellStyle name="Currency 3 3 3 5" xfId="2134" xr:uid="{00000000-0005-0000-0000-0000F6090000}"/>
    <cellStyle name="Currency 3 3 4" xfId="2135" xr:uid="{00000000-0005-0000-0000-0000F7090000}"/>
    <cellStyle name="Currency 3 3 4 2" xfId="2136" xr:uid="{00000000-0005-0000-0000-0000F8090000}"/>
    <cellStyle name="Currency 3 3 4 2 2" xfId="2137" xr:uid="{00000000-0005-0000-0000-0000F9090000}"/>
    <cellStyle name="Currency 3 3 4 3" xfId="2138" xr:uid="{00000000-0005-0000-0000-0000FA090000}"/>
    <cellStyle name="Currency 3 3 4 3 2" xfId="2139" xr:uid="{00000000-0005-0000-0000-0000FB090000}"/>
    <cellStyle name="Currency 3 3 4 4" xfId="2140" xr:uid="{00000000-0005-0000-0000-0000FC090000}"/>
    <cellStyle name="Currency 3 3 5" xfId="2141" xr:uid="{00000000-0005-0000-0000-0000FD090000}"/>
    <cellStyle name="Currency 3 3 5 2" xfId="2142" xr:uid="{00000000-0005-0000-0000-0000FE090000}"/>
    <cellStyle name="Currency 3 3 6" xfId="2143" xr:uid="{00000000-0005-0000-0000-0000FF090000}"/>
    <cellStyle name="Currency 3 3 6 2" xfId="2144" xr:uid="{00000000-0005-0000-0000-0000000A0000}"/>
    <cellStyle name="Currency 3 3 7" xfId="2145" xr:uid="{00000000-0005-0000-0000-0000010A0000}"/>
    <cellStyle name="Currency 3 4" xfId="2146" xr:uid="{00000000-0005-0000-0000-0000020A0000}"/>
    <cellStyle name="Currency 3 4 2" xfId="2147" xr:uid="{00000000-0005-0000-0000-0000030A0000}"/>
    <cellStyle name="Currency 3 4 2 2" xfId="2148" xr:uid="{00000000-0005-0000-0000-0000040A0000}"/>
    <cellStyle name="Currency 3 4 2 2 2" xfId="2149" xr:uid="{00000000-0005-0000-0000-0000050A0000}"/>
    <cellStyle name="Currency 3 4 2 2 2 2" xfId="2150" xr:uid="{00000000-0005-0000-0000-0000060A0000}"/>
    <cellStyle name="Currency 3 4 2 2 2 2 2" xfId="2151" xr:uid="{00000000-0005-0000-0000-0000070A0000}"/>
    <cellStyle name="Currency 3 4 2 2 2 3" xfId="2152" xr:uid="{00000000-0005-0000-0000-0000080A0000}"/>
    <cellStyle name="Currency 3 4 2 2 2 3 2" xfId="2153" xr:uid="{00000000-0005-0000-0000-0000090A0000}"/>
    <cellStyle name="Currency 3 4 2 2 2 4" xfId="2154" xr:uid="{00000000-0005-0000-0000-00000A0A0000}"/>
    <cellStyle name="Currency 3 4 2 2 3" xfId="2155" xr:uid="{00000000-0005-0000-0000-00000B0A0000}"/>
    <cellStyle name="Currency 3 4 2 2 3 2" xfId="2156" xr:uid="{00000000-0005-0000-0000-00000C0A0000}"/>
    <cellStyle name="Currency 3 4 2 2 4" xfId="2157" xr:uid="{00000000-0005-0000-0000-00000D0A0000}"/>
    <cellStyle name="Currency 3 4 2 2 4 2" xfId="2158" xr:uid="{00000000-0005-0000-0000-00000E0A0000}"/>
    <cellStyle name="Currency 3 4 2 2 5" xfId="2159" xr:uid="{00000000-0005-0000-0000-00000F0A0000}"/>
    <cellStyle name="Currency 3 4 2 3" xfId="2160" xr:uid="{00000000-0005-0000-0000-0000100A0000}"/>
    <cellStyle name="Currency 3 4 2 3 2" xfId="2161" xr:uid="{00000000-0005-0000-0000-0000110A0000}"/>
    <cellStyle name="Currency 3 4 2 3 2 2" xfId="2162" xr:uid="{00000000-0005-0000-0000-0000120A0000}"/>
    <cellStyle name="Currency 3 4 2 3 3" xfId="2163" xr:uid="{00000000-0005-0000-0000-0000130A0000}"/>
    <cellStyle name="Currency 3 4 2 3 3 2" xfId="2164" xr:uid="{00000000-0005-0000-0000-0000140A0000}"/>
    <cellStyle name="Currency 3 4 2 3 4" xfId="2165" xr:uid="{00000000-0005-0000-0000-0000150A0000}"/>
    <cellStyle name="Currency 3 4 2 4" xfId="2166" xr:uid="{00000000-0005-0000-0000-0000160A0000}"/>
    <cellStyle name="Currency 3 4 2 4 2" xfId="2167" xr:uid="{00000000-0005-0000-0000-0000170A0000}"/>
    <cellStyle name="Currency 3 4 2 5" xfId="2168" xr:uid="{00000000-0005-0000-0000-0000180A0000}"/>
    <cellStyle name="Currency 3 4 2 5 2" xfId="2169" xr:uid="{00000000-0005-0000-0000-0000190A0000}"/>
    <cellStyle name="Currency 3 4 2 6" xfId="2170" xr:uid="{00000000-0005-0000-0000-00001A0A0000}"/>
    <cellStyle name="Currency 3 4 3" xfId="2171" xr:uid="{00000000-0005-0000-0000-00001B0A0000}"/>
    <cellStyle name="Currency 3 4 3 2" xfId="2172" xr:uid="{00000000-0005-0000-0000-00001C0A0000}"/>
    <cellStyle name="Currency 3 4 3 2 2" xfId="2173" xr:uid="{00000000-0005-0000-0000-00001D0A0000}"/>
    <cellStyle name="Currency 3 4 3 2 2 2" xfId="2174" xr:uid="{00000000-0005-0000-0000-00001E0A0000}"/>
    <cellStyle name="Currency 3 4 3 2 3" xfId="2175" xr:uid="{00000000-0005-0000-0000-00001F0A0000}"/>
    <cellStyle name="Currency 3 4 3 2 3 2" xfId="2176" xr:uid="{00000000-0005-0000-0000-0000200A0000}"/>
    <cellStyle name="Currency 3 4 3 2 4" xfId="2177" xr:uid="{00000000-0005-0000-0000-0000210A0000}"/>
    <cellStyle name="Currency 3 4 3 3" xfId="2178" xr:uid="{00000000-0005-0000-0000-0000220A0000}"/>
    <cellStyle name="Currency 3 4 3 3 2" xfId="2179" xr:uid="{00000000-0005-0000-0000-0000230A0000}"/>
    <cellStyle name="Currency 3 4 3 4" xfId="2180" xr:uid="{00000000-0005-0000-0000-0000240A0000}"/>
    <cellStyle name="Currency 3 4 3 4 2" xfId="2181" xr:uid="{00000000-0005-0000-0000-0000250A0000}"/>
    <cellStyle name="Currency 3 4 3 5" xfId="2182" xr:uid="{00000000-0005-0000-0000-0000260A0000}"/>
    <cellStyle name="Currency 3 4 4" xfId="2183" xr:uid="{00000000-0005-0000-0000-0000270A0000}"/>
    <cellStyle name="Currency 3 4 4 2" xfId="2184" xr:uid="{00000000-0005-0000-0000-0000280A0000}"/>
    <cellStyle name="Currency 3 4 4 2 2" xfId="2185" xr:uid="{00000000-0005-0000-0000-0000290A0000}"/>
    <cellStyle name="Currency 3 4 4 3" xfId="2186" xr:uid="{00000000-0005-0000-0000-00002A0A0000}"/>
    <cellStyle name="Currency 3 4 4 3 2" xfId="2187" xr:uid="{00000000-0005-0000-0000-00002B0A0000}"/>
    <cellStyle name="Currency 3 4 4 4" xfId="2188" xr:uid="{00000000-0005-0000-0000-00002C0A0000}"/>
    <cellStyle name="Currency 3 4 5" xfId="2189" xr:uid="{00000000-0005-0000-0000-00002D0A0000}"/>
    <cellStyle name="Currency 3 4 5 2" xfId="2190" xr:uid="{00000000-0005-0000-0000-00002E0A0000}"/>
    <cellStyle name="Currency 3 4 6" xfId="2191" xr:uid="{00000000-0005-0000-0000-00002F0A0000}"/>
    <cellStyle name="Currency 3 4 6 2" xfId="2192" xr:uid="{00000000-0005-0000-0000-0000300A0000}"/>
    <cellStyle name="Currency 3 4 7" xfId="2193" xr:uid="{00000000-0005-0000-0000-0000310A0000}"/>
    <cellStyle name="Currency 3 5" xfId="2194" xr:uid="{00000000-0005-0000-0000-0000320A0000}"/>
    <cellStyle name="Currency 3 5 2" xfId="2195" xr:uid="{00000000-0005-0000-0000-0000330A0000}"/>
    <cellStyle name="Currency 3 5 2 2" xfId="2196" xr:uid="{00000000-0005-0000-0000-0000340A0000}"/>
    <cellStyle name="Currency 3 5 2 2 2" xfId="2197" xr:uid="{00000000-0005-0000-0000-0000350A0000}"/>
    <cellStyle name="Currency 3 5 2 2 2 2" xfId="2198" xr:uid="{00000000-0005-0000-0000-0000360A0000}"/>
    <cellStyle name="Currency 3 5 2 2 3" xfId="2199" xr:uid="{00000000-0005-0000-0000-0000370A0000}"/>
    <cellStyle name="Currency 3 5 2 2 3 2" xfId="2200" xr:uid="{00000000-0005-0000-0000-0000380A0000}"/>
    <cellStyle name="Currency 3 5 2 2 4" xfId="2201" xr:uid="{00000000-0005-0000-0000-0000390A0000}"/>
    <cellStyle name="Currency 3 5 2 3" xfId="2202" xr:uid="{00000000-0005-0000-0000-00003A0A0000}"/>
    <cellStyle name="Currency 3 5 2 3 2" xfId="2203" xr:uid="{00000000-0005-0000-0000-00003B0A0000}"/>
    <cellStyle name="Currency 3 5 2 4" xfId="2204" xr:uid="{00000000-0005-0000-0000-00003C0A0000}"/>
    <cellStyle name="Currency 3 5 2 4 2" xfId="2205" xr:uid="{00000000-0005-0000-0000-00003D0A0000}"/>
    <cellStyle name="Currency 3 5 2 5" xfId="2206" xr:uid="{00000000-0005-0000-0000-00003E0A0000}"/>
    <cellStyle name="Currency 3 5 3" xfId="2207" xr:uid="{00000000-0005-0000-0000-00003F0A0000}"/>
    <cellStyle name="Currency 3 5 3 2" xfId="2208" xr:uid="{00000000-0005-0000-0000-0000400A0000}"/>
    <cellStyle name="Currency 3 5 3 2 2" xfId="2209" xr:uid="{00000000-0005-0000-0000-0000410A0000}"/>
    <cellStyle name="Currency 3 5 3 3" xfId="2210" xr:uid="{00000000-0005-0000-0000-0000420A0000}"/>
    <cellStyle name="Currency 3 5 3 3 2" xfId="2211" xr:uid="{00000000-0005-0000-0000-0000430A0000}"/>
    <cellStyle name="Currency 3 5 3 4" xfId="2212" xr:uid="{00000000-0005-0000-0000-0000440A0000}"/>
    <cellStyle name="Currency 3 5 4" xfId="2213" xr:uid="{00000000-0005-0000-0000-0000450A0000}"/>
    <cellStyle name="Currency 3 5 4 2" xfId="2214" xr:uid="{00000000-0005-0000-0000-0000460A0000}"/>
    <cellStyle name="Currency 3 5 5" xfId="2215" xr:uid="{00000000-0005-0000-0000-0000470A0000}"/>
    <cellStyle name="Currency 3 5 5 2" xfId="2216" xr:uid="{00000000-0005-0000-0000-0000480A0000}"/>
    <cellStyle name="Currency 3 5 6" xfId="2217" xr:uid="{00000000-0005-0000-0000-0000490A0000}"/>
    <cellStyle name="Currency 3 6" xfId="2218" xr:uid="{00000000-0005-0000-0000-00004A0A0000}"/>
    <cellStyle name="Currency 3 6 2" xfId="2219" xr:uid="{00000000-0005-0000-0000-00004B0A0000}"/>
    <cellStyle name="Currency 3 6 2 2" xfId="2220" xr:uid="{00000000-0005-0000-0000-00004C0A0000}"/>
    <cellStyle name="Currency 3 6 2 2 2" xfId="2221" xr:uid="{00000000-0005-0000-0000-00004D0A0000}"/>
    <cellStyle name="Currency 3 6 2 3" xfId="2222" xr:uid="{00000000-0005-0000-0000-00004E0A0000}"/>
    <cellStyle name="Currency 3 6 2 3 2" xfId="2223" xr:uid="{00000000-0005-0000-0000-00004F0A0000}"/>
    <cellStyle name="Currency 3 6 2 4" xfId="2224" xr:uid="{00000000-0005-0000-0000-0000500A0000}"/>
    <cellStyle name="Currency 3 6 3" xfId="2225" xr:uid="{00000000-0005-0000-0000-0000510A0000}"/>
    <cellStyle name="Currency 3 6 3 2" xfId="2226" xr:uid="{00000000-0005-0000-0000-0000520A0000}"/>
    <cellStyle name="Currency 3 6 4" xfId="2227" xr:uid="{00000000-0005-0000-0000-0000530A0000}"/>
    <cellStyle name="Currency 3 6 4 2" xfId="2228" xr:uid="{00000000-0005-0000-0000-0000540A0000}"/>
    <cellStyle name="Currency 3 6 5" xfId="2229" xr:uid="{00000000-0005-0000-0000-0000550A0000}"/>
    <cellStyle name="Currency 3 7" xfId="2230" xr:uid="{00000000-0005-0000-0000-0000560A0000}"/>
    <cellStyle name="Currency 3 7 2" xfId="2231" xr:uid="{00000000-0005-0000-0000-0000570A0000}"/>
    <cellStyle name="Currency 3 7 2 2" xfId="2232" xr:uid="{00000000-0005-0000-0000-0000580A0000}"/>
    <cellStyle name="Currency 3 7 3" xfId="2233" xr:uid="{00000000-0005-0000-0000-0000590A0000}"/>
    <cellStyle name="Currency 3 7 3 2" xfId="2234" xr:uid="{00000000-0005-0000-0000-00005A0A0000}"/>
    <cellStyle name="Currency 3 7 4" xfId="2235" xr:uid="{00000000-0005-0000-0000-00005B0A0000}"/>
    <cellStyle name="Currency 3 8" xfId="2236" xr:uid="{00000000-0005-0000-0000-00005C0A0000}"/>
    <cellStyle name="Currency 3 8 2" xfId="2237" xr:uid="{00000000-0005-0000-0000-00005D0A0000}"/>
    <cellStyle name="Currency 3 9" xfId="2238" xr:uid="{00000000-0005-0000-0000-00005E0A0000}"/>
    <cellStyle name="Currency 3 9 2" xfId="2239" xr:uid="{00000000-0005-0000-0000-00005F0A0000}"/>
    <cellStyle name="Currency 4" xfId="56" xr:uid="{00000000-0005-0000-0000-0000600A0000}"/>
    <cellStyle name="Currency 4 10" xfId="2240" xr:uid="{00000000-0005-0000-0000-0000610A0000}"/>
    <cellStyle name="Currency 4 2" xfId="2241" xr:uid="{00000000-0005-0000-0000-0000620A0000}"/>
    <cellStyle name="Currency 4 2 2" xfId="2242" xr:uid="{00000000-0005-0000-0000-0000630A0000}"/>
    <cellStyle name="Currency 4 2 2 2" xfId="2243" xr:uid="{00000000-0005-0000-0000-0000640A0000}"/>
    <cellStyle name="Currency 4 2 2 2 2" xfId="2244" xr:uid="{00000000-0005-0000-0000-0000650A0000}"/>
    <cellStyle name="Currency 4 2 2 2 2 2" xfId="2245" xr:uid="{00000000-0005-0000-0000-0000660A0000}"/>
    <cellStyle name="Currency 4 2 2 2 2 2 2" xfId="2246" xr:uid="{00000000-0005-0000-0000-0000670A0000}"/>
    <cellStyle name="Currency 4 2 2 2 2 2 2 2" xfId="2247" xr:uid="{00000000-0005-0000-0000-0000680A0000}"/>
    <cellStyle name="Currency 4 2 2 2 2 2 3" xfId="2248" xr:uid="{00000000-0005-0000-0000-0000690A0000}"/>
    <cellStyle name="Currency 4 2 2 2 2 2 3 2" xfId="2249" xr:uid="{00000000-0005-0000-0000-00006A0A0000}"/>
    <cellStyle name="Currency 4 2 2 2 2 2 4" xfId="2250" xr:uid="{00000000-0005-0000-0000-00006B0A0000}"/>
    <cellStyle name="Currency 4 2 2 2 2 3" xfId="2251" xr:uid="{00000000-0005-0000-0000-00006C0A0000}"/>
    <cellStyle name="Currency 4 2 2 2 2 3 2" xfId="2252" xr:uid="{00000000-0005-0000-0000-00006D0A0000}"/>
    <cellStyle name="Currency 4 2 2 2 2 4" xfId="2253" xr:uid="{00000000-0005-0000-0000-00006E0A0000}"/>
    <cellStyle name="Currency 4 2 2 2 2 4 2" xfId="2254" xr:uid="{00000000-0005-0000-0000-00006F0A0000}"/>
    <cellStyle name="Currency 4 2 2 2 2 5" xfId="2255" xr:uid="{00000000-0005-0000-0000-0000700A0000}"/>
    <cellStyle name="Currency 4 2 2 2 3" xfId="2256" xr:uid="{00000000-0005-0000-0000-0000710A0000}"/>
    <cellStyle name="Currency 4 2 2 2 3 2" xfId="2257" xr:uid="{00000000-0005-0000-0000-0000720A0000}"/>
    <cellStyle name="Currency 4 2 2 2 3 2 2" xfId="2258" xr:uid="{00000000-0005-0000-0000-0000730A0000}"/>
    <cellStyle name="Currency 4 2 2 2 3 3" xfId="2259" xr:uid="{00000000-0005-0000-0000-0000740A0000}"/>
    <cellStyle name="Currency 4 2 2 2 3 3 2" xfId="2260" xr:uid="{00000000-0005-0000-0000-0000750A0000}"/>
    <cellStyle name="Currency 4 2 2 2 3 4" xfId="2261" xr:uid="{00000000-0005-0000-0000-0000760A0000}"/>
    <cellStyle name="Currency 4 2 2 2 4" xfId="2262" xr:uid="{00000000-0005-0000-0000-0000770A0000}"/>
    <cellStyle name="Currency 4 2 2 2 4 2" xfId="2263" xr:uid="{00000000-0005-0000-0000-0000780A0000}"/>
    <cellStyle name="Currency 4 2 2 2 5" xfId="2264" xr:uid="{00000000-0005-0000-0000-0000790A0000}"/>
    <cellStyle name="Currency 4 2 2 2 5 2" xfId="2265" xr:uid="{00000000-0005-0000-0000-00007A0A0000}"/>
    <cellStyle name="Currency 4 2 2 2 6" xfId="2266" xr:uid="{00000000-0005-0000-0000-00007B0A0000}"/>
    <cellStyle name="Currency 4 2 2 3" xfId="2267" xr:uid="{00000000-0005-0000-0000-00007C0A0000}"/>
    <cellStyle name="Currency 4 2 2 3 2" xfId="2268" xr:uid="{00000000-0005-0000-0000-00007D0A0000}"/>
    <cellStyle name="Currency 4 2 2 3 2 2" xfId="2269" xr:uid="{00000000-0005-0000-0000-00007E0A0000}"/>
    <cellStyle name="Currency 4 2 2 3 2 2 2" xfId="2270" xr:uid="{00000000-0005-0000-0000-00007F0A0000}"/>
    <cellStyle name="Currency 4 2 2 3 2 3" xfId="2271" xr:uid="{00000000-0005-0000-0000-0000800A0000}"/>
    <cellStyle name="Currency 4 2 2 3 2 3 2" xfId="2272" xr:uid="{00000000-0005-0000-0000-0000810A0000}"/>
    <cellStyle name="Currency 4 2 2 3 2 4" xfId="2273" xr:uid="{00000000-0005-0000-0000-0000820A0000}"/>
    <cellStyle name="Currency 4 2 2 3 3" xfId="2274" xr:uid="{00000000-0005-0000-0000-0000830A0000}"/>
    <cellStyle name="Currency 4 2 2 3 3 2" xfId="2275" xr:uid="{00000000-0005-0000-0000-0000840A0000}"/>
    <cellStyle name="Currency 4 2 2 3 4" xfId="2276" xr:uid="{00000000-0005-0000-0000-0000850A0000}"/>
    <cellStyle name="Currency 4 2 2 3 4 2" xfId="2277" xr:uid="{00000000-0005-0000-0000-0000860A0000}"/>
    <cellStyle name="Currency 4 2 2 3 5" xfId="2278" xr:uid="{00000000-0005-0000-0000-0000870A0000}"/>
    <cellStyle name="Currency 4 2 2 4" xfId="2279" xr:uid="{00000000-0005-0000-0000-0000880A0000}"/>
    <cellStyle name="Currency 4 2 2 4 2" xfId="2280" xr:uid="{00000000-0005-0000-0000-0000890A0000}"/>
    <cellStyle name="Currency 4 2 2 4 2 2" xfId="2281" xr:uid="{00000000-0005-0000-0000-00008A0A0000}"/>
    <cellStyle name="Currency 4 2 2 4 3" xfId="2282" xr:uid="{00000000-0005-0000-0000-00008B0A0000}"/>
    <cellStyle name="Currency 4 2 2 4 3 2" xfId="2283" xr:uid="{00000000-0005-0000-0000-00008C0A0000}"/>
    <cellStyle name="Currency 4 2 2 4 4" xfId="2284" xr:uid="{00000000-0005-0000-0000-00008D0A0000}"/>
    <cellStyle name="Currency 4 2 2 5" xfId="2285" xr:uid="{00000000-0005-0000-0000-00008E0A0000}"/>
    <cellStyle name="Currency 4 2 2 5 2" xfId="2286" xr:uid="{00000000-0005-0000-0000-00008F0A0000}"/>
    <cellStyle name="Currency 4 2 2 6" xfId="2287" xr:uid="{00000000-0005-0000-0000-0000900A0000}"/>
    <cellStyle name="Currency 4 2 2 6 2" xfId="2288" xr:uid="{00000000-0005-0000-0000-0000910A0000}"/>
    <cellStyle name="Currency 4 2 2 7" xfId="2289" xr:uid="{00000000-0005-0000-0000-0000920A0000}"/>
    <cellStyle name="Currency 4 2 3" xfId="2290" xr:uid="{00000000-0005-0000-0000-0000930A0000}"/>
    <cellStyle name="Currency 4 2 3 2" xfId="2291" xr:uid="{00000000-0005-0000-0000-0000940A0000}"/>
    <cellStyle name="Currency 4 2 3 2 2" xfId="2292" xr:uid="{00000000-0005-0000-0000-0000950A0000}"/>
    <cellStyle name="Currency 4 2 3 2 2 2" xfId="2293" xr:uid="{00000000-0005-0000-0000-0000960A0000}"/>
    <cellStyle name="Currency 4 2 3 2 2 2 2" xfId="2294" xr:uid="{00000000-0005-0000-0000-0000970A0000}"/>
    <cellStyle name="Currency 4 2 3 2 2 3" xfId="2295" xr:uid="{00000000-0005-0000-0000-0000980A0000}"/>
    <cellStyle name="Currency 4 2 3 2 2 3 2" xfId="2296" xr:uid="{00000000-0005-0000-0000-0000990A0000}"/>
    <cellStyle name="Currency 4 2 3 2 2 4" xfId="2297" xr:uid="{00000000-0005-0000-0000-00009A0A0000}"/>
    <cellStyle name="Currency 4 2 3 2 3" xfId="2298" xr:uid="{00000000-0005-0000-0000-00009B0A0000}"/>
    <cellStyle name="Currency 4 2 3 2 3 2" xfId="2299" xr:uid="{00000000-0005-0000-0000-00009C0A0000}"/>
    <cellStyle name="Currency 4 2 3 2 4" xfId="2300" xr:uid="{00000000-0005-0000-0000-00009D0A0000}"/>
    <cellStyle name="Currency 4 2 3 2 4 2" xfId="2301" xr:uid="{00000000-0005-0000-0000-00009E0A0000}"/>
    <cellStyle name="Currency 4 2 3 2 5" xfId="2302" xr:uid="{00000000-0005-0000-0000-00009F0A0000}"/>
    <cellStyle name="Currency 4 2 3 3" xfId="2303" xr:uid="{00000000-0005-0000-0000-0000A00A0000}"/>
    <cellStyle name="Currency 4 2 3 3 2" xfId="2304" xr:uid="{00000000-0005-0000-0000-0000A10A0000}"/>
    <cellStyle name="Currency 4 2 3 3 2 2" xfId="2305" xr:uid="{00000000-0005-0000-0000-0000A20A0000}"/>
    <cellStyle name="Currency 4 2 3 3 3" xfId="2306" xr:uid="{00000000-0005-0000-0000-0000A30A0000}"/>
    <cellStyle name="Currency 4 2 3 3 3 2" xfId="2307" xr:uid="{00000000-0005-0000-0000-0000A40A0000}"/>
    <cellStyle name="Currency 4 2 3 3 4" xfId="2308" xr:uid="{00000000-0005-0000-0000-0000A50A0000}"/>
    <cellStyle name="Currency 4 2 3 4" xfId="2309" xr:uid="{00000000-0005-0000-0000-0000A60A0000}"/>
    <cellStyle name="Currency 4 2 3 4 2" xfId="2310" xr:uid="{00000000-0005-0000-0000-0000A70A0000}"/>
    <cellStyle name="Currency 4 2 3 5" xfId="2311" xr:uid="{00000000-0005-0000-0000-0000A80A0000}"/>
    <cellStyle name="Currency 4 2 3 5 2" xfId="2312" xr:uid="{00000000-0005-0000-0000-0000A90A0000}"/>
    <cellStyle name="Currency 4 2 3 6" xfId="2313" xr:uid="{00000000-0005-0000-0000-0000AA0A0000}"/>
    <cellStyle name="Currency 4 2 4" xfId="2314" xr:uid="{00000000-0005-0000-0000-0000AB0A0000}"/>
    <cellStyle name="Currency 4 2 4 2" xfId="2315" xr:uid="{00000000-0005-0000-0000-0000AC0A0000}"/>
    <cellStyle name="Currency 4 2 4 2 2" xfId="2316" xr:uid="{00000000-0005-0000-0000-0000AD0A0000}"/>
    <cellStyle name="Currency 4 2 4 2 2 2" xfId="2317" xr:uid="{00000000-0005-0000-0000-0000AE0A0000}"/>
    <cellStyle name="Currency 4 2 4 2 3" xfId="2318" xr:uid="{00000000-0005-0000-0000-0000AF0A0000}"/>
    <cellStyle name="Currency 4 2 4 2 3 2" xfId="2319" xr:uid="{00000000-0005-0000-0000-0000B00A0000}"/>
    <cellStyle name="Currency 4 2 4 2 4" xfId="2320" xr:uid="{00000000-0005-0000-0000-0000B10A0000}"/>
    <cellStyle name="Currency 4 2 4 3" xfId="2321" xr:uid="{00000000-0005-0000-0000-0000B20A0000}"/>
    <cellStyle name="Currency 4 2 4 3 2" xfId="2322" xr:uid="{00000000-0005-0000-0000-0000B30A0000}"/>
    <cellStyle name="Currency 4 2 4 4" xfId="2323" xr:uid="{00000000-0005-0000-0000-0000B40A0000}"/>
    <cellStyle name="Currency 4 2 4 4 2" xfId="2324" xr:uid="{00000000-0005-0000-0000-0000B50A0000}"/>
    <cellStyle name="Currency 4 2 4 5" xfId="2325" xr:uid="{00000000-0005-0000-0000-0000B60A0000}"/>
    <cellStyle name="Currency 4 2 5" xfId="2326" xr:uid="{00000000-0005-0000-0000-0000B70A0000}"/>
    <cellStyle name="Currency 4 2 5 2" xfId="2327" xr:uid="{00000000-0005-0000-0000-0000B80A0000}"/>
    <cellStyle name="Currency 4 2 5 2 2" xfId="2328" xr:uid="{00000000-0005-0000-0000-0000B90A0000}"/>
    <cellStyle name="Currency 4 2 5 3" xfId="2329" xr:uid="{00000000-0005-0000-0000-0000BA0A0000}"/>
    <cellStyle name="Currency 4 2 5 3 2" xfId="2330" xr:uid="{00000000-0005-0000-0000-0000BB0A0000}"/>
    <cellStyle name="Currency 4 2 5 4" xfId="2331" xr:uid="{00000000-0005-0000-0000-0000BC0A0000}"/>
    <cellStyle name="Currency 4 2 6" xfId="2332" xr:uid="{00000000-0005-0000-0000-0000BD0A0000}"/>
    <cellStyle name="Currency 4 2 6 2" xfId="2333" xr:uid="{00000000-0005-0000-0000-0000BE0A0000}"/>
    <cellStyle name="Currency 4 2 7" xfId="2334" xr:uid="{00000000-0005-0000-0000-0000BF0A0000}"/>
    <cellStyle name="Currency 4 2 7 2" xfId="2335" xr:uid="{00000000-0005-0000-0000-0000C00A0000}"/>
    <cellStyle name="Currency 4 2 8" xfId="2336" xr:uid="{00000000-0005-0000-0000-0000C10A0000}"/>
    <cellStyle name="Currency 4 3" xfId="2337" xr:uid="{00000000-0005-0000-0000-0000C20A0000}"/>
    <cellStyle name="Currency 4 3 2" xfId="2338" xr:uid="{00000000-0005-0000-0000-0000C30A0000}"/>
    <cellStyle name="Currency 4 3 2 2" xfId="2339" xr:uid="{00000000-0005-0000-0000-0000C40A0000}"/>
    <cellStyle name="Currency 4 3 2 2 2" xfId="2340" xr:uid="{00000000-0005-0000-0000-0000C50A0000}"/>
    <cellStyle name="Currency 4 3 2 2 2 2" xfId="2341" xr:uid="{00000000-0005-0000-0000-0000C60A0000}"/>
    <cellStyle name="Currency 4 3 2 2 2 2 2" xfId="2342" xr:uid="{00000000-0005-0000-0000-0000C70A0000}"/>
    <cellStyle name="Currency 4 3 2 2 2 3" xfId="2343" xr:uid="{00000000-0005-0000-0000-0000C80A0000}"/>
    <cellStyle name="Currency 4 3 2 2 2 3 2" xfId="2344" xr:uid="{00000000-0005-0000-0000-0000C90A0000}"/>
    <cellStyle name="Currency 4 3 2 2 2 4" xfId="2345" xr:uid="{00000000-0005-0000-0000-0000CA0A0000}"/>
    <cellStyle name="Currency 4 3 2 2 3" xfId="2346" xr:uid="{00000000-0005-0000-0000-0000CB0A0000}"/>
    <cellStyle name="Currency 4 3 2 2 3 2" xfId="2347" xr:uid="{00000000-0005-0000-0000-0000CC0A0000}"/>
    <cellStyle name="Currency 4 3 2 2 4" xfId="2348" xr:uid="{00000000-0005-0000-0000-0000CD0A0000}"/>
    <cellStyle name="Currency 4 3 2 2 4 2" xfId="2349" xr:uid="{00000000-0005-0000-0000-0000CE0A0000}"/>
    <cellStyle name="Currency 4 3 2 2 5" xfId="2350" xr:uid="{00000000-0005-0000-0000-0000CF0A0000}"/>
    <cellStyle name="Currency 4 3 2 3" xfId="2351" xr:uid="{00000000-0005-0000-0000-0000D00A0000}"/>
    <cellStyle name="Currency 4 3 2 3 2" xfId="2352" xr:uid="{00000000-0005-0000-0000-0000D10A0000}"/>
    <cellStyle name="Currency 4 3 2 3 2 2" xfId="2353" xr:uid="{00000000-0005-0000-0000-0000D20A0000}"/>
    <cellStyle name="Currency 4 3 2 3 3" xfId="2354" xr:uid="{00000000-0005-0000-0000-0000D30A0000}"/>
    <cellStyle name="Currency 4 3 2 3 3 2" xfId="2355" xr:uid="{00000000-0005-0000-0000-0000D40A0000}"/>
    <cellStyle name="Currency 4 3 2 3 4" xfId="2356" xr:uid="{00000000-0005-0000-0000-0000D50A0000}"/>
    <cellStyle name="Currency 4 3 2 4" xfId="2357" xr:uid="{00000000-0005-0000-0000-0000D60A0000}"/>
    <cellStyle name="Currency 4 3 2 4 2" xfId="2358" xr:uid="{00000000-0005-0000-0000-0000D70A0000}"/>
    <cellStyle name="Currency 4 3 2 5" xfId="2359" xr:uid="{00000000-0005-0000-0000-0000D80A0000}"/>
    <cellStyle name="Currency 4 3 2 5 2" xfId="2360" xr:uid="{00000000-0005-0000-0000-0000D90A0000}"/>
    <cellStyle name="Currency 4 3 2 6" xfId="2361" xr:uid="{00000000-0005-0000-0000-0000DA0A0000}"/>
    <cellStyle name="Currency 4 3 3" xfId="2362" xr:uid="{00000000-0005-0000-0000-0000DB0A0000}"/>
    <cellStyle name="Currency 4 3 3 2" xfId="2363" xr:uid="{00000000-0005-0000-0000-0000DC0A0000}"/>
    <cellStyle name="Currency 4 3 3 2 2" xfId="2364" xr:uid="{00000000-0005-0000-0000-0000DD0A0000}"/>
    <cellStyle name="Currency 4 3 3 2 2 2" xfId="2365" xr:uid="{00000000-0005-0000-0000-0000DE0A0000}"/>
    <cellStyle name="Currency 4 3 3 2 3" xfId="2366" xr:uid="{00000000-0005-0000-0000-0000DF0A0000}"/>
    <cellStyle name="Currency 4 3 3 2 3 2" xfId="2367" xr:uid="{00000000-0005-0000-0000-0000E00A0000}"/>
    <cellStyle name="Currency 4 3 3 2 4" xfId="2368" xr:uid="{00000000-0005-0000-0000-0000E10A0000}"/>
    <cellStyle name="Currency 4 3 3 3" xfId="2369" xr:uid="{00000000-0005-0000-0000-0000E20A0000}"/>
    <cellStyle name="Currency 4 3 3 3 2" xfId="2370" xr:uid="{00000000-0005-0000-0000-0000E30A0000}"/>
    <cellStyle name="Currency 4 3 3 4" xfId="2371" xr:uid="{00000000-0005-0000-0000-0000E40A0000}"/>
    <cellStyle name="Currency 4 3 3 4 2" xfId="2372" xr:uid="{00000000-0005-0000-0000-0000E50A0000}"/>
    <cellStyle name="Currency 4 3 3 5" xfId="2373" xr:uid="{00000000-0005-0000-0000-0000E60A0000}"/>
    <cellStyle name="Currency 4 3 4" xfId="2374" xr:uid="{00000000-0005-0000-0000-0000E70A0000}"/>
    <cellStyle name="Currency 4 3 4 2" xfId="2375" xr:uid="{00000000-0005-0000-0000-0000E80A0000}"/>
    <cellStyle name="Currency 4 3 4 2 2" xfId="2376" xr:uid="{00000000-0005-0000-0000-0000E90A0000}"/>
    <cellStyle name="Currency 4 3 4 3" xfId="2377" xr:uid="{00000000-0005-0000-0000-0000EA0A0000}"/>
    <cellStyle name="Currency 4 3 4 3 2" xfId="2378" xr:uid="{00000000-0005-0000-0000-0000EB0A0000}"/>
    <cellStyle name="Currency 4 3 4 4" xfId="2379" xr:uid="{00000000-0005-0000-0000-0000EC0A0000}"/>
    <cellStyle name="Currency 4 3 5" xfId="2380" xr:uid="{00000000-0005-0000-0000-0000ED0A0000}"/>
    <cellStyle name="Currency 4 3 5 2" xfId="2381" xr:uid="{00000000-0005-0000-0000-0000EE0A0000}"/>
    <cellStyle name="Currency 4 3 6" xfId="2382" xr:uid="{00000000-0005-0000-0000-0000EF0A0000}"/>
    <cellStyle name="Currency 4 3 6 2" xfId="2383" xr:uid="{00000000-0005-0000-0000-0000F00A0000}"/>
    <cellStyle name="Currency 4 3 7" xfId="2384" xr:uid="{00000000-0005-0000-0000-0000F10A0000}"/>
    <cellStyle name="Currency 4 4" xfId="2385" xr:uid="{00000000-0005-0000-0000-0000F20A0000}"/>
    <cellStyle name="Currency 4 4 2" xfId="2386" xr:uid="{00000000-0005-0000-0000-0000F30A0000}"/>
    <cellStyle name="Currency 4 4 2 2" xfId="2387" xr:uid="{00000000-0005-0000-0000-0000F40A0000}"/>
    <cellStyle name="Currency 4 4 2 2 2" xfId="2388" xr:uid="{00000000-0005-0000-0000-0000F50A0000}"/>
    <cellStyle name="Currency 4 4 2 2 2 2" xfId="2389" xr:uid="{00000000-0005-0000-0000-0000F60A0000}"/>
    <cellStyle name="Currency 4 4 2 2 2 2 2" xfId="2390" xr:uid="{00000000-0005-0000-0000-0000F70A0000}"/>
    <cellStyle name="Currency 4 4 2 2 2 3" xfId="2391" xr:uid="{00000000-0005-0000-0000-0000F80A0000}"/>
    <cellStyle name="Currency 4 4 2 2 2 3 2" xfId="2392" xr:uid="{00000000-0005-0000-0000-0000F90A0000}"/>
    <cellStyle name="Currency 4 4 2 2 2 4" xfId="2393" xr:uid="{00000000-0005-0000-0000-0000FA0A0000}"/>
    <cellStyle name="Currency 4 4 2 2 3" xfId="2394" xr:uid="{00000000-0005-0000-0000-0000FB0A0000}"/>
    <cellStyle name="Currency 4 4 2 2 3 2" xfId="2395" xr:uid="{00000000-0005-0000-0000-0000FC0A0000}"/>
    <cellStyle name="Currency 4 4 2 2 4" xfId="2396" xr:uid="{00000000-0005-0000-0000-0000FD0A0000}"/>
    <cellStyle name="Currency 4 4 2 2 4 2" xfId="2397" xr:uid="{00000000-0005-0000-0000-0000FE0A0000}"/>
    <cellStyle name="Currency 4 4 2 2 5" xfId="2398" xr:uid="{00000000-0005-0000-0000-0000FF0A0000}"/>
    <cellStyle name="Currency 4 4 2 3" xfId="2399" xr:uid="{00000000-0005-0000-0000-0000000B0000}"/>
    <cellStyle name="Currency 4 4 2 3 2" xfId="2400" xr:uid="{00000000-0005-0000-0000-0000010B0000}"/>
    <cellStyle name="Currency 4 4 2 3 2 2" xfId="2401" xr:uid="{00000000-0005-0000-0000-0000020B0000}"/>
    <cellStyle name="Currency 4 4 2 3 3" xfId="2402" xr:uid="{00000000-0005-0000-0000-0000030B0000}"/>
    <cellStyle name="Currency 4 4 2 3 3 2" xfId="2403" xr:uid="{00000000-0005-0000-0000-0000040B0000}"/>
    <cellStyle name="Currency 4 4 2 3 4" xfId="2404" xr:uid="{00000000-0005-0000-0000-0000050B0000}"/>
    <cellStyle name="Currency 4 4 2 4" xfId="2405" xr:uid="{00000000-0005-0000-0000-0000060B0000}"/>
    <cellStyle name="Currency 4 4 2 4 2" xfId="2406" xr:uid="{00000000-0005-0000-0000-0000070B0000}"/>
    <cellStyle name="Currency 4 4 2 5" xfId="2407" xr:uid="{00000000-0005-0000-0000-0000080B0000}"/>
    <cellStyle name="Currency 4 4 2 5 2" xfId="2408" xr:uid="{00000000-0005-0000-0000-0000090B0000}"/>
    <cellStyle name="Currency 4 4 2 6" xfId="2409" xr:uid="{00000000-0005-0000-0000-00000A0B0000}"/>
    <cellStyle name="Currency 4 4 3" xfId="2410" xr:uid="{00000000-0005-0000-0000-00000B0B0000}"/>
    <cellStyle name="Currency 4 4 3 2" xfId="2411" xr:uid="{00000000-0005-0000-0000-00000C0B0000}"/>
    <cellStyle name="Currency 4 4 3 2 2" xfId="2412" xr:uid="{00000000-0005-0000-0000-00000D0B0000}"/>
    <cellStyle name="Currency 4 4 3 2 2 2" xfId="2413" xr:uid="{00000000-0005-0000-0000-00000E0B0000}"/>
    <cellStyle name="Currency 4 4 3 2 3" xfId="2414" xr:uid="{00000000-0005-0000-0000-00000F0B0000}"/>
    <cellStyle name="Currency 4 4 3 2 3 2" xfId="2415" xr:uid="{00000000-0005-0000-0000-0000100B0000}"/>
    <cellStyle name="Currency 4 4 3 2 4" xfId="2416" xr:uid="{00000000-0005-0000-0000-0000110B0000}"/>
    <cellStyle name="Currency 4 4 3 3" xfId="2417" xr:uid="{00000000-0005-0000-0000-0000120B0000}"/>
    <cellStyle name="Currency 4 4 3 3 2" xfId="2418" xr:uid="{00000000-0005-0000-0000-0000130B0000}"/>
    <cellStyle name="Currency 4 4 3 4" xfId="2419" xr:uid="{00000000-0005-0000-0000-0000140B0000}"/>
    <cellStyle name="Currency 4 4 3 4 2" xfId="2420" xr:uid="{00000000-0005-0000-0000-0000150B0000}"/>
    <cellStyle name="Currency 4 4 3 5" xfId="2421" xr:uid="{00000000-0005-0000-0000-0000160B0000}"/>
    <cellStyle name="Currency 4 4 4" xfId="2422" xr:uid="{00000000-0005-0000-0000-0000170B0000}"/>
    <cellStyle name="Currency 4 4 4 2" xfId="2423" xr:uid="{00000000-0005-0000-0000-0000180B0000}"/>
    <cellStyle name="Currency 4 4 4 2 2" xfId="2424" xr:uid="{00000000-0005-0000-0000-0000190B0000}"/>
    <cellStyle name="Currency 4 4 4 3" xfId="2425" xr:uid="{00000000-0005-0000-0000-00001A0B0000}"/>
    <cellStyle name="Currency 4 4 4 3 2" xfId="2426" xr:uid="{00000000-0005-0000-0000-00001B0B0000}"/>
    <cellStyle name="Currency 4 4 4 4" xfId="2427" xr:uid="{00000000-0005-0000-0000-00001C0B0000}"/>
    <cellStyle name="Currency 4 4 5" xfId="2428" xr:uid="{00000000-0005-0000-0000-00001D0B0000}"/>
    <cellStyle name="Currency 4 4 5 2" xfId="2429" xr:uid="{00000000-0005-0000-0000-00001E0B0000}"/>
    <cellStyle name="Currency 4 4 6" xfId="2430" xr:uid="{00000000-0005-0000-0000-00001F0B0000}"/>
    <cellStyle name="Currency 4 4 6 2" xfId="2431" xr:uid="{00000000-0005-0000-0000-0000200B0000}"/>
    <cellStyle name="Currency 4 4 7" xfId="2432" xr:uid="{00000000-0005-0000-0000-0000210B0000}"/>
    <cellStyle name="Currency 4 5" xfId="2433" xr:uid="{00000000-0005-0000-0000-0000220B0000}"/>
    <cellStyle name="Currency 4 5 2" xfId="2434" xr:uid="{00000000-0005-0000-0000-0000230B0000}"/>
    <cellStyle name="Currency 4 5 2 2" xfId="2435" xr:uid="{00000000-0005-0000-0000-0000240B0000}"/>
    <cellStyle name="Currency 4 5 2 2 2" xfId="2436" xr:uid="{00000000-0005-0000-0000-0000250B0000}"/>
    <cellStyle name="Currency 4 5 2 2 2 2" xfId="2437" xr:uid="{00000000-0005-0000-0000-0000260B0000}"/>
    <cellStyle name="Currency 4 5 2 2 3" xfId="2438" xr:uid="{00000000-0005-0000-0000-0000270B0000}"/>
    <cellStyle name="Currency 4 5 2 2 3 2" xfId="2439" xr:uid="{00000000-0005-0000-0000-0000280B0000}"/>
    <cellStyle name="Currency 4 5 2 2 4" xfId="2440" xr:uid="{00000000-0005-0000-0000-0000290B0000}"/>
    <cellStyle name="Currency 4 5 2 3" xfId="2441" xr:uid="{00000000-0005-0000-0000-00002A0B0000}"/>
    <cellStyle name="Currency 4 5 2 3 2" xfId="2442" xr:uid="{00000000-0005-0000-0000-00002B0B0000}"/>
    <cellStyle name="Currency 4 5 2 4" xfId="2443" xr:uid="{00000000-0005-0000-0000-00002C0B0000}"/>
    <cellStyle name="Currency 4 5 2 4 2" xfId="2444" xr:uid="{00000000-0005-0000-0000-00002D0B0000}"/>
    <cellStyle name="Currency 4 5 2 5" xfId="2445" xr:uid="{00000000-0005-0000-0000-00002E0B0000}"/>
    <cellStyle name="Currency 4 5 3" xfId="2446" xr:uid="{00000000-0005-0000-0000-00002F0B0000}"/>
    <cellStyle name="Currency 4 5 3 2" xfId="2447" xr:uid="{00000000-0005-0000-0000-0000300B0000}"/>
    <cellStyle name="Currency 4 5 3 2 2" xfId="2448" xr:uid="{00000000-0005-0000-0000-0000310B0000}"/>
    <cellStyle name="Currency 4 5 3 3" xfId="2449" xr:uid="{00000000-0005-0000-0000-0000320B0000}"/>
    <cellStyle name="Currency 4 5 3 3 2" xfId="2450" xr:uid="{00000000-0005-0000-0000-0000330B0000}"/>
    <cellStyle name="Currency 4 5 3 4" xfId="2451" xr:uid="{00000000-0005-0000-0000-0000340B0000}"/>
    <cellStyle name="Currency 4 5 4" xfId="2452" xr:uid="{00000000-0005-0000-0000-0000350B0000}"/>
    <cellStyle name="Currency 4 5 4 2" xfId="2453" xr:uid="{00000000-0005-0000-0000-0000360B0000}"/>
    <cellStyle name="Currency 4 5 5" xfId="2454" xr:uid="{00000000-0005-0000-0000-0000370B0000}"/>
    <cellStyle name="Currency 4 5 5 2" xfId="2455" xr:uid="{00000000-0005-0000-0000-0000380B0000}"/>
    <cellStyle name="Currency 4 5 6" xfId="2456" xr:uid="{00000000-0005-0000-0000-0000390B0000}"/>
    <cellStyle name="Currency 4 6" xfId="2457" xr:uid="{00000000-0005-0000-0000-00003A0B0000}"/>
    <cellStyle name="Currency 4 6 2" xfId="2458" xr:uid="{00000000-0005-0000-0000-00003B0B0000}"/>
    <cellStyle name="Currency 4 6 2 2" xfId="2459" xr:uid="{00000000-0005-0000-0000-00003C0B0000}"/>
    <cellStyle name="Currency 4 6 2 2 2" xfId="2460" xr:uid="{00000000-0005-0000-0000-00003D0B0000}"/>
    <cellStyle name="Currency 4 6 2 3" xfId="2461" xr:uid="{00000000-0005-0000-0000-00003E0B0000}"/>
    <cellStyle name="Currency 4 6 2 3 2" xfId="2462" xr:uid="{00000000-0005-0000-0000-00003F0B0000}"/>
    <cellStyle name="Currency 4 6 2 4" xfId="2463" xr:uid="{00000000-0005-0000-0000-0000400B0000}"/>
    <cellStyle name="Currency 4 6 3" xfId="2464" xr:uid="{00000000-0005-0000-0000-0000410B0000}"/>
    <cellStyle name="Currency 4 6 3 2" xfId="2465" xr:uid="{00000000-0005-0000-0000-0000420B0000}"/>
    <cellStyle name="Currency 4 6 4" xfId="2466" xr:uid="{00000000-0005-0000-0000-0000430B0000}"/>
    <cellStyle name="Currency 4 6 4 2" xfId="2467" xr:uid="{00000000-0005-0000-0000-0000440B0000}"/>
    <cellStyle name="Currency 4 6 5" xfId="2468" xr:uid="{00000000-0005-0000-0000-0000450B0000}"/>
    <cellStyle name="Currency 4 7" xfId="2469" xr:uid="{00000000-0005-0000-0000-0000460B0000}"/>
    <cellStyle name="Currency 4 7 2" xfId="2470" xr:uid="{00000000-0005-0000-0000-0000470B0000}"/>
    <cellStyle name="Currency 4 7 2 2" xfId="2471" xr:uid="{00000000-0005-0000-0000-0000480B0000}"/>
    <cellStyle name="Currency 4 7 3" xfId="2472" xr:uid="{00000000-0005-0000-0000-0000490B0000}"/>
    <cellStyle name="Currency 4 7 3 2" xfId="2473" xr:uid="{00000000-0005-0000-0000-00004A0B0000}"/>
    <cellStyle name="Currency 4 7 4" xfId="2474" xr:uid="{00000000-0005-0000-0000-00004B0B0000}"/>
    <cellStyle name="Currency 4 8" xfId="2475" xr:uid="{00000000-0005-0000-0000-00004C0B0000}"/>
    <cellStyle name="Currency 4 8 2" xfId="2476" xr:uid="{00000000-0005-0000-0000-00004D0B0000}"/>
    <cellStyle name="Currency 4 9" xfId="2477" xr:uid="{00000000-0005-0000-0000-00004E0B0000}"/>
    <cellStyle name="Currency 4 9 2" xfId="2478" xr:uid="{00000000-0005-0000-0000-00004F0B0000}"/>
    <cellStyle name="Currency 5" xfId="57" xr:uid="{00000000-0005-0000-0000-0000500B0000}"/>
    <cellStyle name="Currency 5 2" xfId="2479" xr:uid="{00000000-0005-0000-0000-0000510B0000}"/>
    <cellStyle name="Currency 5 2 2" xfId="2480" xr:uid="{00000000-0005-0000-0000-0000520B0000}"/>
    <cellStyle name="Currency 5 2 2 2" xfId="2481" xr:uid="{00000000-0005-0000-0000-0000530B0000}"/>
    <cellStyle name="Currency 5 2 2 2 2" xfId="2482" xr:uid="{00000000-0005-0000-0000-0000540B0000}"/>
    <cellStyle name="Currency 5 2 2 2 2 2" xfId="2483" xr:uid="{00000000-0005-0000-0000-0000550B0000}"/>
    <cellStyle name="Currency 5 2 2 2 2 2 2" xfId="2484" xr:uid="{00000000-0005-0000-0000-0000560B0000}"/>
    <cellStyle name="Currency 5 2 2 2 2 3" xfId="2485" xr:uid="{00000000-0005-0000-0000-0000570B0000}"/>
    <cellStyle name="Currency 5 2 2 2 2 3 2" xfId="2486" xr:uid="{00000000-0005-0000-0000-0000580B0000}"/>
    <cellStyle name="Currency 5 2 2 2 2 4" xfId="2487" xr:uid="{00000000-0005-0000-0000-0000590B0000}"/>
    <cellStyle name="Currency 5 2 2 2 3" xfId="2488" xr:uid="{00000000-0005-0000-0000-00005A0B0000}"/>
    <cellStyle name="Currency 5 2 2 2 3 2" xfId="2489" xr:uid="{00000000-0005-0000-0000-00005B0B0000}"/>
    <cellStyle name="Currency 5 2 2 2 4" xfId="2490" xr:uid="{00000000-0005-0000-0000-00005C0B0000}"/>
    <cellStyle name="Currency 5 2 2 2 4 2" xfId="2491" xr:uid="{00000000-0005-0000-0000-00005D0B0000}"/>
    <cellStyle name="Currency 5 2 2 2 5" xfId="2492" xr:uid="{00000000-0005-0000-0000-00005E0B0000}"/>
    <cellStyle name="Currency 5 2 2 3" xfId="2493" xr:uid="{00000000-0005-0000-0000-00005F0B0000}"/>
    <cellStyle name="Currency 5 2 2 3 2" xfId="2494" xr:uid="{00000000-0005-0000-0000-0000600B0000}"/>
    <cellStyle name="Currency 5 2 2 3 2 2" xfId="2495" xr:uid="{00000000-0005-0000-0000-0000610B0000}"/>
    <cellStyle name="Currency 5 2 2 3 3" xfId="2496" xr:uid="{00000000-0005-0000-0000-0000620B0000}"/>
    <cellStyle name="Currency 5 2 2 3 3 2" xfId="2497" xr:uid="{00000000-0005-0000-0000-0000630B0000}"/>
    <cellStyle name="Currency 5 2 2 3 4" xfId="2498" xr:uid="{00000000-0005-0000-0000-0000640B0000}"/>
    <cellStyle name="Currency 5 2 2 4" xfId="2499" xr:uid="{00000000-0005-0000-0000-0000650B0000}"/>
    <cellStyle name="Currency 5 2 2 4 2" xfId="2500" xr:uid="{00000000-0005-0000-0000-0000660B0000}"/>
    <cellStyle name="Currency 5 2 2 5" xfId="2501" xr:uid="{00000000-0005-0000-0000-0000670B0000}"/>
    <cellStyle name="Currency 5 2 2 5 2" xfId="2502" xr:uid="{00000000-0005-0000-0000-0000680B0000}"/>
    <cellStyle name="Currency 5 2 2 6" xfId="2503" xr:uid="{00000000-0005-0000-0000-0000690B0000}"/>
    <cellStyle name="Currency 5 2 3" xfId="2504" xr:uid="{00000000-0005-0000-0000-00006A0B0000}"/>
    <cellStyle name="Currency 5 2 3 2" xfId="2505" xr:uid="{00000000-0005-0000-0000-00006B0B0000}"/>
    <cellStyle name="Currency 5 2 3 2 2" xfId="2506" xr:uid="{00000000-0005-0000-0000-00006C0B0000}"/>
    <cellStyle name="Currency 5 2 3 2 2 2" xfId="2507" xr:uid="{00000000-0005-0000-0000-00006D0B0000}"/>
    <cellStyle name="Currency 5 2 3 2 3" xfId="2508" xr:uid="{00000000-0005-0000-0000-00006E0B0000}"/>
    <cellStyle name="Currency 5 2 3 2 3 2" xfId="2509" xr:uid="{00000000-0005-0000-0000-00006F0B0000}"/>
    <cellStyle name="Currency 5 2 3 2 4" xfId="2510" xr:uid="{00000000-0005-0000-0000-0000700B0000}"/>
    <cellStyle name="Currency 5 2 3 3" xfId="2511" xr:uid="{00000000-0005-0000-0000-0000710B0000}"/>
    <cellStyle name="Currency 5 2 3 3 2" xfId="2512" xr:uid="{00000000-0005-0000-0000-0000720B0000}"/>
    <cellStyle name="Currency 5 2 3 4" xfId="2513" xr:uid="{00000000-0005-0000-0000-0000730B0000}"/>
    <cellStyle name="Currency 5 2 3 4 2" xfId="2514" xr:uid="{00000000-0005-0000-0000-0000740B0000}"/>
    <cellStyle name="Currency 5 2 3 5" xfId="2515" xr:uid="{00000000-0005-0000-0000-0000750B0000}"/>
    <cellStyle name="Currency 5 2 4" xfId="2516" xr:uid="{00000000-0005-0000-0000-0000760B0000}"/>
    <cellStyle name="Currency 5 2 4 2" xfId="2517" xr:uid="{00000000-0005-0000-0000-0000770B0000}"/>
    <cellStyle name="Currency 5 2 4 2 2" xfId="2518" xr:uid="{00000000-0005-0000-0000-0000780B0000}"/>
    <cellStyle name="Currency 5 2 4 3" xfId="2519" xr:uid="{00000000-0005-0000-0000-0000790B0000}"/>
    <cellStyle name="Currency 5 2 4 3 2" xfId="2520" xr:uid="{00000000-0005-0000-0000-00007A0B0000}"/>
    <cellStyle name="Currency 5 2 4 4" xfId="2521" xr:uid="{00000000-0005-0000-0000-00007B0B0000}"/>
    <cellStyle name="Currency 5 2 5" xfId="2522" xr:uid="{00000000-0005-0000-0000-00007C0B0000}"/>
    <cellStyle name="Currency 5 2 5 2" xfId="2523" xr:uid="{00000000-0005-0000-0000-00007D0B0000}"/>
    <cellStyle name="Currency 5 2 6" xfId="2524" xr:uid="{00000000-0005-0000-0000-00007E0B0000}"/>
    <cellStyle name="Currency 5 2 6 2" xfId="2525" xr:uid="{00000000-0005-0000-0000-00007F0B0000}"/>
    <cellStyle name="Currency 5 2 7" xfId="2526" xr:uid="{00000000-0005-0000-0000-0000800B0000}"/>
    <cellStyle name="Currency 5 3" xfId="2527" xr:uid="{00000000-0005-0000-0000-0000810B0000}"/>
    <cellStyle name="Currency 5 3 2" xfId="2528" xr:uid="{00000000-0005-0000-0000-0000820B0000}"/>
    <cellStyle name="Currency 5 3 2 2" xfId="2529" xr:uid="{00000000-0005-0000-0000-0000830B0000}"/>
    <cellStyle name="Currency 5 3 2 2 2" xfId="2530" xr:uid="{00000000-0005-0000-0000-0000840B0000}"/>
    <cellStyle name="Currency 5 3 2 2 2 2" xfId="2531" xr:uid="{00000000-0005-0000-0000-0000850B0000}"/>
    <cellStyle name="Currency 5 3 2 2 2 2 2" xfId="2532" xr:uid="{00000000-0005-0000-0000-0000860B0000}"/>
    <cellStyle name="Currency 5 3 2 2 2 3" xfId="2533" xr:uid="{00000000-0005-0000-0000-0000870B0000}"/>
    <cellStyle name="Currency 5 3 2 2 2 3 2" xfId="2534" xr:uid="{00000000-0005-0000-0000-0000880B0000}"/>
    <cellStyle name="Currency 5 3 2 2 2 4" xfId="2535" xr:uid="{00000000-0005-0000-0000-0000890B0000}"/>
    <cellStyle name="Currency 5 3 2 2 3" xfId="2536" xr:uid="{00000000-0005-0000-0000-00008A0B0000}"/>
    <cellStyle name="Currency 5 3 2 2 3 2" xfId="2537" xr:uid="{00000000-0005-0000-0000-00008B0B0000}"/>
    <cellStyle name="Currency 5 3 2 2 4" xfId="2538" xr:uid="{00000000-0005-0000-0000-00008C0B0000}"/>
    <cellStyle name="Currency 5 3 2 2 4 2" xfId="2539" xr:uid="{00000000-0005-0000-0000-00008D0B0000}"/>
    <cellStyle name="Currency 5 3 2 2 5" xfId="2540" xr:uid="{00000000-0005-0000-0000-00008E0B0000}"/>
    <cellStyle name="Currency 5 3 2 3" xfId="2541" xr:uid="{00000000-0005-0000-0000-00008F0B0000}"/>
    <cellStyle name="Currency 5 3 2 3 2" xfId="2542" xr:uid="{00000000-0005-0000-0000-0000900B0000}"/>
    <cellStyle name="Currency 5 3 2 3 2 2" xfId="2543" xr:uid="{00000000-0005-0000-0000-0000910B0000}"/>
    <cellStyle name="Currency 5 3 2 3 3" xfId="2544" xr:uid="{00000000-0005-0000-0000-0000920B0000}"/>
    <cellStyle name="Currency 5 3 2 3 3 2" xfId="2545" xr:uid="{00000000-0005-0000-0000-0000930B0000}"/>
    <cellStyle name="Currency 5 3 2 3 4" xfId="2546" xr:uid="{00000000-0005-0000-0000-0000940B0000}"/>
    <cellStyle name="Currency 5 3 2 4" xfId="2547" xr:uid="{00000000-0005-0000-0000-0000950B0000}"/>
    <cellStyle name="Currency 5 3 2 4 2" xfId="2548" xr:uid="{00000000-0005-0000-0000-0000960B0000}"/>
    <cellStyle name="Currency 5 3 2 5" xfId="2549" xr:uid="{00000000-0005-0000-0000-0000970B0000}"/>
    <cellStyle name="Currency 5 3 2 5 2" xfId="2550" xr:uid="{00000000-0005-0000-0000-0000980B0000}"/>
    <cellStyle name="Currency 5 3 2 6" xfId="2551" xr:uid="{00000000-0005-0000-0000-0000990B0000}"/>
    <cellStyle name="Currency 5 3 3" xfId="2552" xr:uid="{00000000-0005-0000-0000-00009A0B0000}"/>
    <cellStyle name="Currency 5 3 3 2" xfId="2553" xr:uid="{00000000-0005-0000-0000-00009B0B0000}"/>
    <cellStyle name="Currency 5 3 3 2 2" xfId="2554" xr:uid="{00000000-0005-0000-0000-00009C0B0000}"/>
    <cellStyle name="Currency 5 3 3 2 2 2" xfId="2555" xr:uid="{00000000-0005-0000-0000-00009D0B0000}"/>
    <cellStyle name="Currency 5 3 3 2 3" xfId="2556" xr:uid="{00000000-0005-0000-0000-00009E0B0000}"/>
    <cellStyle name="Currency 5 3 3 2 3 2" xfId="2557" xr:uid="{00000000-0005-0000-0000-00009F0B0000}"/>
    <cellStyle name="Currency 5 3 3 2 4" xfId="2558" xr:uid="{00000000-0005-0000-0000-0000A00B0000}"/>
    <cellStyle name="Currency 5 3 3 3" xfId="2559" xr:uid="{00000000-0005-0000-0000-0000A10B0000}"/>
    <cellStyle name="Currency 5 3 3 3 2" xfId="2560" xr:uid="{00000000-0005-0000-0000-0000A20B0000}"/>
    <cellStyle name="Currency 5 3 3 4" xfId="2561" xr:uid="{00000000-0005-0000-0000-0000A30B0000}"/>
    <cellStyle name="Currency 5 3 3 4 2" xfId="2562" xr:uid="{00000000-0005-0000-0000-0000A40B0000}"/>
    <cellStyle name="Currency 5 3 3 5" xfId="2563" xr:uid="{00000000-0005-0000-0000-0000A50B0000}"/>
    <cellStyle name="Currency 5 3 4" xfId="2564" xr:uid="{00000000-0005-0000-0000-0000A60B0000}"/>
    <cellStyle name="Currency 5 3 4 2" xfId="2565" xr:uid="{00000000-0005-0000-0000-0000A70B0000}"/>
    <cellStyle name="Currency 5 3 4 2 2" xfId="2566" xr:uid="{00000000-0005-0000-0000-0000A80B0000}"/>
    <cellStyle name="Currency 5 3 4 3" xfId="2567" xr:uid="{00000000-0005-0000-0000-0000A90B0000}"/>
    <cellStyle name="Currency 5 3 4 3 2" xfId="2568" xr:uid="{00000000-0005-0000-0000-0000AA0B0000}"/>
    <cellStyle name="Currency 5 3 4 4" xfId="2569" xr:uid="{00000000-0005-0000-0000-0000AB0B0000}"/>
    <cellStyle name="Currency 5 3 5" xfId="2570" xr:uid="{00000000-0005-0000-0000-0000AC0B0000}"/>
    <cellStyle name="Currency 5 3 5 2" xfId="2571" xr:uid="{00000000-0005-0000-0000-0000AD0B0000}"/>
    <cellStyle name="Currency 5 3 6" xfId="2572" xr:uid="{00000000-0005-0000-0000-0000AE0B0000}"/>
    <cellStyle name="Currency 5 3 6 2" xfId="2573" xr:uid="{00000000-0005-0000-0000-0000AF0B0000}"/>
    <cellStyle name="Currency 5 3 7" xfId="2574" xr:uid="{00000000-0005-0000-0000-0000B00B0000}"/>
    <cellStyle name="Currency 5 4" xfId="2575" xr:uid="{00000000-0005-0000-0000-0000B10B0000}"/>
    <cellStyle name="Currency 5 4 2" xfId="2576" xr:uid="{00000000-0005-0000-0000-0000B20B0000}"/>
    <cellStyle name="Currency 5 4 2 2" xfId="2577" xr:uid="{00000000-0005-0000-0000-0000B30B0000}"/>
    <cellStyle name="Currency 5 4 2 2 2" xfId="2578" xr:uid="{00000000-0005-0000-0000-0000B40B0000}"/>
    <cellStyle name="Currency 5 4 2 2 2 2" xfId="2579" xr:uid="{00000000-0005-0000-0000-0000B50B0000}"/>
    <cellStyle name="Currency 5 4 2 2 3" xfId="2580" xr:uid="{00000000-0005-0000-0000-0000B60B0000}"/>
    <cellStyle name="Currency 5 4 2 2 3 2" xfId="2581" xr:uid="{00000000-0005-0000-0000-0000B70B0000}"/>
    <cellStyle name="Currency 5 4 2 2 4" xfId="2582" xr:uid="{00000000-0005-0000-0000-0000B80B0000}"/>
    <cellStyle name="Currency 5 4 2 3" xfId="2583" xr:uid="{00000000-0005-0000-0000-0000B90B0000}"/>
    <cellStyle name="Currency 5 4 2 3 2" xfId="2584" xr:uid="{00000000-0005-0000-0000-0000BA0B0000}"/>
    <cellStyle name="Currency 5 4 2 4" xfId="2585" xr:uid="{00000000-0005-0000-0000-0000BB0B0000}"/>
    <cellStyle name="Currency 5 4 2 4 2" xfId="2586" xr:uid="{00000000-0005-0000-0000-0000BC0B0000}"/>
    <cellStyle name="Currency 5 4 2 5" xfId="2587" xr:uid="{00000000-0005-0000-0000-0000BD0B0000}"/>
    <cellStyle name="Currency 5 4 3" xfId="2588" xr:uid="{00000000-0005-0000-0000-0000BE0B0000}"/>
    <cellStyle name="Currency 5 4 3 2" xfId="2589" xr:uid="{00000000-0005-0000-0000-0000BF0B0000}"/>
    <cellStyle name="Currency 5 4 3 2 2" xfId="2590" xr:uid="{00000000-0005-0000-0000-0000C00B0000}"/>
    <cellStyle name="Currency 5 4 3 3" xfId="2591" xr:uid="{00000000-0005-0000-0000-0000C10B0000}"/>
    <cellStyle name="Currency 5 4 3 3 2" xfId="2592" xr:uid="{00000000-0005-0000-0000-0000C20B0000}"/>
    <cellStyle name="Currency 5 4 3 4" xfId="2593" xr:uid="{00000000-0005-0000-0000-0000C30B0000}"/>
    <cellStyle name="Currency 5 4 4" xfId="2594" xr:uid="{00000000-0005-0000-0000-0000C40B0000}"/>
    <cellStyle name="Currency 5 4 4 2" xfId="2595" xr:uid="{00000000-0005-0000-0000-0000C50B0000}"/>
    <cellStyle name="Currency 5 4 5" xfId="2596" xr:uid="{00000000-0005-0000-0000-0000C60B0000}"/>
    <cellStyle name="Currency 5 4 5 2" xfId="2597" xr:uid="{00000000-0005-0000-0000-0000C70B0000}"/>
    <cellStyle name="Currency 5 4 6" xfId="2598" xr:uid="{00000000-0005-0000-0000-0000C80B0000}"/>
    <cellStyle name="Currency 5 5" xfId="2599" xr:uid="{00000000-0005-0000-0000-0000C90B0000}"/>
    <cellStyle name="Currency 5 5 2" xfId="2600" xr:uid="{00000000-0005-0000-0000-0000CA0B0000}"/>
    <cellStyle name="Currency 5 5 2 2" xfId="2601" xr:uid="{00000000-0005-0000-0000-0000CB0B0000}"/>
    <cellStyle name="Currency 5 5 2 2 2" xfId="2602" xr:uid="{00000000-0005-0000-0000-0000CC0B0000}"/>
    <cellStyle name="Currency 5 5 2 3" xfId="2603" xr:uid="{00000000-0005-0000-0000-0000CD0B0000}"/>
    <cellStyle name="Currency 5 5 2 3 2" xfId="2604" xr:uid="{00000000-0005-0000-0000-0000CE0B0000}"/>
    <cellStyle name="Currency 5 5 2 4" xfId="2605" xr:uid="{00000000-0005-0000-0000-0000CF0B0000}"/>
    <cellStyle name="Currency 5 5 3" xfId="2606" xr:uid="{00000000-0005-0000-0000-0000D00B0000}"/>
    <cellStyle name="Currency 5 5 3 2" xfId="2607" xr:uid="{00000000-0005-0000-0000-0000D10B0000}"/>
    <cellStyle name="Currency 5 5 4" xfId="2608" xr:uid="{00000000-0005-0000-0000-0000D20B0000}"/>
    <cellStyle name="Currency 5 5 4 2" xfId="2609" xr:uid="{00000000-0005-0000-0000-0000D30B0000}"/>
    <cellStyle name="Currency 5 5 5" xfId="2610" xr:uid="{00000000-0005-0000-0000-0000D40B0000}"/>
    <cellStyle name="Currency 5 6" xfId="2611" xr:uid="{00000000-0005-0000-0000-0000D50B0000}"/>
    <cellStyle name="Currency 5 6 2" xfId="2612" xr:uid="{00000000-0005-0000-0000-0000D60B0000}"/>
    <cellStyle name="Currency 5 6 2 2" xfId="2613" xr:uid="{00000000-0005-0000-0000-0000D70B0000}"/>
    <cellStyle name="Currency 5 6 3" xfId="2614" xr:uid="{00000000-0005-0000-0000-0000D80B0000}"/>
    <cellStyle name="Currency 5 6 3 2" xfId="2615" xr:uid="{00000000-0005-0000-0000-0000D90B0000}"/>
    <cellStyle name="Currency 5 6 4" xfId="2616" xr:uid="{00000000-0005-0000-0000-0000DA0B0000}"/>
    <cellStyle name="Currency 5 7" xfId="2617" xr:uid="{00000000-0005-0000-0000-0000DB0B0000}"/>
    <cellStyle name="Currency 5 7 2" xfId="2618" xr:uid="{00000000-0005-0000-0000-0000DC0B0000}"/>
    <cellStyle name="Currency 5 8" xfId="2619" xr:uid="{00000000-0005-0000-0000-0000DD0B0000}"/>
    <cellStyle name="Currency 5 8 2" xfId="2620" xr:uid="{00000000-0005-0000-0000-0000DE0B0000}"/>
    <cellStyle name="Currency 5 9" xfId="2621" xr:uid="{00000000-0005-0000-0000-0000DF0B0000}"/>
    <cellStyle name="Currency 6" xfId="58" xr:uid="{00000000-0005-0000-0000-0000E00B0000}"/>
    <cellStyle name="Currency 6 2" xfId="2622" xr:uid="{00000000-0005-0000-0000-0000E10B0000}"/>
    <cellStyle name="Currency 6 3" xfId="2623" xr:uid="{00000000-0005-0000-0000-0000E20B0000}"/>
    <cellStyle name="Currency 6 4" xfId="2624" xr:uid="{00000000-0005-0000-0000-0000E30B0000}"/>
    <cellStyle name="Currency 7" xfId="59" xr:uid="{00000000-0005-0000-0000-0000E40B0000}"/>
    <cellStyle name="Currency 7 2" xfId="2625" xr:uid="{00000000-0005-0000-0000-0000E50B0000}"/>
    <cellStyle name="Currency 8" xfId="127" xr:uid="{00000000-0005-0000-0000-0000E60B0000}"/>
    <cellStyle name="Currency 8 2" xfId="2627" xr:uid="{00000000-0005-0000-0000-0000E70B0000}"/>
    <cellStyle name="Currency 8 2 2" xfId="2628" xr:uid="{00000000-0005-0000-0000-0000E80B0000}"/>
    <cellStyle name="Currency 8 2 2 2" xfId="2629" xr:uid="{00000000-0005-0000-0000-0000E90B0000}"/>
    <cellStyle name="Currency 8 2 2 2 2" xfId="2630" xr:uid="{00000000-0005-0000-0000-0000EA0B0000}"/>
    <cellStyle name="Currency 8 2 2 2 2 2" xfId="2631" xr:uid="{00000000-0005-0000-0000-0000EB0B0000}"/>
    <cellStyle name="Currency 8 2 2 2 2 2 2" xfId="2632" xr:uid="{00000000-0005-0000-0000-0000EC0B0000}"/>
    <cellStyle name="Currency 8 2 2 2 2 3" xfId="2633" xr:uid="{00000000-0005-0000-0000-0000ED0B0000}"/>
    <cellStyle name="Currency 8 2 2 2 2 3 2" xfId="2634" xr:uid="{00000000-0005-0000-0000-0000EE0B0000}"/>
    <cellStyle name="Currency 8 2 2 2 2 4" xfId="2635" xr:uid="{00000000-0005-0000-0000-0000EF0B0000}"/>
    <cellStyle name="Currency 8 2 2 2 3" xfId="2636" xr:uid="{00000000-0005-0000-0000-0000F00B0000}"/>
    <cellStyle name="Currency 8 2 2 2 3 2" xfId="2637" xr:uid="{00000000-0005-0000-0000-0000F10B0000}"/>
    <cellStyle name="Currency 8 2 2 2 4" xfId="2638" xr:uid="{00000000-0005-0000-0000-0000F20B0000}"/>
    <cellStyle name="Currency 8 2 2 2 4 2" xfId="2639" xr:uid="{00000000-0005-0000-0000-0000F30B0000}"/>
    <cellStyle name="Currency 8 2 2 2 5" xfId="2640" xr:uid="{00000000-0005-0000-0000-0000F40B0000}"/>
    <cellStyle name="Currency 8 2 2 3" xfId="2641" xr:uid="{00000000-0005-0000-0000-0000F50B0000}"/>
    <cellStyle name="Currency 8 2 2 3 2" xfId="2642" xr:uid="{00000000-0005-0000-0000-0000F60B0000}"/>
    <cellStyle name="Currency 8 2 2 3 2 2" xfId="2643" xr:uid="{00000000-0005-0000-0000-0000F70B0000}"/>
    <cellStyle name="Currency 8 2 2 3 3" xfId="2644" xr:uid="{00000000-0005-0000-0000-0000F80B0000}"/>
    <cellStyle name="Currency 8 2 2 3 3 2" xfId="2645" xr:uid="{00000000-0005-0000-0000-0000F90B0000}"/>
    <cellStyle name="Currency 8 2 2 3 4" xfId="2646" xr:uid="{00000000-0005-0000-0000-0000FA0B0000}"/>
    <cellStyle name="Currency 8 2 2 4" xfId="2647" xr:uid="{00000000-0005-0000-0000-0000FB0B0000}"/>
    <cellStyle name="Currency 8 2 2 4 2" xfId="2648" xr:uid="{00000000-0005-0000-0000-0000FC0B0000}"/>
    <cellStyle name="Currency 8 2 2 5" xfId="2649" xr:uid="{00000000-0005-0000-0000-0000FD0B0000}"/>
    <cellStyle name="Currency 8 2 2 5 2" xfId="2650" xr:uid="{00000000-0005-0000-0000-0000FE0B0000}"/>
    <cellStyle name="Currency 8 2 2 6" xfId="2651" xr:uid="{00000000-0005-0000-0000-0000FF0B0000}"/>
    <cellStyle name="Currency 8 2 3" xfId="2652" xr:uid="{00000000-0005-0000-0000-0000000C0000}"/>
    <cellStyle name="Currency 8 2 3 2" xfId="2653" xr:uid="{00000000-0005-0000-0000-0000010C0000}"/>
    <cellStyle name="Currency 8 2 3 2 2" xfId="2654" xr:uid="{00000000-0005-0000-0000-0000020C0000}"/>
    <cellStyle name="Currency 8 2 3 2 2 2" xfId="2655" xr:uid="{00000000-0005-0000-0000-0000030C0000}"/>
    <cellStyle name="Currency 8 2 3 2 3" xfId="2656" xr:uid="{00000000-0005-0000-0000-0000040C0000}"/>
    <cellStyle name="Currency 8 2 3 2 3 2" xfId="2657" xr:uid="{00000000-0005-0000-0000-0000050C0000}"/>
    <cellStyle name="Currency 8 2 3 2 4" xfId="2658" xr:uid="{00000000-0005-0000-0000-0000060C0000}"/>
    <cellStyle name="Currency 8 2 3 3" xfId="2659" xr:uid="{00000000-0005-0000-0000-0000070C0000}"/>
    <cellStyle name="Currency 8 2 3 3 2" xfId="2660" xr:uid="{00000000-0005-0000-0000-0000080C0000}"/>
    <cellStyle name="Currency 8 2 3 4" xfId="2661" xr:uid="{00000000-0005-0000-0000-0000090C0000}"/>
    <cellStyle name="Currency 8 2 3 4 2" xfId="2662" xr:uid="{00000000-0005-0000-0000-00000A0C0000}"/>
    <cellStyle name="Currency 8 2 3 5" xfId="2663" xr:uid="{00000000-0005-0000-0000-00000B0C0000}"/>
    <cellStyle name="Currency 8 2 4" xfId="2664" xr:uid="{00000000-0005-0000-0000-00000C0C0000}"/>
    <cellStyle name="Currency 8 2 4 2" xfId="2665" xr:uid="{00000000-0005-0000-0000-00000D0C0000}"/>
    <cellStyle name="Currency 8 2 4 2 2" xfId="2666" xr:uid="{00000000-0005-0000-0000-00000E0C0000}"/>
    <cellStyle name="Currency 8 2 4 3" xfId="2667" xr:uid="{00000000-0005-0000-0000-00000F0C0000}"/>
    <cellStyle name="Currency 8 2 4 3 2" xfId="2668" xr:uid="{00000000-0005-0000-0000-0000100C0000}"/>
    <cellStyle name="Currency 8 2 4 4" xfId="2669" xr:uid="{00000000-0005-0000-0000-0000110C0000}"/>
    <cellStyle name="Currency 8 2 5" xfId="2670" xr:uid="{00000000-0005-0000-0000-0000120C0000}"/>
    <cellStyle name="Currency 8 2 5 2" xfId="2671" xr:uid="{00000000-0005-0000-0000-0000130C0000}"/>
    <cellStyle name="Currency 8 2 6" xfId="2672" xr:uid="{00000000-0005-0000-0000-0000140C0000}"/>
    <cellStyle name="Currency 8 2 6 2" xfId="2673" xr:uid="{00000000-0005-0000-0000-0000150C0000}"/>
    <cellStyle name="Currency 8 2 7" xfId="2674" xr:uid="{00000000-0005-0000-0000-0000160C0000}"/>
    <cellStyle name="Currency 8 3" xfId="2675" xr:uid="{00000000-0005-0000-0000-0000170C0000}"/>
    <cellStyle name="Currency 8 3 2" xfId="2676" xr:uid="{00000000-0005-0000-0000-0000180C0000}"/>
    <cellStyle name="Currency 8 3 2 2" xfId="2677" xr:uid="{00000000-0005-0000-0000-0000190C0000}"/>
    <cellStyle name="Currency 8 3 2 2 2" xfId="2678" xr:uid="{00000000-0005-0000-0000-00001A0C0000}"/>
    <cellStyle name="Currency 8 3 2 2 2 2" xfId="2679" xr:uid="{00000000-0005-0000-0000-00001B0C0000}"/>
    <cellStyle name="Currency 8 3 2 2 3" xfId="2680" xr:uid="{00000000-0005-0000-0000-00001C0C0000}"/>
    <cellStyle name="Currency 8 3 2 2 3 2" xfId="2681" xr:uid="{00000000-0005-0000-0000-00001D0C0000}"/>
    <cellStyle name="Currency 8 3 2 2 4" xfId="2682" xr:uid="{00000000-0005-0000-0000-00001E0C0000}"/>
    <cellStyle name="Currency 8 3 2 3" xfId="2683" xr:uid="{00000000-0005-0000-0000-00001F0C0000}"/>
    <cellStyle name="Currency 8 3 2 3 2" xfId="2684" xr:uid="{00000000-0005-0000-0000-0000200C0000}"/>
    <cellStyle name="Currency 8 3 2 4" xfId="2685" xr:uid="{00000000-0005-0000-0000-0000210C0000}"/>
    <cellStyle name="Currency 8 3 2 4 2" xfId="2686" xr:uid="{00000000-0005-0000-0000-0000220C0000}"/>
    <cellStyle name="Currency 8 3 2 5" xfId="2687" xr:uid="{00000000-0005-0000-0000-0000230C0000}"/>
    <cellStyle name="Currency 8 3 3" xfId="2688" xr:uid="{00000000-0005-0000-0000-0000240C0000}"/>
    <cellStyle name="Currency 8 3 3 2" xfId="2689" xr:uid="{00000000-0005-0000-0000-0000250C0000}"/>
    <cellStyle name="Currency 8 3 3 2 2" xfId="2690" xr:uid="{00000000-0005-0000-0000-0000260C0000}"/>
    <cellStyle name="Currency 8 3 3 3" xfId="2691" xr:uid="{00000000-0005-0000-0000-0000270C0000}"/>
    <cellStyle name="Currency 8 3 3 3 2" xfId="2692" xr:uid="{00000000-0005-0000-0000-0000280C0000}"/>
    <cellStyle name="Currency 8 3 3 4" xfId="2693" xr:uid="{00000000-0005-0000-0000-0000290C0000}"/>
    <cellStyle name="Currency 8 3 4" xfId="2694" xr:uid="{00000000-0005-0000-0000-00002A0C0000}"/>
    <cellStyle name="Currency 8 3 4 2" xfId="2695" xr:uid="{00000000-0005-0000-0000-00002B0C0000}"/>
    <cellStyle name="Currency 8 3 5" xfId="2696" xr:uid="{00000000-0005-0000-0000-00002C0C0000}"/>
    <cellStyle name="Currency 8 3 5 2" xfId="2697" xr:uid="{00000000-0005-0000-0000-00002D0C0000}"/>
    <cellStyle name="Currency 8 3 6" xfId="2698" xr:uid="{00000000-0005-0000-0000-00002E0C0000}"/>
    <cellStyle name="Currency 8 4" xfId="2699" xr:uid="{00000000-0005-0000-0000-00002F0C0000}"/>
    <cellStyle name="Currency 8 4 2" xfId="2700" xr:uid="{00000000-0005-0000-0000-0000300C0000}"/>
    <cellStyle name="Currency 8 4 2 2" xfId="2701" xr:uid="{00000000-0005-0000-0000-0000310C0000}"/>
    <cellStyle name="Currency 8 4 2 2 2" xfId="2702" xr:uid="{00000000-0005-0000-0000-0000320C0000}"/>
    <cellStyle name="Currency 8 4 2 3" xfId="2703" xr:uid="{00000000-0005-0000-0000-0000330C0000}"/>
    <cellStyle name="Currency 8 4 2 3 2" xfId="2704" xr:uid="{00000000-0005-0000-0000-0000340C0000}"/>
    <cellStyle name="Currency 8 4 2 4" xfId="2705" xr:uid="{00000000-0005-0000-0000-0000350C0000}"/>
    <cellStyle name="Currency 8 4 3" xfId="2706" xr:uid="{00000000-0005-0000-0000-0000360C0000}"/>
    <cellStyle name="Currency 8 4 3 2" xfId="2707" xr:uid="{00000000-0005-0000-0000-0000370C0000}"/>
    <cellStyle name="Currency 8 4 4" xfId="2708" xr:uid="{00000000-0005-0000-0000-0000380C0000}"/>
    <cellStyle name="Currency 8 4 4 2" xfId="2709" xr:uid="{00000000-0005-0000-0000-0000390C0000}"/>
    <cellStyle name="Currency 8 4 5" xfId="2710" xr:uid="{00000000-0005-0000-0000-00003A0C0000}"/>
    <cellStyle name="Currency 8 5" xfId="2711" xr:uid="{00000000-0005-0000-0000-00003B0C0000}"/>
    <cellStyle name="Currency 8 5 2" xfId="2712" xr:uid="{00000000-0005-0000-0000-00003C0C0000}"/>
    <cellStyle name="Currency 8 5 2 2" xfId="2713" xr:uid="{00000000-0005-0000-0000-00003D0C0000}"/>
    <cellStyle name="Currency 8 5 3" xfId="2714" xr:uid="{00000000-0005-0000-0000-00003E0C0000}"/>
    <cellStyle name="Currency 8 5 3 2" xfId="2715" xr:uid="{00000000-0005-0000-0000-00003F0C0000}"/>
    <cellStyle name="Currency 8 5 4" xfId="2716" xr:uid="{00000000-0005-0000-0000-0000400C0000}"/>
    <cellStyle name="Currency 8 6" xfId="2717" xr:uid="{00000000-0005-0000-0000-0000410C0000}"/>
    <cellStyle name="Currency 8 6 2" xfId="2718" xr:uid="{00000000-0005-0000-0000-0000420C0000}"/>
    <cellStyle name="Currency 8 7" xfId="2719" xr:uid="{00000000-0005-0000-0000-0000430C0000}"/>
    <cellStyle name="Currency 8 7 2" xfId="2720" xr:uid="{00000000-0005-0000-0000-0000440C0000}"/>
    <cellStyle name="Currency 8 8" xfId="2721" xr:uid="{00000000-0005-0000-0000-0000450C0000}"/>
    <cellStyle name="Currency 8 9" xfId="2626" xr:uid="{00000000-0005-0000-0000-0000460C0000}"/>
    <cellStyle name="Currency 9" xfId="60" xr:uid="{00000000-0005-0000-0000-0000470C0000}"/>
    <cellStyle name="Currency 9 2" xfId="2722" xr:uid="{00000000-0005-0000-0000-0000480C0000}"/>
    <cellStyle name="Currency 9 2 2" xfId="2723" xr:uid="{00000000-0005-0000-0000-0000490C0000}"/>
    <cellStyle name="Currency 9 2 2 2" xfId="2724" xr:uid="{00000000-0005-0000-0000-00004A0C0000}"/>
    <cellStyle name="Currency 9 2 2 2 2" xfId="2725" xr:uid="{00000000-0005-0000-0000-00004B0C0000}"/>
    <cellStyle name="Currency 9 2 2 2 2 2" xfId="2726" xr:uid="{00000000-0005-0000-0000-00004C0C0000}"/>
    <cellStyle name="Currency 9 2 2 2 3" xfId="2727" xr:uid="{00000000-0005-0000-0000-00004D0C0000}"/>
    <cellStyle name="Currency 9 2 2 2 3 2" xfId="2728" xr:uid="{00000000-0005-0000-0000-00004E0C0000}"/>
    <cellStyle name="Currency 9 2 2 2 4" xfId="2729" xr:uid="{00000000-0005-0000-0000-00004F0C0000}"/>
    <cellStyle name="Currency 9 2 2 3" xfId="2730" xr:uid="{00000000-0005-0000-0000-0000500C0000}"/>
    <cellStyle name="Currency 9 2 2 3 2" xfId="2731" xr:uid="{00000000-0005-0000-0000-0000510C0000}"/>
    <cellStyle name="Currency 9 2 2 4" xfId="2732" xr:uid="{00000000-0005-0000-0000-0000520C0000}"/>
    <cellStyle name="Currency 9 2 2 4 2" xfId="2733" xr:uid="{00000000-0005-0000-0000-0000530C0000}"/>
    <cellStyle name="Currency 9 2 2 5" xfId="2734" xr:uid="{00000000-0005-0000-0000-0000540C0000}"/>
    <cellStyle name="Currency 9 2 3" xfId="2735" xr:uid="{00000000-0005-0000-0000-0000550C0000}"/>
    <cellStyle name="Currency 9 2 3 2" xfId="2736" xr:uid="{00000000-0005-0000-0000-0000560C0000}"/>
    <cellStyle name="Currency 9 2 3 2 2" xfId="2737" xr:uid="{00000000-0005-0000-0000-0000570C0000}"/>
    <cellStyle name="Currency 9 2 3 3" xfId="2738" xr:uid="{00000000-0005-0000-0000-0000580C0000}"/>
    <cellStyle name="Currency 9 2 3 3 2" xfId="2739" xr:uid="{00000000-0005-0000-0000-0000590C0000}"/>
    <cellStyle name="Currency 9 2 3 4" xfId="2740" xr:uid="{00000000-0005-0000-0000-00005A0C0000}"/>
    <cellStyle name="Currency 9 2 4" xfId="2741" xr:uid="{00000000-0005-0000-0000-00005B0C0000}"/>
    <cellStyle name="Currency 9 2 4 2" xfId="2742" xr:uid="{00000000-0005-0000-0000-00005C0C0000}"/>
    <cellStyle name="Currency 9 2 5" xfId="2743" xr:uid="{00000000-0005-0000-0000-00005D0C0000}"/>
    <cellStyle name="Currency 9 2 5 2" xfId="2744" xr:uid="{00000000-0005-0000-0000-00005E0C0000}"/>
    <cellStyle name="Currency 9 2 6" xfId="2745" xr:uid="{00000000-0005-0000-0000-00005F0C0000}"/>
    <cellStyle name="Currency 9 3" xfId="2746" xr:uid="{00000000-0005-0000-0000-0000600C0000}"/>
    <cellStyle name="Currency 9 3 2" xfId="2747" xr:uid="{00000000-0005-0000-0000-0000610C0000}"/>
    <cellStyle name="Currency 9 3 2 2" xfId="2748" xr:uid="{00000000-0005-0000-0000-0000620C0000}"/>
    <cellStyle name="Currency 9 3 2 2 2" xfId="2749" xr:uid="{00000000-0005-0000-0000-0000630C0000}"/>
    <cellStyle name="Currency 9 3 2 3" xfId="2750" xr:uid="{00000000-0005-0000-0000-0000640C0000}"/>
    <cellStyle name="Currency 9 3 2 3 2" xfId="2751" xr:uid="{00000000-0005-0000-0000-0000650C0000}"/>
    <cellStyle name="Currency 9 3 2 4" xfId="2752" xr:uid="{00000000-0005-0000-0000-0000660C0000}"/>
    <cellStyle name="Currency 9 3 3" xfId="2753" xr:uid="{00000000-0005-0000-0000-0000670C0000}"/>
    <cellStyle name="Currency 9 3 3 2" xfId="2754" xr:uid="{00000000-0005-0000-0000-0000680C0000}"/>
    <cellStyle name="Currency 9 3 4" xfId="2755" xr:uid="{00000000-0005-0000-0000-0000690C0000}"/>
    <cellStyle name="Currency 9 3 4 2" xfId="2756" xr:uid="{00000000-0005-0000-0000-00006A0C0000}"/>
    <cellStyle name="Currency 9 3 5" xfId="2757" xr:uid="{00000000-0005-0000-0000-00006B0C0000}"/>
    <cellStyle name="Currency 9 4" xfId="2758" xr:uid="{00000000-0005-0000-0000-00006C0C0000}"/>
    <cellStyle name="Currency 9 4 2" xfId="2759" xr:uid="{00000000-0005-0000-0000-00006D0C0000}"/>
    <cellStyle name="Currency 9 4 2 2" xfId="2760" xr:uid="{00000000-0005-0000-0000-00006E0C0000}"/>
    <cellStyle name="Currency 9 4 3" xfId="2761" xr:uid="{00000000-0005-0000-0000-00006F0C0000}"/>
    <cellStyle name="Currency 9 4 3 2" xfId="2762" xr:uid="{00000000-0005-0000-0000-0000700C0000}"/>
    <cellStyle name="Currency 9 4 4" xfId="2763" xr:uid="{00000000-0005-0000-0000-0000710C0000}"/>
    <cellStyle name="Currency 9 5" xfId="2764" xr:uid="{00000000-0005-0000-0000-0000720C0000}"/>
    <cellStyle name="Currency 9 5 2" xfId="2765" xr:uid="{00000000-0005-0000-0000-0000730C0000}"/>
    <cellStyle name="Currency 9 6" xfId="2766" xr:uid="{00000000-0005-0000-0000-0000740C0000}"/>
    <cellStyle name="Currency 9 6 2" xfId="2767" xr:uid="{00000000-0005-0000-0000-0000750C0000}"/>
    <cellStyle name="Currency 9 7" xfId="2768" xr:uid="{00000000-0005-0000-0000-0000760C0000}"/>
    <cellStyle name="Currency0" xfId="2769" xr:uid="{00000000-0005-0000-0000-0000770C0000}"/>
    <cellStyle name="Custom - Style1" xfId="2770" xr:uid="{00000000-0005-0000-0000-0000780C0000}"/>
    <cellStyle name="Custom - Style8" xfId="2771" xr:uid="{00000000-0005-0000-0000-0000790C0000}"/>
    <cellStyle name="Data   - Style2" xfId="2772" xr:uid="{00000000-0005-0000-0000-00007A0C0000}"/>
    <cellStyle name="Data   - Style2 10" xfId="9282" xr:uid="{00000000-0005-0000-0000-00007B0C0000}"/>
    <cellStyle name="Data   - Style2 2" xfId="2773" xr:uid="{00000000-0005-0000-0000-00007C0C0000}"/>
    <cellStyle name="Data   - Style2 2 2" xfId="9251" xr:uid="{00000000-0005-0000-0000-00007D0C0000}"/>
    <cellStyle name="Data   - Style2 2 2 2" xfId="9781" xr:uid="{00000000-0005-0000-0000-00007E0C0000}"/>
    <cellStyle name="Data   - Style2 2 3" xfId="9012" xr:uid="{00000000-0005-0000-0000-00007F0C0000}"/>
    <cellStyle name="Data   - Style2 2 3 2" xfId="9595" xr:uid="{00000000-0005-0000-0000-0000800C0000}"/>
    <cellStyle name="Data   - Style2 2 4" xfId="9271" xr:uid="{00000000-0005-0000-0000-0000810C0000}"/>
    <cellStyle name="Data   - Style2 2 4 2" xfId="9786" xr:uid="{00000000-0005-0000-0000-0000820C0000}"/>
    <cellStyle name="Data   - Style2 2 5" xfId="9276" xr:uid="{00000000-0005-0000-0000-0000830C0000}"/>
    <cellStyle name="Data   - Style2 2 5 2" xfId="9791" xr:uid="{00000000-0005-0000-0000-0000840C0000}"/>
    <cellStyle name="Data   - Style2 2 6" xfId="9281" xr:uid="{00000000-0005-0000-0000-0000850C0000}"/>
    <cellStyle name="Data   - Style2 3" xfId="2774" xr:uid="{00000000-0005-0000-0000-0000860C0000}"/>
    <cellStyle name="Data   - Style2 3 2" xfId="9250" xr:uid="{00000000-0005-0000-0000-0000870C0000}"/>
    <cellStyle name="Data   - Style2 3 2 2" xfId="9780" xr:uid="{00000000-0005-0000-0000-0000880C0000}"/>
    <cellStyle name="Data   - Style2 3 3" xfId="9013" xr:uid="{00000000-0005-0000-0000-0000890C0000}"/>
    <cellStyle name="Data   - Style2 3 3 2" xfId="9596" xr:uid="{00000000-0005-0000-0000-00008A0C0000}"/>
    <cellStyle name="Data   - Style2 3 4" xfId="9270" xr:uid="{00000000-0005-0000-0000-00008B0C0000}"/>
    <cellStyle name="Data   - Style2 3 4 2" xfId="9785" xr:uid="{00000000-0005-0000-0000-00008C0C0000}"/>
    <cellStyle name="Data   - Style2 3 5" xfId="9275" xr:uid="{00000000-0005-0000-0000-00008D0C0000}"/>
    <cellStyle name="Data   - Style2 3 5 2" xfId="9790" xr:uid="{00000000-0005-0000-0000-00008E0C0000}"/>
    <cellStyle name="Data   - Style2 3 6" xfId="9280" xr:uid="{00000000-0005-0000-0000-00008F0C0000}"/>
    <cellStyle name="Data   - Style2 4" xfId="2775" xr:uid="{00000000-0005-0000-0000-0000900C0000}"/>
    <cellStyle name="Data   - Style2 4 2" xfId="9249" xr:uid="{00000000-0005-0000-0000-0000910C0000}"/>
    <cellStyle name="Data   - Style2 4 2 2" xfId="9779" xr:uid="{00000000-0005-0000-0000-0000920C0000}"/>
    <cellStyle name="Data   - Style2 4 3" xfId="9014" xr:uid="{00000000-0005-0000-0000-0000930C0000}"/>
    <cellStyle name="Data   - Style2 4 3 2" xfId="9597" xr:uid="{00000000-0005-0000-0000-0000940C0000}"/>
    <cellStyle name="Data   - Style2 4 4" xfId="9269" xr:uid="{00000000-0005-0000-0000-0000950C0000}"/>
    <cellStyle name="Data   - Style2 4 4 2" xfId="9784" xr:uid="{00000000-0005-0000-0000-0000960C0000}"/>
    <cellStyle name="Data   - Style2 4 5" xfId="9274" xr:uid="{00000000-0005-0000-0000-0000970C0000}"/>
    <cellStyle name="Data   - Style2 4 5 2" xfId="9789" xr:uid="{00000000-0005-0000-0000-0000980C0000}"/>
    <cellStyle name="Data   - Style2 4 6" xfId="9279" xr:uid="{00000000-0005-0000-0000-0000990C0000}"/>
    <cellStyle name="Data   - Style2 5" xfId="2776" xr:uid="{00000000-0005-0000-0000-00009A0C0000}"/>
    <cellStyle name="Data   - Style2 5 2" xfId="9248" xr:uid="{00000000-0005-0000-0000-00009B0C0000}"/>
    <cellStyle name="Data   - Style2 5 2 2" xfId="9778" xr:uid="{00000000-0005-0000-0000-00009C0C0000}"/>
    <cellStyle name="Data   - Style2 5 3" xfId="9015" xr:uid="{00000000-0005-0000-0000-00009D0C0000}"/>
    <cellStyle name="Data   - Style2 5 3 2" xfId="9598" xr:uid="{00000000-0005-0000-0000-00009E0C0000}"/>
    <cellStyle name="Data   - Style2 5 4" xfId="9268" xr:uid="{00000000-0005-0000-0000-00009F0C0000}"/>
    <cellStyle name="Data   - Style2 5 4 2" xfId="9783" xr:uid="{00000000-0005-0000-0000-0000A00C0000}"/>
    <cellStyle name="Data   - Style2 5 5" xfId="9273" xr:uid="{00000000-0005-0000-0000-0000A10C0000}"/>
    <cellStyle name="Data   - Style2 5 5 2" xfId="9788" xr:uid="{00000000-0005-0000-0000-0000A20C0000}"/>
    <cellStyle name="Data   - Style2 5 6" xfId="9278" xr:uid="{00000000-0005-0000-0000-0000A30C0000}"/>
    <cellStyle name="Data   - Style2 6" xfId="9252" xr:uid="{00000000-0005-0000-0000-0000A40C0000}"/>
    <cellStyle name="Data   - Style2 6 2" xfId="9782" xr:uid="{00000000-0005-0000-0000-0000A50C0000}"/>
    <cellStyle name="Data   - Style2 7" xfId="9011" xr:uid="{00000000-0005-0000-0000-0000A60C0000}"/>
    <cellStyle name="Data   - Style2 7 2" xfId="9594" xr:uid="{00000000-0005-0000-0000-0000A70C0000}"/>
    <cellStyle name="Data   - Style2 8" xfId="9272" xr:uid="{00000000-0005-0000-0000-0000A80C0000}"/>
    <cellStyle name="Data   - Style2 8 2" xfId="9787" xr:uid="{00000000-0005-0000-0000-0000A90C0000}"/>
    <cellStyle name="Data   - Style2 9" xfId="9277" xr:uid="{00000000-0005-0000-0000-0000AA0C0000}"/>
    <cellStyle name="Data   - Style2 9 2" xfId="9792" xr:uid="{00000000-0005-0000-0000-0000AB0C0000}"/>
    <cellStyle name="Data Enter" xfId="61" xr:uid="{00000000-0005-0000-0000-0000AC0C0000}"/>
    <cellStyle name="date" xfId="2777" xr:uid="{00000000-0005-0000-0000-0000AD0C0000}"/>
    <cellStyle name="Euro" xfId="2778" xr:uid="{00000000-0005-0000-0000-0000AE0C0000}"/>
    <cellStyle name="Euro 2" xfId="2779" xr:uid="{00000000-0005-0000-0000-0000AF0C0000}"/>
    <cellStyle name="Explanatory Text" xfId="145" builtinId="53" customBuiltin="1"/>
    <cellStyle name="Explanatory Text 2" xfId="2780" xr:uid="{00000000-0005-0000-0000-0000B10C0000}"/>
    <cellStyle name="Explanatory Text 3" xfId="2781" xr:uid="{00000000-0005-0000-0000-0000B20C0000}"/>
    <cellStyle name="Explanatory Text 4" xfId="2782" xr:uid="{00000000-0005-0000-0000-0000B30C0000}"/>
    <cellStyle name="F9ReportControlStyle_ctpInquire" xfId="2783" xr:uid="{00000000-0005-0000-0000-0000B40C0000}"/>
    <cellStyle name="FactSheet" xfId="62" xr:uid="{00000000-0005-0000-0000-0000B50C0000}"/>
    <cellStyle name="fish" xfId="2784" xr:uid="{00000000-0005-0000-0000-0000B60C0000}"/>
    <cellStyle name="Good" xfId="138" builtinId="26" customBuiltin="1"/>
    <cellStyle name="Good 2" xfId="63" xr:uid="{00000000-0005-0000-0000-0000B80C0000}"/>
    <cellStyle name="Good 2 2" xfId="2785" xr:uid="{00000000-0005-0000-0000-0000B90C0000}"/>
    <cellStyle name="Good 2 2 2" xfId="2786" xr:uid="{00000000-0005-0000-0000-0000BA0C0000}"/>
    <cellStyle name="Good 2 3" xfId="2787" xr:uid="{00000000-0005-0000-0000-0000BB0C0000}"/>
    <cellStyle name="Good 2 4" xfId="2788" xr:uid="{00000000-0005-0000-0000-0000BC0C0000}"/>
    <cellStyle name="Good 2 5" xfId="2789" xr:uid="{00000000-0005-0000-0000-0000BD0C0000}"/>
    <cellStyle name="Good 3" xfId="2790" xr:uid="{00000000-0005-0000-0000-0000BE0C0000}"/>
    <cellStyle name="Good 3 2" xfId="2791" xr:uid="{00000000-0005-0000-0000-0000BF0C0000}"/>
    <cellStyle name="Good 3 3" xfId="2792" xr:uid="{00000000-0005-0000-0000-0000C00C0000}"/>
    <cellStyle name="Good 4" xfId="2793" xr:uid="{00000000-0005-0000-0000-0000C10C0000}"/>
    <cellStyle name="Good 5" xfId="2794" xr:uid="{00000000-0005-0000-0000-0000C20C0000}"/>
    <cellStyle name="Heading 1" xfId="134" builtinId="16" customBuiltin="1"/>
    <cellStyle name="Heading 1 2" xfId="64" xr:uid="{00000000-0005-0000-0000-0000C40C0000}"/>
    <cellStyle name="Heading 1 2 2" xfId="2795" xr:uid="{00000000-0005-0000-0000-0000C50C0000}"/>
    <cellStyle name="Heading 1 2 2 2" xfId="2796" xr:uid="{00000000-0005-0000-0000-0000C60C0000}"/>
    <cellStyle name="Heading 1 2 3" xfId="2797" xr:uid="{00000000-0005-0000-0000-0000C70C0000}"/>
    <cellStyle name="Heading 1 2 4" xfId="2798" xr:uid="{00000000-0005-0000-0000-0000C80C0000}"/>
    <cellStyle name="Heading 1 3" xfId="2799" xr:uid="{00000000-0005-0000-0000-0000C90C0000}"/>
    <cellStyle name="Heading 1 3 2" xfId="2800" xr:uid="{00000000-0005-0000-0000-0000CA0C0000}"/>
    <cellStyle name="Heading 1 3 3" xfId="2801" xr:uid="{00000000-0005-0000-0000-0000CB0C0000}"/>
    <cellStyle name="Heading 1 4" xfId="2802" xr:uid="{00000000-0005-0000-0000-0000CC0C0000}"/>
    <cellStyle name="Heading 1 4 2" xfId="2803" xr:uid="{00000000-0005-0000-0000-0000CD0C0000}"/>
    <cellStyle name="Heading 2" xfId="135" builtinId="17" customBuiltin="1"/>
    <cellStyle name="Heading 2 2" xfId="65" xr:uid="{00000000-0005-0000-0000-0000CF0C0000}"/>
    <cellStyle name="Heading 2 2 2" xfId="2804" xr:uid="{00000000-0005-0000-0000-0000D00C0000}"/>
    <cellStyle name="Heading 2 2 3" xfId="2805" xr:uid="{00000000-0005-0000-0000-0000D10C0000}"/>
    <cellStyle name="Heading 2 2 4" xfId="2806" xr:uid="{00000000-0005-0000-0000-0000D20C0000}"/>
    <cellStyle name="Heading 2 3" xfId="2807" xr:uid="{00000000-0005-0000-0000-0000D30C0000}"/>
    <cellStyle name="Heading 2 3 2" xfId="2808" xr:uid="{00000000-0005-0000-0000-0000D40C0000}"/>
    <cellStyle name="Heading 2 3 3" xfId="2809" xr:uid="{00000000-0005-0000-0000-0000D50C0000}"/>
    <cellStyle name="Heading 2 4" xfId="2810" xr:uid="{00000000-0005-0000-0000-0000D60C0000}"/>
    <cellStyle name="Heading 2 4 2" xfId="2811" xr:uid="{00000000-0005-0000-0000-0000D70C0000}"/>
    <cellStyle name="Heading 3" xfId="136" builtinId="18" customBuiltin="1"/>
    <cellStyle name="Heading 3 2" xfId="66" xr:uid="{00000000-0005-0000-0000-0000D90C0000}"/>
    <cellStyle name="Heading 3 2 2" xfId="2812" xr:uid="{00000000-0005-0000-0000-0000DA0C0000}"/>
    <cellStyle name="Heading 3 2 2 2" xfId="2813" xr:uid="{00000000-0005-0000-0000-0000DB0C0000}"/>
    <cellStyle name="Heading 3 2 3" xfId="2814" xr:uid="{00000000-0005-0000-0000-0000DC0C0000}"/>
    <cellStyle name="Heading 3 2 4" xfId="2815" xr:uid="{00000000-0005-0000-0000-0000DD0C0000}"/>
    <cellStyle name="Heading 3 3" xfId="2816" xr:uid="{00000000-0005-0000-0000-0000DE0C0000}"/>
    <cellStyle name="Heading 3 3 2" xfId="2817" xr:uid="{00000000-0005-0000-0000-0000DF0C0000}"/>
    <cellStyle name="Heading 3 3 3" xfId="2818" xr:uid="{00000000-0005-0000-0000-0000E00C0000}"/>
    <cellStyle name="Heading 3 4" xfId="2819" xr:uid="{00000000-0005-0000-0000-0000E10C0000}"/>
    <cellStyle name="Heading 3 4 2" xfId="2820" xr:uid="{00000000-0005-0000-0000-0000E20C0000}"/>
    <cellStyle name="Heading 4" xfId="137" builtinId="19" customBuiltin="1"/>
    <cellStyle name="Heading 4 2" xfId="2821" xr:uid="{00000000-0005-0000-0000-0000E40C0000}"/>
    <cellStyle name="Heading 4 2 2" xfId="2822" xr:uid="{00000000-0005-0000-0000-0000E50C0000}"/>
    <cellStyle name="Heading 4 2 2 2" xfId="2823" xr:uid="{00000000-0005-0000-0000-0000E60C0000}"/>
    <cellStyle name="Heading 4 2 3" xfId="2824" xr:uid="{00000000-0005-0000-0000-0000E70C0000}"/>
    <cellStyle name="Heading 4 3" xfId="2825" xr:uid="{00000000-0005-0000-0000-0000E80C0000}"/>
    <cellStyle name="Heading 4 3 2" xfId="2826" xr:uid="{00000000-0005-0000-0000-0000E90C0000}"/>
    <cellStyle name="Heading 4 4" xfId="2827" xr:uid="{00000000-0005-0000-0000-0000EA0C0000}"/>
    <cellStyle name="Hyperlink 2" xfId="67" xr:uid="{00000000-0005-0000-0000-0000EB0C0000}"/>
    <cellStyle name="Hyperlink 2 2" xfId="129" xr:uid="{00000000-0005-0000-0000-0000EC0C0000}"/>
    <cellStyle name="Hyperlink 2 2 2" xfId="2829" xr:uid="{00000000-0005-0000-0000-0000ED0C0000}"/>
    <cellStyle name="Hyperlink 2 2 3" xfId="2830" xr:uid="{00000000-0005-0000-0000-0000EE0C0000}"/>
    <cellStyle name="Hyperlink 2 2 4" xfId="2831" xr:uid="{00000000-0005-0000-0000-0000EF0C0000}"/>
    <cellStyle name="Hyperlink 2 2 5" xfId="2832" xr:uid="{00000000-0005-0000-0000-0000F00C0000}"/>
    <cellStyle name="Hyperlink 2 2 6" xfId="2828" xr:uid="{00000000-0005-0000-0000-0000F10C0000}"/>
    <cellStyle name="Hyperlink 2 3" xfId="2833" xr:uid="{00000000-0005-0000-0000-0000F20C0000}"/>
    <cellStyle name="Hyperlink 2 3 2" xfId="2834" xr:uid="{00000000-0005-0000-0000-0000F30C0000}"/>
    <cellStyle name="Hyperlink 2 4" xfId="2835" xr:uid="{00000000-0005-0000-0000-0000F40C0000}"/>
    <cellStyle name="Hyperlink 3" xfId="68" xr:uid="{00000000-0005-0000-0000-0000F50C0000}"/>
    <cellStyle name="Hyperlink 3 2" xfId="2836" xr:uid="{00000000-0005-0000-0000-0000F60C0000}"/>
    <cellStyle name="Hyperlink 3 2 2" xfId="2837" xr:uid="{00000000-0005-0000-0000-0000F70C0000}"/>
    <cellStyle name="Hyperlink 3 3" xfId="2838" xr:uid="{00000000-0005-0000-0000-0000F80C0000}"/>
    <cellStyle name="Hyperlink 4" xfId="2839" xr:uid="{00000000-0005-0000-0000-0000F90C0000}"/>
    <cellStyle name="Hyperlink 4 2" xfId="2840" xr:uid="{00000000-0005-0000-0000-0000FA0C0000}"/>
    <cellStyle name="Hyperlink 5" xfId="2841" xr:uid="{00000000-0005-0000-0000-0000FB0C0000}"/>
    <cellStyle name="Input" xfId="141" builtinId="20" customBuiltin="1"/>
    <cellStyle name="Input 2" xfId="2842" xr:uid="{00000000-0005-0000-0000-0000FD0C0000}"/>
    <cellStyle name="Input 2 2" xfId="2843" xr:uid="{00000000-0005-0000-0000-0000FE0C0000}"/>
    <cellStyle name="Input 2 2 2" xfId="2844" xr:uid="{00000000-0005-0000-0000-0000FF0C0000}"/>
    <cellStyle name="Input 2 2 2 2" xfId="2845" xr:uid="{00000000-0005-0000-0000-0000000D0000}"/>
    <cellStyle name="Input 2 2 2 2 2" xfId="2846" xr:uid="{00000000-0005-0000-0000-0000010D0000}"/>
    <cellStyle name="Input 2 2 2 2 2 2" xfId="9163" xr:uid="{00000000-0005-0000-0000-0000020D0000}"/>
    <cellStyle name="Input 2 2 2 2 2 2 2" xfId="9738" xr:uid="{00000000-0005-0000-0000-0000030D0000}"/>
    <cellStyle name="Input 2 2 2 2 2 3" xfId="9022" xr:uid="{00000000-0005-0000-0000-0000040D0000}"/>
    <cellStyle name="Input 2 2 2 2 2 3 2" xfId="9604" xr:uid="{00000000-0005-0000-0000-0000050D0000}"/>
    <cellStyle name="Input 2 2 2 2 2 4" xfId="9196" xr:uid="{00000000-0005-0000-0000-0000060D0000}"/>
    <cellStyle name="Input 2 2 2 2 2 4 2" xfId="9771" xr:uid="{00000000-0005-0000-0000-0000070D0000}"/>
    <cellStyle name="Input 2 2 2 2 2 5" xfId="9253" xr:uid="{00000000-0005-0000-0000-0000080D0000}"/>
    <cellStyle name="Input 2 2 2 2 3" xfId="2847" xr:uid="{00000000-0005-0000-0000-0000090D0000}"/>
    <cellStyle name="Input 2 2 2 2 3 2" xfId="9162" xr:uid="{00000000-0005-0000-0000-00000A0D0000}"/>
    <cellStyle name="Input 2 2 2 2 3 2 2" xfId="9737" xr:uid="{00000000-0005-0000-0000-00000B0D0000}"/>
    <cellStyle name="Input 2 2 2 2 3 3" xfId="9023" xr:uid="{00000000-0005-0000-0000-00000C0D0000}"/>
    <cellStyle name="Input 2 2 2 2 3 3 2" xfId="9605" xr:uid="{00000000-0005-0000-0000-00000D0D0000}"/>
    <cellStyle name="Input 2 2 2 2 3 4" xfId="9195" xr:uid="{00000000-0005-0000-0000-00000E0D0000}"/>
    <cellStyle name="Input 2 2 2 2 3 4 2" xfId="9770" xr:uid="{00000000-0005-0000-0000-00000F0D0000}"/>
    <cellStyle name="Input 2 2 2 2 3 5" xfId="9247" xr:uid="{00000000-0005-0000-0000-0000100D0000}"/>
    <cellStyle name="Input 2 2 2 2 4" xfId="2848" xr:uid="{00000000-0005-0000-0000-0000110D0000}"/>
    <cellStyle name="Input 2 2 2 2 4 2" xfId="9161" xr:uid="{00000000-0005-0000-0000-0000120D0000}"/>
    <cellStyle name="Input 2 2 2 2 4 2 2" xfId="9736" xr:uid="{00000000-0005-0000-0000-0000130D0000}"/>
    <cellStyle name="Input 2 2 2 2 4 3" xfId="9024" xr:uid="{00000000-0005-0000-0000-0000140D0000}"/>
    <cellStyle name="Input 2 2 2 2 4 3 2" xfId="9606" xr:uid="{00000000-0005-0000-0000-0000150D0000}"/>
    <cellStyle name="Input 2 2 2 2 4 4" xfId="9194" xr:uid="{00000000-0005-0000-0000-0000160D0000}"/>
    <cellStyle name="Input 2 2 2 2 4 4 2" xfId="9769" xr:uid="{00000000-0005-0000-0000-0000170D0000}"/>
    <cellStyle name="Input 2 2 2 2 4 5" xfId="9246" xr:uid="{00000000-0005-0000-0000-0000180D0000}"/>
    <cellStyle name="Input 2 2 2 2 5" xfId="2849" xr:uid="{00000000-0005-0000-0000-0000190D0000}"/>
    <cellStyle name="Input 2 2 2 2 5 2" xfId="9160" xr:uid="{00000000-0005-0000-0000-00001A0D0000}"/>
    <cellStyle name="Input 2 2 2 2 5 2 2" xfId="9735" xr:uid="{00000000-0005-0000-0000-00001B0D0000}"/>
    <cellStyle name="Input 2 2 2 2 5 3" xfId="9025" xr:uid="{00000000-0005-0000-0000-00001C0D0000}"/>
    <cellStyle name="Input 2 2 2 2 5 3 2" xfId="9607" xr:uid="{00000000-0005-0000-0000-00001D0D0000}"/>
    <cellStyle name="Input 2 2 2 2 5 4" xfId="9193" xr:uid="{00000000-0005-0000-0000-00001E0D0000}"/>
    <cellStyle name="Input 2 2 2 2 5 4 2" xfId="9768" xr:uid="{00000000-0005-0000-0000-00001F0D0000}"/>
    <cellStyle name="Input 2 2 2 2 5 5" xfId="9245" xr:uid="{00000000-0005-0000-0000-0000200D0000}"/>
    <cellStyle name="Input 2 2 2 2 6" xfId="9164" xr:uid="{00000000-0005-0000-0000-0000210D0000}"/>
    <cellStyle name="Input 2 2 2 2 6 2" xfId="9739" xr:uid="{00000000-0005-0000-0000-0000220D0000}"/>
    <cellStyle name="Input 2 2 2 2 7" xfId="9021" xr:uid="{00000000-0005-0000-0000-0000230D0000}"/>
    <cellStyle name="Input 2 2 2 2 7 2" xfId="9603" xr:uid="{00000000-0005-0000-0000-0000240D0000}"/>
    <cellStyle name="Input 2 2 2 2 8" xfId="9197" xr:uid="{00000000-0005-0000-0000-0000250D0000}"/>
    <cellStyle name="Input 2 2 2 2 8 2" xfId="9772" xr:uid="{00000000-0005-0000-0000-0000260D0000}"/>
    <cellStyle name="Input 2 2 2 2 9" xfId="9254" xr:uid="{00000000-0005-0000-0000-0000270D0000}"/>
    <cellStyle name="Input 2 2 2 3" xfId="2850" xr:uid="{00000000-0005-0000-0000-0000280D0000}"/>
    <cellStyle name="Input 2 2 2 3 2" xfId="9159" xr:uid="{00000000-0005-0000-0000-0000290D0000}"/>
    <cellStyle name="Input 2 2 2 3 2 2" xfId="9734" xr:uid="{00000000-0005-0000-0000-00002A0D0000}"/>
    <cellStyle name="Input 2 2 2 3 3" xfId="9026" xr:uid="{00000000-0005-0000-0000-00002B0D0000}"/>
    <cellStyle name="Input 2 2 2 3 3 2" xfId="9608" xr:uid="{00000000-0005-0000-0000-00002C0D0000}"/>
    <cellStyle name="Input 2 2 2 3 4" xfId="9192" xr:uid="{00000000-0005-0000-0000-00002D0D0000}"/>
    <cellStyle name="Input 2 2 2 3 4 2" xfId="9767" xr:uid="{00000000-0005-0000-0000-00002E0D0000}"/>
    <cellStyle name="Input 2 2 2 3 5" xfId="9244" xr:uid="{00000000-0005-0000-0000-00002F0D0000}"/>
    <cellStyle name="Input 2 2 2 4" xfId="9165" xr:uid="{00000000-0005-0000-0000-0000300D0000}"/>
    <cellStyle name="Input 2 2 2 4 2" xfId="9740" xr:uid="{00000000-0005-0000-0000-0000310D0000}"/>
    <cellStyle name="Input 2 2 2 5" xfId="9020" xr:uid="{00000000-0005-0000-0000-0000320D0000}"/>
    <cellStyle name="Input 2 2 2 5 2" xfId="9602" xr:uid="{00000000-0005-0000-0000-0000330D0000}"/>
    <cellStyle name="Input 2 2 2 6" xfId="9198" xr:uid="{00000000-0005-0000-0000-0000340D0000}"/>
    <cellStyle name="Input 2 2 2 6 2" xfId="9773" xr:uid="{00000000-0005-0000-0000-0000350D0000}"/>
    <cellStyle name="Input 2 2 2 7" xfId="9255" xr:uid="{00000000-0005-0000-0000-0000360D0000}"/>
    <cellStyle name="Input 2 2 3" xfId="2851" xr:uid="{00000000-0005-0000-0000-0000370D0000}"/>
    <cellStyle name="Input 2 2 3 2" xfId="2852" xr:uid="{00000000-0005-0000-0000-0000380D0000}"/>
    <cellStyle name="Input 2 2 3 2 2" xfId="9157" xr:uid="{00000000-0005-0000-0000-0000390D0000}"/>
    <cellStyle name="Input 2 2 3 2 2 2" xfId="9732" xr:uid="{00000000-0005-0000-0000-00003A0D0000}"/>
    <cellStyle name="Input 2 2 3 2 3" xfId="9028" xr:uid="{00000000-0005-0000-0000-00003B0D0000}"/>
    <cellStyle name="Input 2 2 3 2 3 2" xfId="9610" xr:uid="{00000000-0005-0000-0000-00003C0D0000}"/>
    <cellStyle name="Input 2 2 3 2 4" xfId="9190" xr:uid="{00000000-0005-0000-0000-00003D0D0000}"/>
    <cellStyle name="Input 2 2 3 2 4 2" xfId="9765" xr:uid="{00000000-0005-0000-0000-00003E0D0000}"/>
    <cellStyle name="Input 2 2 3 2 5" xfId="9242" xr:uid="{00000000-0005-0000-0000-00003F0D0000}"/>
    <cellStyle name="Input 2 2 3 3" xfId="2853" xr:uid="{00000000-0005-0000-0000-0000400D0000}"/>
    <cellStyle name="Input 2 2 3 3 2" xfId="9156" xr:uid="{00000000-0005-0000-0000-0000410D0000}"/>
    <cellStyle name="Input 2 2 3 3 2 2" xfId="9731" xr:uid="{00000000-0005-0000-0000-0000420D0000}"/>
    <cellStyle name="Input 2 2 3 3 3" xfId="9029" xr:uid="{00000000-0005-0000-0000-0000430D0000}"/>
    <cellStyle name="Input 2 2 3 3 3 2" xfId="9611" xr:uid="{00000000-0005-0000-0000-0000440D0000}"/>
    <cellStyle name="Input 2 2 3 3 4" xfId="9189" xr:uid="{00000000-0005-0000-0000-0000450D0000}"/>
    <cellStyle name="Input 2 2 3 3 4 2" xfId="9764" xr:uid="{00000000-0005-0000-0000-0000460D0000}"/>
    <cellStyle name="Input 2 2 3 3 5" xfId="9241" xr:uid="{00000000-0005-0000-0000-0000470D0000}"/>
    <cellStyle name="Input 2 2 3 4" xfId="2854" xr:uid="{00000000-0005-0000-0000-0000480D0000}"/>
    <cellStyle name="Input 2 2 3 4 2" xfId="9155" xr:uid="{00000000-0005-0000-0000-0000490D0000}"/>
    <cellStyle name="Input 2 2 3 4 2 2" xfId="9730" xr:uid="{00000000-0005-0000-0000-00004A0D0000}"/>
    <cellStyle name="Input 2 2 3 4 3" xfId="9030" xr:uid="{00000000-0005-0000-0000-00004B0D0000}"/>
    <cellStyle name="Input 2 2 3 4 3 2" xfId="9612" xr:uid="{00000000-0005-0000-0000-00004C0D0000}"/>
    <cellStyle name="Input 2 2 3 4 4" xfId="9188" xr:uid="{00000000-0005-0000-0000-00004D0D0000}"/>
    <cellStyle name="Input 2 2 3 4 4 2" xfId="9763" xr:uid="{00000000-0005-0000-0000-00004E0D0000}"/>
    <cellStyle name="Input 2 2 3 4 5" xfId="9240" xr:uid="{00000000-0005-0000-0000-00004F0D0000}"/>
    <cellStyle name="Input 2 2 3 5" xfId="2855" xr:uid="{00000000-0005-0000-0000-0000500D0000}"/>
    <cellStyle name="Input 2 2 3 5 2" xfId="9154" xr:uid="{00000000-0005-0000-0000-0000510D0000}"/>
    <cellStyle name="Input 2 2 3 5 2 2" xfId="9729" xr:uid="{00000000-0005-0000-0000-0000520D0000}"/>
    <cellStyle name="Input 2 2 3 5 3" xfId="9031" xr:uid="{00000000-0005-0000-0000-0000530D0000}"/>
    <cellStyle name="Input 2 2 3 5 3 2" xfId="9613" xr:uid="{00000000-0005-0000-0000-0000540D0000}"/>
    <cellStyle name="Input 2 2 3 5 4" xfId="9187" xr:uid="{00000000-0005-0000-0000-0000550D0000}"/>
    <cellStyle name="Input 2 2 3 5 4 2" xfId="9762" xr:uid="{00000000-0005-0000-0000-0000560D0000}"/>
    <cellStyle name="Input 2 2 3 5 5" xfId="9239" xr:uid="{00000000-0005-0000-0000-0000570D0000}"/>
    <cellStyle name="Input 2 2 3 6" xfId="9158" xr:uid="{00000000-0005-0000-0000-0000580D0000}"/>
    <cellStyle name="Input 2 2 3 6 2" xfId="9733" xr:uid="{00000000-0005-0000-0000-0000590D0000}"/>
    <cellStyle name="Input 2 2 3 7" xfId="9027" xr:uid="{00000000-0005-0000-0000-00005A0D0000}"/>
    <cellStyle name="Input 2 2 3 7 2" xfId="9609" xr:uid="{00000000-0005-0000-0000-00005B0D0000}"/>
    <cellStyle name="Input 2 2 3 8" xfId="9191" xr:uid="{00000000-0005-0000-0000-00005C0D0000}"/>
    <cellStyle name="Input 2 2 3 8 2" xfId="9766" xr:uid="{00000000-0005-0000-0000-00005D0D0000}"/>
    <cellStyle name="Input 2 2 3 9" xfId="9243" xr:uid="{00000000-0005-0000-0000-00005E0D0000}"/>
    <cellStyle name="Input 2 2 4" xfId="2856" xr:uid="{00000000-0005-0000-0000-00005F0D0000}"/>
    <cellStyle name="Input 2 2 4 2" xfId="9153" xr:uid="{00000000-0005-0000-0000-0000600D0000}"/>
    <cellStyle name="Input 2 2 4 2 2" xfId="9728" xr:uid="{00000000-0005-0000-0000-0000610D0000}"/>
    <cellStyle name="Input 2 2 4 3" xfId="9032" xr:uid="{00000000-0005-0000-0000-0000620D0000}"/>
    <cellStyle name="Input 2 2 4 3 2" xfId="9614" xr:uid="{00000000-0005-0000-0000-0000630D0000}"/>
    <cellStyle name="Input 2 2 4 4" xfId="9186" xr:uid="{00000000-0005-0000-0000-0000640D0000}"/>
    <cellStyle name="Input 2 2 4 4 2" xfId="9761" xr:uid="{00000000-0005-0000-0000-0000650D0000}"/>
    <cellStyle name="Input 2 2 4 5" xfId="9238" xr:uid="{00000000-0005-0000-0000-0000660D0000}"/>
    <cellStyle name="Input 2 2 5" xfId="9166" xr:uid="{00000000-0005-0000-0000-0000670D0000}"/>
    <cellStyle name="Input 2 2 5 2" xfId="9741" xr:uid="{00000000-0005-0000-0000-0000680D0000}"/>
    <cellStyle name="Input 2 2 6" xfId="9019" xr:uid="{00000000-0005-0000-0000-0000690D0000}"/>
    <cellStyle name="Input 2 2 6 2" xfId="9601" xr:uid="{00000000-0005-0000-0000-00006A0D0000}"/>
    <cellStyle name="Input 2 2 7" xfId="9199" xr:uid="{00000000-0005-0000-0000-00006B0D0000}"/>
    <cellStyle name="Input 2 2 7 2" xfId="9774" xr:uid="{00000000-0005-0000-0000-00006C0D0000}"/>
    <cellStyle name="Input 2 2 8" xfId="9256" xr:uid="{00000000-0005-0000-0000-00006D0D0000}"/>
    <cellStyle name="Input 2 3" xfId="2857" xr:uid="{00000000-0005-0000-0000-00006E0D0000}"/>
    <cellStyle name="Input 2 3 2" xfId="2858" xr:uid="{00000000-0005-0000-0000-00006F0D0000}"/>
    <cellStyle name="Input 2 3 2 2" xfId="2859" xr:uid="{00000000-0005-0000-0000-0000700D0000}"/>
    <cellStyle name="Input 2 3 2 2 2" xfId="9150" xr:uid="{00000000-0005-0000-0000-0000710D0000}"/>
    <cellStyle name="Input 2 3 2 2 2 2" xfId="9725" xr:uid="{00000000-0005-0000-0000-0000720D0000}"/>
    <cellStyle name="Input 2 3 2 2 3" xfId="9035" xr:uid="{00000000-0005-0000-0000-0000730D0000}"/>
    <cellStyle name="Input 2 3 2 2 3 2" xfId="9617" xr:uid="{00000000-0005-0000-0000-0000740D0000}"/>
    <cellStyle name="Input 2 3 2 2 4" xfId="9183" xr:uid="{00000000-0005-0000-0000-0000750D0000}"/>
    <cellStyle name="Input 2 3 2 2 4 2" xfId="9758" xr:uid="{00000000-0005-0000-0000-0000760D0000}"/>
    <cellStyle name="Input 2 3 2 2 5" xfId="9235" xr:uid="{00000000-0005-0000-0000-0000770D0000}"/>
    <cellStyle name="Input 2 3 2 3" xfId="2860" xr:uid="{00000000-0005-0000-0000-0000780D0000}"/>
    <cellStyle name="Input 2 3 2 3 2" xfId="9149" xr:uid="{00000000-0005-0000-0000-0000790D0000}"/>
    <cellStyle name="Input 2 3 2 3 2 2" xfId="9724" xr:uid="{00000000-0005-0000-0000-00007A0D0000}"/>
    <cellStyle name="Input 2 3 2 3 3" xfId="9036" xr:uid="{00000000-0005-0000-0000-00007B0D0000}"/>
    <cellStyle name="Input 2 3 2 3 3 2" xfId="9618" xr:uid="{00000000-0005-0000-0000-00007C0D0000}"/>
    <cellStyle name="Input 2 3 2 3 4" xfId="9182" xr:uid="{00000000-0005-0000-0000-00007D0D0000}"/>
    <cellStyle name="Input 2 3 2 3 4 2" xfId="9757" xr:uid="{00000000-0005-0000-0000-00007E0D0000}"/>
    <cellStyle name="Input 2 3 2 3 5" xfId="9234" xr:uid="{00000000-0005-0000-0000-00007F0D0000}"/>
    <cellStyle name="Input 2 3 2 4" xfId="2861" xr:uid="{00000000-0005-0000-0000-0000800D0000}"/>
    <cellStyle name="Input 2 3 2 4 2" xfId="9148" xr:uid="{00000000-0005-0000-0000-0000810D0000}"/>
    <cellStyle name="Input 2 3 2 4 2 2" xfId="9723" xr:uid="{00000000-0005-0000-0000-0000820D0000}"/>
    <cellStyle name="Input 2 3 2 4 3" xfId="9037" xr:uid="{00000000-0005-0000-0000-0000830D0000}"/>
    <cellStyle name="Input 2 3 2 4 3 2" xfId="9619" xr:uid="{00000000-0005-0000-0000-0000840D0000}"/>
    <cellStyle name="Input 2 3 2 4 4" xfId="9181" xr:uid="{00000000-0005-0000-0000-0000850D0000}"/>
    <cellStyle name="Input 2 3 2 4 4 2" xfId="9756" xr:uid="{00000000-0005-0000-0000-0000860D0000}"/>
    <cellStyle name="Input 2 3 2 4 5" xfId="9233" xr:uid="{00000000-0005-0000-0000-0000870D0000}"/>
    <cellStyle name="Input 2 3 2 5" xfId="2862" xr:uid="{00000000-0005-0000-0000-0000880D0000}"/>
    <cellStyle name="Input 2 3 2 5 2" xfId="9147" xr:uid="{00000000-0005-0000-0000-0000890D0000}"/>
    <cellStyle name="Input 2 3 2 5 2 2" xfId="9722" xr:uid="{00000000-0005-0000-0000-00008A0D0000}"/>
    <cellStyle name="Input 2 3 2 5 3" xfId="9038" xr:uid="{00000000-0005-0000-0000-00008B0D0000}"/>
    <cellStyle name="Input 2 3 2 5 3 2" xfId="9620" xr:uid="{00000000-0005-0000-0000-00008C0D0000}"/>
    <cellStyle name="Input 2 3 2 5 4" xfId="9180" xr:uid="{00000000-0005-0000-0000-00008D0D0000}"/>
    <cellStyle name="Input 2 3 2 5 4 2" xfId="9755" xr:uid="{00000000-0005-0000-0000-00008E0D0000}"/>
    <cellStyle name="Input 2 3 2 5 5" xfId="9232" xr:uid="{00000000-0005-0000-0000-00008F0D0000}"/>
    <cellStyle name="Input 2 3 2 6" xfId="9151" xr:uid="{00000000-0005-0000-0000-0000900D0000}"/>
    <cellStyle name="Input 2 3 2 6 2" xfId="9726" xr:uid="{00000000-0005-0000-0000-0000910D0000}"/>
    <cellStyle name="Input 2 3 2 7" xfId="9034" xr:uid="{00000000-0005-0000-0000-0000920D0000}"/>
    <cellStyle name="Input 2 3 2 7 2" xfId="9616" xr:uid="{00000000-0005-0000-0000-0000930D0000}"/>
    <cellStyle name="Input 2 3 2 8" xfId="9184" xr:uid="{00000000-0005-0000-0000-0000940D0000}"/>
    <cellStyle name="Input 2 3 2 8 2" xfId="9759" xr:uid="{00000000-0005-0000-0000-0000950D0000}"/>
    <cellStyle name="Input 2 3 2 9" xfId="9236" xr:uid="{00000000-0005-0000-0000-0000960D0000}"/>
    <cellStyle name="Input 2 3 3" xfId="2863" xr:uid="{00000000-0005-0000-0000-0000970D0000}"/>
    <cellStyle name="Input 2 3 3 2" xfId="9146" xr:uid="{00000000-0005-0000-0000-0000980D0000}"/>
    <cellStyle name="Input 2 3 3 2 2" xfId="9721" xr:uid="{00000000-0005-0000-0000-0000990D0000}"/>
    <cellStyle name="Input 2 3 3 3" xfId="9039" xr:uid="{00000000-0005-0000-0000-00009A0D0000}"/>
    <cellStyle name="Input 2 3 3 3 2" xfId="9621" xr:uid="{00000000-0005-0000-0000-00009B0D0000}"/>
    <cellStyle name="Input 2 3 3 4" xfId="9179" xr:uid="{00000000-0005-0000-0000-00009C0D0000}"/>
    <cellStyle name="Input 2 3 3 4 2" xfId="9754" xr:uid="{00000000-0005-0000-0000-00009D0D0000}"/>
    <cellStyle name="Input 2 3 3 5" xfId="9231" xr:uid="{00000000-0005-0000-0000-00009E0D0000}"/>
    <cellStyle name="Input 2 3 4" xfId="9152" xr:uid="{00000000-0005-0000-0000-00009F0D0000}"/>
    <cellStyle name="Input 2 3 4 2" xfId="9727" xr:uid="{00000000-0005-0000-0000-0000A00D0000}"/>
    <cellStyle name="Input 2 3 5" xfId="9033" xr:uid="{00000000-0005-0000-0000-0000A10D0000}"/>
    <cellStyle name="Input 2 3 5 2" xfId="9615" xr:uid="{00000000-0005-0000-0000-0000A20D0000}"/>
    <cellStyle name="Input 2 3 6" xfId="9185" xr:uid="{00000000-0005-0000-0000-0000A30D0000}"/>
    <cellStyle name="Input 2 3 6 2" xfId="9760" xr:uid="{00000000-0005-0000-0000-0000A40D0000}"/>
    <cellStyle name="Input 2 3 7" xfId="9237" xr:uid="{00000000-0005-0000-0000-0000A50D0000}"/>
    <cellStyle name="Input 2 4" xfId="2864" xr:uid="{00000000-0005-0000-0000-0000A60D0000}"/>
    <cellStyle name="Input 2 4 2" xfId="2865" xr:uid="{00000000-0005-0000-0000-0000A70D0000}"/>
    <cellStyle name="Input 2 4 2 2" xfId="9144" xr:uid="{00000000-0005-0000-0000-0000A80D0000}"/>
    <cellStyle name="Input 2 4 2 2 2" xfId="9719" xr:uid="{00000000-0005-0000-0000-0000A90D0000}"/>
    <cellStyle name="Input 2 4 2 3" xfId="9041" xr:uid="{00000000-0005-0000-0000-0000AA0D0000}"/>
    <cellStyle name="Input 2 4 2 3 2" xfId="9623" xr:uid="{00000000-0005-0000-0000-0000AB0D0000}"/>
    <cellStyle name="Input 2 4 2 4" xfId="9177" xr:uid="{00000000-0005-0000-0000-0000AC0D0000}"/>
    <cellStyle name="Input 2 4 2 4 2" xfId="9752" xr:uid="{00000000-0005-0000-0000-0000AD0D0000}"/>
    <cellStyle name="Input 2 4 2 5" xfId="9229" xr:uid="{00000000-0005-0000-0000-0000AE0D0000}"/>
    <cellStyle name="Input 2 4 3" xfId="2866" xr:uid="{00000000-0005-0000-0000-0000AF0D0000}"/>
    <cellStyle name="Input 2 4 3 2" xfId="9143" xr:uid="{00000000-0005-0000-0000-0000B00D0000}"/>
    <cellStyle name="Input 2 4 3 2 2" xfId="9718" xr:uid="{00000000-0005-0000-0000-0000B10D0000}"/>
    <cellStyle name="Input 2 4 3 3" xfId="9042" xr:uid="{00000000-0005-0000-0000-0000B20D0000}"/>
    <cellStyle name="Input 2 4 3 3 2" xfId="9624" xr:uid="{00000000-0005-0000-0000-0000B30D0000}"/>
    <cellStyle name="Input 2 4 3 4" xfId="9176" xr:uid="{00000000-0005-0000-0000-0000B40D0000}"/>
    <cellStyle name="Input 2 4 3 4 2" xfId="9751" xr:uid="{00000000-0005-0000-0000-0000B50D0000}"/>
    <cellStyle name="Input 2 4 3 5" xfId="9228" xr:uid="{00000000-0005-0000-0000-0000B60D0000}"/>
    <cellStyle name="Input 2 4 4" xfId="2867" xr:uid="{00000000-0005-0000-0000-0000B70D0000}"/>
    <cellStyle name="Input 2 4 4 2" xfId="9142" xr:uid="{00000000-0005-0000-0000-0000B80D0000}"/>
    <cellStyle name="Input 2 4 4 2 2" xfId="9717" xr:uid="{00000000-0005-0000-0000-0000B90D0000}"/>
    <cellStyle name="Input 2 4 4 3" xfId="9043" xr:uid="{00000000-0005-0000-0000-0000BA0D0000}"/>
    <cellStyle name="Input 2 4 4 3 2" xfId="9625" xr:uid="{00000000-0005-0000-0000-0000BB0D0000}"/>
    <cellStyle name="Input 2 4 4 4" xfId="9175" xr:uid="{00000000-0005-0000-0000-0000BC0D0000}"/>
    <cellStyle name="Input 2 4 4 4 2" xfId="9750" xr:uid="{00000000-0005-0000-0000-0000BD0D0000}"/>
    <cellStyle name="Input 2 4 4 5" xfId="9227" xr:uid="{00000000-0005-0000-0000-0000BE0D0000}"/>
    <cellStyle name="Input 2 4 5" xfId="2868" xr:uid="{00000000-0005-0000-0000-0000BF0D0000}"/>
    <cellStyle name="Input 2 4 5 2" xfId="9141" xr:uid="{00000000-0005-0000-0000-0000C00D0000}"/>
    <cellStyle name="Input 2 4 5 2 2" xfId="9716" xr:uid="{00000000-0005-0000-0000-0000C10D0000}"/>
    <cellStyle name="Input 2 4 5 3" xfId="9044" xr:uid="{00000000-0005-0000-0000-0000C20D0000}"/>
    <cellStyle name="Input 2 4 5 3 2" xfId="9626" xr:uid="{00000000-0005-0000-0000-0000C30D0000}"/>
    <cellStyle name="Input 2 4 5 4" xfId="9174" xr:uid="{00000000-0005-0000-0000-0000C40D0000}"/>
    <cellStyle name="Input 2 4 5 4 2" xfId="9749" xr:uid="{00000000-0005-0000-0000-0000C50D0000}"/>
    <cellStyle name="Input 2 4 5 5" xfId="9226" xr:uid="{00000000-0005-0000-0000-0000C60D0000}"/>
    <cellStyle name="Input 2 4 6" xfId="9145" xr:uid="{00000000-0005-0000-0000-0000C70D0000}"/>
    <cellStyle name="Input 2 4 6 2" xfId="9720" xr:uid="{00000000-0005-0000-0000-0000C80D0000}"/>
    <cellStyle name="Input 2 4 7" xfId="9040" xr:uid="{00000000-0005-0000-0000-0000C90D0000}"/>
    <cellStyle name="Input 2 4 7 2" xfId="9622" xr:uid="{00000000-0005-0000-0000-0000CA0D0000}"/>
    <cellStyle name="Input 2 4 8" xfId="9178" xr:uid="{00000000-0005-0000-0000-0000CB0D0000}"/>
    <cellStyle name="Input 2 4 8 2" xfId="9753" xr:uid="{00000000-0005-0000-0000-0000CC0D0000}"/>
    <cellStyle name="Input 2 4 9" xfId="9230" xr:uid="{00000000-0005-0000-0000-0000CD0D0000}"/>
    <cellStyle name="Input 2 5" xfId="2869" xr:uid="{00000000-0005-0000-0000-0000CE0D0000}"/>
    <cellStyle name="Input 2 5 2" xfId="9140" xr:uid="{00000000-0005-0000-0000-0000CF0D0000}"/>
    <cellStyle name="Input 2 5 2 2" xfId="9715" xr:uid="{00000000-0005-0000-0000-0000D00D0000}"/>
    <cellStyle name="Input 2 5 3" xfId="9045" xr:uid="{00000000-0005-0000-0000-0000D10D0000}"/>
    <cellStyle name="Input 2 5 3 2" xfId="9627" xr:uid="{00000000-0005-0000-0000-0000D20D0000}"/>
    <cellStyle name="Input 2 5 4" xfId="9173" xr:uid="{00000000-0005-0000-0000-0000D30D0000}"/>
    <cellStyle name="Input 2 5 4 2" xfId="9748" xr:uid="{00000000-0005-0000-0000-0000D40D0000}"/>
    <cellStyle name="Input 2 5 5" xfId="9225" xr:uid="{00000000-0005-0000-0000-0000D50D0000}"/>
    <cellStyle name="Input 2 6" xfId="9167" xr:uid="{00000000-0005-0000-0000-0000D60D0000}"/>
    <cellStyle name="Input 2 6 2" xfId="9742" xr:uid="{00000000-0005-0000-0000-0000D70D0000}"/>
    <cellStyle name="Input 2 7" xfId="9018" xr:uid="{00000000-0005-0000-0000-0000D80D0000}"/>
    <cellStyle name="Input 2 7 2" xfId="9600" xr:uid="{00000000-0005-0000-0000-0000D90D0000}"/>
    <cellStyle name="Input 2 8" xfId="9200" xr:uid="{00000000-0005-0000-0000-0000DA0D0000}"/>
    <cellStyle name="Input 2 8 2" xfId="9775" xr:uid="{00000000-0005-0000-0000-0000DB0D0000}"/>
    <cellStyle name="Input 2 9" xfId="9257" xr:uid="{00000000-0005-0000-0000-0000DC0D0000}"/>
    <cellStyle name="Input 3" xfId="2870" xr:uid="{00000000-0005-0000-0000-0000DD0D0000}"/>
    <cellStyle name="Input 3 2" xfId="2871" xr:uid="{00000000-0005-0000-0000-0000DE0D0000}"/>
    <cellStyle name="Input 3 2 2" xfId="2872" xr:uid="{00000000-0005-0000-0000-0000DF0D0000}"/>
    <cellStyle name="Input 3 2 2 2" xfId="2873" xr:uid="{00000000-0005-0000-0000-0000E00D0000}"/>
    <cellStyle name="Input 3 2 2 2 2" xfId="9136" xr:uid="{00000000-0005-0000-0000-0000E10D0000}"/>
    <cellStyle name="Input 3 2 2 2 2 2" xfId="9711" xr:uid="{00000000-0005-0000-0000-0000E20D0000}"/>
    <cellStyle name="Input 3 2 2 2 3" xfId="9049" xr:uid="{00000000-0005-0000-0000-0000E30D0000}"/>
    <cellStyle name="Input 3 2 2 2 3 2" xfId="9631" xr:uid="{00000000-0005-0000-0000-0000E40D0000}"/>
    <cellStyle name="Input 3 2 2 2 4" xfId="9168" xr:uid="{00000000-0005-0000-0000-0000E50D0000}"/>
    <cellStyle name="Input 3 2 2 2 4 2" xfId="9743" xr:uid="{00000000-0005-0000-0000-0000E60D0000}"/>
    <cellStyle name="Input 3 2 2 2 5" xfId="9221" xr:uid="{00000000-0005-0000-0000-0000E70D0000}"/>
    <cellStyle name="Input 3 2 2 3" xfId="2874" xr:uid="{00000000-0005-0000-0000-0000E80D0000}"/>
    <cellStyle name="Input 3 2 2 3 2" xfId="9135" xr:uid="{00000000-0005-0000-0000-0000E90D0000}"/>
    <cellStyle name="Input 3 2 2 3 2 2" xfId="9710" xr:uid="{00000000-0005-0000-0000-0000EA0D0000}"/>
    <cellStyle name="Input 3 2 2 3 3" xfId="9050" xr:uid="{00000000-0005-0000-0000-0000EB0D0000}"/>
    <cellStyle name="Input 3 2 2 3 3 2" xfId="9632" xr:uid="{00000000-0005-0000-0000-0000EC0D0000}"/>
    <cellStyle name="Input 3 2 2 3 4" xfId="9121" xr:uid="{00000000-0005-0000-0000-0000ED0D0000}"/>
    <cellStyle name="Input 3 2 2 3 4 2" xfId="9696" xr:uid="{00000000-0005-0000-0000-0000EE0D0000}"/>
    <cellStyle name="Input 3 2 2 3 5" xfId="9220" xr:uid="{00000000-0005-0000-0000-0000EF0D0000}"/>
    <cellStyle name="Input 3 2 2 4" xfId="2875" xr:uid="{00000000-0005-0000-0000-0000F00D0000}"/>
    <cellStyle name="Input 3 2 2 4 2" xfId="9134" xr:uid="{00000000-0005-0000-0000-0000F10D0000}"/>
    <cellStyle name="Input 3 2 2 4 2 2" xfId="9709" xr:uid="{00000000-0005-0000-0000-0000F20D0000}"/>
    <cellStyle name="Input 3 2 2 4 3" xfId="9051" xr:uid="{00000000-0005-0000-0000-0000F30D0000}"/>
    <cellStyle name="Input 3 2 2 4 3 2" xfId="9633" xr:uid="{00000000-0005-0000-0000-0000F40D0000}"/>
    <cellStyle name="Input 3 2 2 4 4" xfId="9120" xr:uid="{00000000-0005-0000-0000-0000F50D0000}"/>
    <cellStyle name="Input 3 2 2 4 4 2" xfId="9695" xr:uid="{00000000-0005-0000-0000-0000F60D0000}"/>
    <cellStyle name="Input 3 2 2 4 5" xfId="9219" xr:uid="{00000000-0005-0000-0000-0000F70D0000}"/>
    <cellStyle name="Input 3 2 2 5" xfId="2876" xr:uid="{00000000-0005-0000-0000-0000F80D0000}"/>
    <cellStyle name="Input 3 2 2 5 2" xfId="9133" xr:uid="{00000000-0005-0000-0000-0000F90D0000}"/>
    <cellStyle name="Input 3 2 2 5 2 2" xfId="9708" xr:uid="{00000000-0005-0000-0000-0000FA0D0000}"/>
    <cellStyle name="Input 3 2 2 5 3" xfId="9052" xr:uid="{00000000-0005-0000-0000-0000FB0D0000}"/>
    <cellStyle name="Input 3 2 2 5 3 2" xfId="9634" xr:uid="{00000000-0005-0000-0000-0000FC0D0000}"/>
    <cellStyle name="Input 3 2 2 5 4" xfId="9119" xr:uid="{00000000-0005-0000-0000-0000FD0D0000}"/>
    <cellStyle name="Input 3 2 2 5 4 2" xfId="9694" xr:uid="{00000000-0005-0000-0000-0000FE0D0000}"/>
    <cellStyle name="Input 3 2 2 5 5" xfId="9218" xr:uid="{00000000-0005-0000-0000-0000FF0D0000}"/>
    <cellStyle name="Input 3 2 2 6" xfId="9137" xr:uid="{00000000-0005-0000-0000-0000000E0000}"/>
    <cellStyle name="Input 3 2 2 6 2" xfId="9712" xr:uid="{00000000-0005-0000-0000-0000010E0000}"/>
    <cellStyle name="Input 3 2 2 7" xfId="9048" xr:uid="{00000000-0005-0000-0000-0000020E0000}"/>
    <cellStyle name="Input 3 2 2 7 2" xfId="9630" xr:uid="{00000000-0005-0000-0000-0000030E0000}"/>
    <cellStyle name="Input 3 2 2 8" xfId="9169" xr:uid="{00000000-0005-0000-0000-0000040E0000}"/>
    <cellStyle name="Input 3 2 2 8 2" xfId="9744" xr:uid="{00000000-0005-0000-0000-0000050E0000}"/>
    <cellStyle name="Input 3 2 2 9" xfId="9222" xr:uid="{00000000-0005-0000-0000-0000060E0000}"/>
    <cellStyle name="Input 3 2 3" xfId="2877" xr:uid="{00000000-0005-0000-0000-0000070E0000}"/>
    <cellStyle name="Input 3 2 3 2" xfId="9132" xr:uid="{00000000-0005-0000-0000-0000080E0000}"/>
    <cellStyle name="Input 3 2 3 2 2" xfId="9707" xr:uid="{00000000-0005-0000-0000-0000090E0000}"/>
    <cellStyle name="Input 3 2 3 3" xfId="9053" xr:uid="{00000000-0005-0000-0000-00000A0E0000}"/>
    <cellStyle name="Input 3 2 3 3 2" xfId="9635" xr:uid="{00000000-0005-0000-0000-00000B0E0000}"/>
    <cellStyle name="Input 3 2 3 4" xfId="9112" xr:uid="{00000000-0005-0000-0000-00000C0E0000}"/>
    <cellStyle name="Input 3 2 3 4 2" xfId="9687" xr:uid="{00000000-0005-0000-0000-00000D0E0000}"/>
    <cellStyle name="Input 3 2 3 5" xfId="9217" xr:uid="{00000000-0005-0000-0000-00000E0E0000}"/>
    <cellStyle name="Input 3 2 4" xfId="9138" xr:uid="{00000000-0005-0000-0000-00000F0E0000}"/>
    <cellStyle name="Input 3 2 4 2" xfId="9713" xr:uid="{00000000-0005-0000-0000-0000100E0000}"/>
    <cellStyle name="Input 3 2 5" xfId="9047" xr:uid="{00000000-0005-0000-0000-0000110E0000}"/>
    <cellStyle name="Input 3 2 5 2" xfId="9629" xr:uid="{00000000-0005-0000-0000-0000120E0000}"/>
    <cellStyle name="Input 3 2 6" xfId="9171" xr:uid="{00000000-0005-0000-0000-0000130E0000}"/>
    <cellStyle name="Input 3 2 6 2" xfId="9746" xr:uid="{00000000-0005-0000-0000-0000140E0000}"/>
    <cellStyle name="Input 3 2 7" xfId="9223" xr:uid="{00000000-0005-0000-0000-0000150E0000}"/>
    <cellStyle name="Input 3 3" xfId="2878" xr:uid="{00000000-0005-0000-0000-0000160E0000}"/>
    <cellStyle name="Input 3 3 2" xfId="2879" xr:uid="{00000000-0005-0000-0000-0000170E0000}"/>
    <cellStyle name="Input 3 3 2 2" xfId="9130" xr:uid="{00000000-0005-0000-0000-0000180E0000}"/>
    <cellStyle name="Input 3 3 2 2 2" xfId="9705" xr:uid="{00000000-0005-0000-0000-0000190E0000}"/>
    <cellStyle name="Input 3 3 2 3" xfId="9055" xr:uid="{00000000-0005-0000-0000-00001A0E0000}"/>
    <cellStyle name="Input 3 3 2 3 2" xfId="9637" xr:uid="{00000000-0005-0000-0000-00001B0E0000}"/>
    <cellStyle name="Input 3 3 2 4" xfId="9109" xr:uid="{00000000-0005-0000-0000-00001C0E0000}"/>
    <cellStyle name="Input 3 3 2 4 2" xfId="9684" xr:uid="{00000000-0005-0000-0000-00001D0E0000}"/>
    <cellStyle name="Input 3 3 2 5" xfId="9215" xr:uid="{00000000-0005-0000-0000-00001E0E0000}"/>
    <cellStyle name="Input 3 3 3" xfId="2880" xr:uid="{00000000-0005-0000-0000-00001F0E0000}"/>
    <cellStyle name="Input 3 3 3 2" xfId="9129" xr:uid="{00000000-0005-0000-0000-0000200E0000}"/>
    <cellStyle name="Input 3 3 3 2 2" xfId="9704" xr:uid="{00000000-0005-0000-0000-0000210E0000}"/>
    <cellStyle name="Input 3 3 3 3" xfId="9056" xr:uid="{00000000-0005-0000-0000-0000220E0000}"/>
    <cellStyle name="Input 3 3 3 3 2" xfId="9638" xr:uid="{00000000-0005-0000-0000-0000230E0000}"/>
    <cellStyle name="Input 3 3 3 4" xfId="9108" xr:uid="{00000000-0005-0000-0000-0000240E0000}"/>
    <cellStyle name="Input 3 3 3 4 2" xfId="9683" xr:uid="{00000000-0005-0000-0000-0000250E0000}"/>
    <cellStyle name="Input 3 3 3 5" xfId="9214" xr:uid="{00000000-0005-0000-0000-0000260E0000}"/>
    <cellStyle name="Input 3 3 4" xfId="2881" xr:uid="{00000000-0005-0000-0000-0000270E0000}"/>
    <cellStyle name="Input 3 3 4 2" xfId="9128" xr:uid="{00000000-0005-0000-0000-0000280E0000}"/>
    <cellStyle name="Input 3 3 4 2 2" xfId="9703" xr:uid="{00000000-0005-0000-0000-0000290E0000}"/>
    <cellStyle name="Input 3 3 4 3" xfId="9057" xr:uid="{00000000-0005-0000-0000-00002A0E0000}"/>
    <cellStyle name="Input 3 3 4 3 2" xfId="9639" xr:uid="{00000000-0005-0000-0000-00002B0E0000}"/>
    <cellStyle name="Input 3 3 4 4" xfId="9107" xr:uid="{00000000-0005-0000-0000-00002C0E0000}"/>
    <cellStyle name="Input 3 3 4 4 2" xfId="9682" xr:uid="{00000000-0005-0000-0000-00002D0E0000}"/>
    <cellStyle name="Input 3 3 4 5" xfId="9213" xr:uid="{00000000-0005-0000-0000-00002E0E0000}"/>
    <cellStyle name="Input 3 3 5" xfId="2882" xr:uid="{00000000-0005-0000-0000-00002F0E0000}"/>
    <cellStyle name="Input 3 3 5 2" xfId="9127" xr:uid="{00000000-0005-0000-0000-0000300E0000}"/>
    <cellStyle name="Input 3 3 5 2 2" xfId="9702" xr:uid="{00000000-0005-0000-0000-0000310E0000}"/>
    <cellStyle name="Input 3 3 5 3" xfId="9058" xr:uid="{00000000-0005-0000-0000-0000320E0000}"/>
    <cellStyle name="Input 3 3 5 3 2" xfId="9640" xr:uid="{00000000-0005-0000-0000-0000330E0000}"/>
    <cellStyle name="Input 3 3 5 4" xfId="9106" xr:uid="{00000000-0005-0000-0000-0000340E0000}"/>
    <cellStyle name="Input 3 3 5 4 2" xfId="9681" xr:uid="{00000000-0005-0000-0000-0000350E0000}"/>
    <cellStyle name="Input 3 3 5 5" xfId="9212" xr:uid="{00000000-0005-0000-0000-0000360E0000}"/>
    <cellStyle name="Input 3 3 6" xfId="9131" xr:uid="{00000000-0005-0000-0000-0000370E0000}"/>
    <cellStyle name="Input 3 3 6 2" xfId="9706" xr:uid="{00000000-0005-0000-0000-0000380E0000}"/>
    <cellStyle name="Input 3 3 7" xfId="9054" xr:uid="{00000000-0005-0000-0000-0000390E0000}"/>
    <cellStyle name="Input 3 3 7 2" xfId="9636" xr:uid="{00000000-0005-0000-0000-00003A0E0000}"/>
    <cellStyle name="Input 3 3 8" xfId="9111" xr:uid="{00000000-0005-0000-0000-00003B0E0000}"/>
    <cellStyle name="Input 3 3 8 2" xfId="9686" xr:uid="{00000000-0005-0000-0000-00003C0E0000}"/>
    <cellStyle name="Input 3 3 9" xfId="9216" xr:uid="{00000000-0005-0000-0000-00003D0E0000}"/>
    <cellStyle name="Input 3 4" xfId="2883" xr:uid="{00000000-0005-0000-0000-00003E0E0000}"/>
    <cellStyle name="Input 3 4 2" xfId="2884" xr:uid="{00000000-0005-0000-0000-00003F0E0000}"/>
    <cellStyle name="Input 3 4 2 2" xfId="9125" xr:uid="{00000000-0005-0000-0000-0000400E0000}"/>
    <cellStyle name="Input 3 4 2 2 2" xfId="9700" xr:uid="{00000000-0005-0000-0000-0000410E0000}"/>
    <cellStyle name="Input 3 4 2 3" xfId="9060" xr:uid="{00000000-0005-0000-0000-0000420E0000}"/>
    <cellStyle name="Input 3 4 2 3 2" xfId="9642" xr:uid="{00000000-0005-0000-0000-0000430E0000}"/>
    <cellStyle name="Input 3 4 2 4" xfId="9097" xr:uid="{00000000-0005-0000-0000-0000440E0000}"/>
    <cellStyle name="Input 3 4 2 4 2" xfId="9672" xr:uid="{00000000-0005-0000-0000-0000450E0000}"/>
    <cellStyle name="Input 3 4 2 5" xfId="9210" xr:uid="{00000000-0005-0000-0000-0000460E0000}"/>
    <cellStyle name="Input 3 4 3" xfId="2885" xr:uid="{00000000-0005-0000-0000-0000470E0000}"/>
    <cellStyle name="Input 3 4 3 2" xfId="9124" xr:uid="{00000000-0005-0000-0000-0000480E0000}"/>
    <cellStyle name="Input 3 4 3 2 2" xfId="9699" xr:uid="{00000000-0005-0000-0000-0000490E0000}"/>
    <cellStyle name="Input 3 4 3 3" xfId="9061" xr:uid="{00000000-0005-0000-0000-00004A0E0000}"/>
    <cellStyle name="Input 3 4 3 3 2" xfId="9643" xr:uid="{00000000-0005-0000-0000-00004B0E0000}"/>
    <cellStyle name="Input 3 4 3 4" xfId="9096" xr:uid="{00000000-0005-0000-0000-00004C0E0000}"/>
    <cellStyle name="Input 3 4 3 4 2" xfId="9671" xr:uid="{00000000-0005-0000-0000-00004D0E0000}"/>
    <cellStyle name="Input 3 4 3 5" xfId="9209" xr:uid="{00000000-0005-0000-0000-00004E0E0000}"/>
    <cellStyle name="Input 3 4 4" xfId="2886" xr:uid="{00000000-0005-0000-0000-00004F0E0000}"/>
    <cellStyle name="Input 3 4 4 2" xfId="9123" xr:uid="{00000000-0005-0000-0000-0000500E0000}"/>
    <cellStyle name="Input 3 4 4 2 2" xfId="9698" xr:uid="{00000000-0005-0000-0000-0000510E0000}"/>
    <cellStyle name="Input 3 4 4 3" xfId="9062" xr:uid="{00000000-0005-0000-0000-0000520E0000}"/>
    <cellStyle name="Input 3 4 4 3 2" xfId="9644" xr:uid="{00000000-0005-0000-0000-0000530E0000}"/>
    <cellStyle name="Input 3 4 4 4" xfId="9095" xr:uid="{00000000-0005-0000-0000-0000540E0000}"/>
    <cellStyle name="Input 3 4 4 4 2" xfId="9670" xr:uid="{00000000-0005-0000-0000-0000550E0000}"/>
    <cellStyle name="Input 3 4 4 5" xfId="9208" xr:uid="{00000000-0005-0000-0000-0000560E0000}"/>
    <cellStyle name="Input 3 4 5" xfId="2887" xr:uid="{00000000-0005-0000-0000-0000570E0000}"/>
    <cellStyle name="Input 3 4 5 2" xfId="9122" xr:uid="{00000000-0005-0000-0000-0000580E0000}"/>
    <cellStyle name="Input 3 4 5 2 2" xfId="9697" xr:uid="{00000000-0005-0000-0000-0000590E0000}"/>
    <cellStyle name="Input 3 4 5 3" xfId="9063" xr:uid="{00000000-0005-0000-0000-00005A0E0000}"/>
    <cellStyle name="Input 3 4 5 3 2" xfId="9645" xr:uid="{00000000-0005-0000-0000-00005B0E0000}"/>
    <cellStyle name="Input 3 4 5 4" xfId="9094" xr:uid="{00000000-0005-0000-0000-00005C0E0000}"/>
    <cellStyle name="Input 3 4 5 4 2" xfId="9669" xr:uid="{00000000-0005-0000-0000-00005D0E0000}"/>
    <cellStyle name="Input 3 4 5 5" xfId="9207" xr:uid="{00000000-0005-0000-0000-00005E0E0000}"/>
    <cellStyle name="Input 3 4 6" xfId="9126" xr:uid="{00000000-0005-0000-0000-00005F0E0000}"/>
    <cellStyle name="Input 3 4 6 2" xfId="9701" xr:uid="{00000000-0005-0000-0000-0000600E0000}"/>
    <cellStyle name="Input 3 4 7" xfId="9059" xr:uid="{00000000-0005-0000-0000-0000610E0000}"/>
    <cellStyle name="Input 3 4 7 2" xfId="9641" xr:uid="{00000000-0005-0000-0000-0000620E0000}"/>
    <cellStyle name="Input 3 4 8" xfId="9105" xr:uid="{00000000-0005-0000-0000-0000630E0000}"/>
    <cellStyle name="Input 3 4 8 2" xfId="9680" xr:uid="{00000000-0005-0000-0000-0000640E0000}"/>
    <cellStyle name="Input 3 4 9" xfId="9211" xr:uid="{00000000-0005-0000-0000-0000650E0000}"/>
    <cellStyle name="Input 3 5" xfId="9139" xr:uid="{00000000-0005-0000-0000-0000660E0000}"/>
    <cellStyle name="Input 3 5 2" xfId="9714" xr:uid="{00000000-0005-0000-0000-0000670E0000}"/>
    <cellStyle name="Input 3 6" xfId="9046" xr:uid="{00000000-0005-0000-0000-0000680E0000}"/>
    <cellStyle name="Input 3 6 2" xfId="9628" xr:uid="{00000000-0005-0000-0000-0000690E0000}"/>
    <cellStyle name="Input 3 7" xfId="9172" xr:uid="{00000000-0005-0000-0000-00006A0E0000}"/>
    <cellStyle name="Input 3 7 2" xfId="9747" xr:uid="{00000000-0005-0000-0000-00006B0E0000}"/>
    <cellStyle name="Input 3 8" xfId="9224" xr:uid="{00000000-0005-0000-0000-00006C0E0000}"/>
    <cellStyle name="Input 4" xfId="2888" xr:uid="{00000000-0005-0000-0000-00006D0E0000}"/>
    <cellStyle name="input(0)" xfId="69" xr:uid="{00000000-0005-0000-0000-00006E0E0000}"/>
    <cellStyle name="Input(2)" xfId="70" xr:uid="{00000000-0005-0000-0000-00006F0E0000}"/>
    <cellStyle name="Labels" xfId="2889" xr:uid="{00000000-0005-0000-0000-0000700E0000}"/>
    <cellStyle name="Labels - Style3" xfId="2890" xr:uid="{00000000-0005-0000-0000-0000710E0000}"/>
    <cellStyle name="Labels - Style3 10" xfId="9266" xr:uid="{00000000-0005-0000-0000-0000720E0000}"/>
    <cellStyle name="Labels - Style3 2" xfId="2891" xr:uid="{00000000-0005-0000-0000-0000730E0000}"/>
    <cellStyle name="Labels - Style3 2 2" xfId="9116" xr:uid="{00000000-0005-0000-0000-0000740E0000}"/>
    <cellStyle name="Labels - Style3 2 2 2" xfId="9691" xr:uid="{00000000-0005-0000-0000-0000750E0000}"/>
    <cellStyle name="Labels - Style3 2 3" xfId="9066" xr:uid="{00000000-0005-0000-0000-0000760E0000}"/>
    <cellStyle name="Labels - Style3 2 3 2" xfId="9648" xr:uid="{00000000-0005-0000-0000-0000770E0000}"/>
    <cellStyle name="Labels - Style3 2 4" xfId="9088" xr:uid="{00000000-0005-0000-0000-0000780E0000}"/>
    <cellStyle name="Labels - Style3 2 4 2" xfId="9663" xr:uid="{00000000-0005-0000-0000-0000790E0000}"/>
    <cellStyle name="Labels - Style3 2 5" xfId="9201" xr:uid="{00000000-0005-0000-0000-00007A0E0000}"/>
    <cellStyle name="Labels - Style3 2 5 2" xfId="9776" xr:uid="{00000000-0005-0000-0000-00007B0E0000}"/>
    <cellStyle name="Labels - Style3 2 6" xfId="9265" xr:uid="{00000000-0005-0000-0000-00007C0E0000}"/>
    <cellStyle name="Labels - Style3 3" xfId="2892" xr:uid="{00000000-0005-0000-0000-00007D0E0000}"/>
    <cellStyle name="Labels - Style3 3 2" xfId="9115" xr:uid="{00000000-0005-0000-0000-00007E0E0000}"/>
    <cellStyle name="Labels - Style3 3 2 2" xfId="9690" xr:uid="{00000000-0005-0000-0000-00007F0E0000}"/>
    <cellStyle name="Labels - Style3 3 3" xfId="9067" xr:uid="{00000000-0005-0000-0000-0000800E0000}"/>
    <cellStyle name="Labels - Style3 3 3 2" xfId="9649" xr:uid="{00000000-0005-0000-0000-0000810E0000}"/>
    <cellStyle name="Labels - Style3 3 4" xfId="9087" xr:uid="{00000000-0005-0000-0000-0000820E0000}"/>
    <cellStyle name="Labels - Style3 3 4 2" xfId="9662" xr:uid="{00000000-0005-0000-0000-0000830E0000}"/>
    <cellStyle name="Labels - Style3 3 5" xfId="9093" xr:uid="{00000000-0005-0000-0000-0000840E0000}"/>
    <cellStyle name="Labels - Style3 3 5 2" xfId="9668" xr:uid="{00000000-0005-0000-0000-0000850E0000}"/>
    <cellStyle name="Labels - Style3 3 6" xfId="9264" xr:uid="{00000000-0005-0000-0000-0000860E0000}"/>
    <cellStyle name="Labels - Style3 4" xfId="2893" xr:uid="{00000000-0005-0000-0000-0000870E0000}"/>
    <cellStyle name="Labels - Style3 4 2" xfId="9114" xr:uid="{00000000-0005-0000-0000-0000880E0000}"/>
    <cellStyle name="Labels - Style3 4 2 2" xfId="9689" xr:uid="{00000000-0005-0000-0000-0000890E0000}"/>
    <cellStyle name="Labels - Style3 4 3" xfId="9068" xr:uid="{00000000-0005-0000-0000-00008A0E0000}"/>
    <cellStyle name="Labels - Style3 4 3 2" xfId="9650" xr:uid="{00000000-0005-0000-0000-00008B0E0000}"/>
    <cellStyle name="Labels - Style3 4 4" xfId="9086" xr:uid="{00000000-0005-0000-0000-00008C0E0000}"/>
    <cellStyle name="Labels - Style3 4 4 2" xfId="9661" xr:uid="{00000000-0005-0000-0000-00008D0E0000}"/>
    <cellStyle name="Labels - Style3 4 5" xfId="9092" xr:uid="{00000000-0005-0000-0000-00008E0E0000}"/>
    <cellStyle name="Labels - Style3 4 5 2" xfId="9667" xr:uid="{00000000-0005-0000-0000-00008F0E0000}"/>
    <cellStyle name="Labels - Style3 4 6" xfId="9263" xr:uid="{00000000-0005-0000-0000-0000900E0000}"/>
    <cellStyle name="Labels - Style3 5" xfId="2894" xr:uid="{00000000-0005-0000-0000-0000910E0000}"/>
    <cellStyle name="Labels - Style3 5 2" xfId="9113" xr:uid="{00000000-0005-0000-0000-0000920E0000}"/>
    <cellStyle name="Labels - Style3 5 2 2" xfId="9688" xr:uid="{00000000-0005-0000-0000-0000930E0000}"/>
    <cellStyle name="Labels - Style3 5 3" xfId="9069" xr:uid="{00000000-0005-0000-0000-0000940E0000}"/>
    <cellStyle name="Labels - Style3 5 3 2" xfId="9651" xr:uid="{00000000-0005-0000-0000-0000950E0000}"/>
    <cellStyle name="Labels - Style3 5 4" xfId="9085" xr:uid="{00000000-0005-0000-0000-0000960E0000}"/>
    <cellStyle name="Labels - Style3 5 4 2" xfId="9660" xr:uid="{00000000-0005-0000-0000-0000970E0000}"/>
    <cellStyle name="Labels - Style3 5 5" xfId="9091" xr:uid="{00000000-0005-0000-0000-0000980E0000}"/>
    <cellStyle name="Labels - Style3 5 5 2" xfId="9666" xr:uid="{00000000-0005-0000-0000-0000990E0000}"/>
    <cellStyle name="Labels - Style3 5 6" xfId="9262" xr:uid="{00000000-0005-0000-0000-00009A0E0000}"/>
    <cellStyle name="Labels - Style3 6" xfId="9117" xr:uid="{00000000-0005-0000-0000-00009B0E0000}"/>
    <cellStyle name="Labels - Style3 6 2" xfId="9692" xr:uid="{00000000-0005-0000-0000-00009C0E0000}"/>
    <cellStyle name="Labels - Style3 7" xfId="9065" xr:uid="{00000000-0005-0000-0000-00009D0E0000}"/>
    <cellStyle name="Labels - Style3 7 2" xfId="9647" xr:uid="{00000000-0005-0000-0000-00009E0E0000}"/>
    <cellStyle name="Labels - Style3 8" xfId="9089" xr:uid="{00000000-0005-0000-0000-00009F0E0000}"/>
    <cellStyle name="Labels - Style3 8 2" xfId="9664" xr:uid="{00000000-0005-0000-0000-0000A00E0000}"/>
    <cellStyle name="Labels - Style3 9" xfId="9202" xr:uid="{00000000-0005-0000-0000-0000A10E0000}"/>
    <cellStyle name="Labels - Style3 9 2" xfId="9777" xr:uid="{00000000-0005-0000-0000-0000A20E0000}"/>
    <cellStyle name="Labels 10" xfId="9070" xr:uid="{00000000-0005-0000-0000-0000A30E0000}"/>
    <cellStyle name="Labels 10 2" xfId="9652" xr:uid="{00000000-0005-0000-0000-0000A40E0000}"/>
    <cellStyle name="Labels 11" xfId="9170" xr:uid="{00000000-0005-0000-0000-0000A50E0000}"/>
    <cellStyle name="Labels 11 2" xfId="9745" xr:uid="{00000000-0005-0000-0000-0000A60E0000}"/>
    <cellStyle name="Labels 12" xfId="9064" xr:uid="{00000000-0005-0000-0000-0000A70E0000}"/>
    <cellStyle name="Labels 12 2" xfId="9646" xr:uid="{00000000-0005-0000-0000-0000A80E0000}"/>
    <cellStyle name="Labels 13" xfId="9090" xr:uid="{00000000-0005-0000-0000-0000A90E0000}"/>
    <cellStyle name="Labels 13 2" xfId="9665" xr:uid="{00000000-0005-0000-0000-0000AA0E0000}"/>
    <cellStyle name="Labels 14" xfId="9017" xr:uid="{00000000-0005-0000-0000-0000AB0E0000}"/>
    <cellStyle name="Labels 14 2" xfId="9599" xr:uid="{00000000-0005-0000-0000-0000AC0E0000}"/>
    <cellStyle name="Labels 15" xfId="9203" xr:uid="{00000000-0005-0000-0000-0000AD0E0000}"/>
    <cellStyle name="Labels 16" xfId="9016" xr:uid="{00000000-0005-0000-0000-0000AE0E0000}"/>
    <cellStyle name="Labels 17" xfId="9267" xr:uid="{00000000-0005-0000-0000-0000AF0E0000}"/>
    <cellStyle name="Labels 18" xfId="9520" xr:uid="{00000000-0005-0000-0000-0000B00E0000}"/>
    <cellStyle name="Labels 2" xfId="2895" xr:uid="{00000000-0005-0000-0000-0000B10E0000}"/>
    <cellStyle name="Labels 2 2" xfId="2896" xr:uid="{00000000-0005-0000-0000-0000B20E0000}"/>
    <cellStyle name="Labels 2 2 2" xfId="9103" xr:uid="{00000000-0005-0000-0000-0000B30E0000}"/>
    <cellStyle name="Labels 2 2 2 2" xfId="9678" xr:uid="{00000000-0005-0000-0000-0000B40E0000}"/>
    <cellStyle name="Labels 2 2 3" xfId="9072" xr:uid="{00000000-0005-0000-0000-0000B50E0000}"/>
    <cellStyle name="Labels 2 2 3 2" xfId="9654" xr:uid="{00000000-0005-0000-0000-0000B60E0000}"/>
    <cellStyle name="Labels 2 2 4" xfId="9083" xr:uid="{00000000-0005-0000-0000-0000B70E0000}"/>
    <cellStyle name="Labels 2 2 5" xfId="9260" xr:uid="{00000000-0005-0000-0000-0000B80E0000}"/>
    <cellStyle name="Labels 2 3" xfId="9104" xr:uid="{00000000-0005-0000-0000-0000B90E0000}"/>
    <cellStyle name="Labels 2 3 2" xfId="9679" xr:uid="{00000000-0005-0000-0000-0000BA0E0000}"/>
    <cellStyle name="Labels 2 4" xfId="9071" xr:uid="{00000000-0005-0000-0000-0000BB0E0000}"/>
    <cellStyle name="Labels 2 4 2" xfId="9653" xr:uid="{00000000-0005-0000-0000-0000BC0E0000}"/>
    <cellStyle name="Labels 2 5" xfId="9084" xr:uid="{00000000-0005-0000-0000-0000BD0E0000}"/>
    <cellStyle name="Labels 2 6" xfId="9261" xr:uid="{00000000-0005-0000-0000-0000BE0E0000}"/>
    <cellStyle name="Labels 3" xfId="2897" xr:uid="{00000000-0005-0000-0000-0000BF0E0000}"/>
    <cellStyle name="Labels 3 2" xfId="9102" xr:uid="{00000000-0005-0000-0000-0000C00E0000}"/>
    <cellStyle name="Labels 3 2 2" xfId="9677" xr:uid="{00000000-0005-0000-0000-0000C10E0000}"/>
    <cellStyle name="Labels 3 3" xfId="9073" xr:uid="{00000000-0005-0000-0000-0000C20E0000}"/>
    <cellStyle name="Labels 3 3 2" xfId="9655" xr:uid="{00000000-0005-0000-0000-0000C30E0000}"/>
    <cellStyle name="Labels 3 4" xfId="9082" xr:uid="{00000000-0005-0000-0000-0000C40E0000}"/>
    <cellStyle name="Labels 3 5" xfId="9259" xr:uid="{00000000-0005-0000-0000-0000C50E0000}"/>
    <cellStyle name="Labels 4" xfId="2898" xr:uid="{00000000-0005-0000-0000-0000C60E0000}"/>
    <cellStyle name="Labels 4 2" xfId="9101" xr:uid="{00000000-0005-0000-0000-0000C70E0000}"/>
    <cellStyle name="Labels 4 2 2" xfId="9676" xr:uid="{00000000-0005-0000-0000-0000C80E0000}"/>
    <cellStyle name="Labels 4 3" xfId="9074" xr:uid="{00000000-0005-0000-0000-0000C90E0000}"/>
    <cellStyle name="Labels 4 3 2" xfId="9656" xr:uid="{00000000-0005-0000-0000-0000CA0E0000}"/>
    <cellStyle name="Labels 4 4" xfId="9081" xr:uid="{00000000-0005-0000-0000-0000CB0E0000}"/>
    <cellStyle name="Labels 4 5" xfId="9258" xr:uid="{00000000-0005-0000-0000-0000CC0E0000}"/>
    <cellStyle name="Labels 5" xfId="2899" xr:uid="{00000000-0005-0000-0000-0000CD0E0000}"/>
    <cellStyle name="Labels 5 2" xfId="9100" xr:uid="{00000000-0005-0000-0000-0000CE0E0000}"/>
    <cellStyle name="Labels 5 2 2" xfId="9675" xr:uid="{00000000-0005-0000-0000-0000CF0E0000}"/>
    <cellStyle name="Labels 5 3" xfId="9075" xr:uid="{00000000-0005-0000-0000-0000D00E0000}"/>
    <cellStyle name="Labels 5 3 2" xfId="9657" xr:uid="{00000000-0005-0000-0000-0000D10E0000}"/>
    <cellStyle name="Labels 5 4" xfId="9080" xr:uid="{00000000-0005-0000-0000-0000D20E0000}"/>
    <cellStyle name="Labels 5 5" xfId="9206" xr:uid="{00000000-0005-0000-0000-0000D30E0000}"/>
    <cellStyle name="Labels 6" xfId="2900" xr:uid="{00000000-0005-0000-0000-0000D40E0000}"/>
    <cellStyle name="Labels 6 2" xfId="9099" xr:uid="{00000000-0005-0000-0000-0000D50E0000}"/>
    <cellStyle name="Labels 6 2 2" xfId="9674" xr:uid="{00000000-0005-0000-0000-0000D60E0000}"/>
    <cellStyle name="Labels 6 3" xfId="9076" xr:uid="{00000000-0005-0000-0000-0000D70E0000}"/>
    <cellStyle name="Labels 6 3 2" xfId="9658" xr:uid="{00000000-0005-0000-0000-0000D80E0000}"/>
    <cellStyle name="Labels 6 4" xfId="9079" xr:uid="{00000000-0005-0000-0000-0000D90E0000}"/>
    <cellStyle name="Labels 6 5" xfId="9205" xr:uid="{00000000-0005-0000-0000-0000DA0E0000}"/>
    <cellStyle name="Labels 7" xfId="2901" xr:uid="{00000000-0005-0000-0000-0000DB0E0000}"/>
    <cellStyle name="Labels 7 2" xfId="9098" xr:uid="{00000000-0005-0000-0000-0000DC0E0000}"/>
    <cellStyle name="Labels 7 2 2" xfId="9673" xr:uid="{00000000-0005-0000-0000-0000DD0E0000}"/>
    <cellStyle name="Labels 7 3" xfId="9077" xr:uid="{00000000-0005-0000-0000-0000DE0E0000}"/>
    <cellStyle name="Labels 7 3 2" xfId="9659" xr:uid="{00000000-0005-0000-0000-0000DF0E0000}"/>
    <cellStyle name="Labels 7 4" xfId="9078" xr:uid="{00000000-0005-0000-0000-0000E00E0000}"/>
    <cellStyle name="Labels 7 5" xfId="9204" xr:uid="{00000000-0005-0000-0000-0000E10E0000}"/>
    <cellStyle name="Labels 8" xfId="9110" xr:uid="{00000000-0005-0000-0000-0000E20E0000}"/>
    <cellStyle name="Labels 8 2" xfId="9685" xr:uid="{00000000-0005-0000-0000-0000E30E0000}"/>
    <cellStyle name="Labels 9" xfId="9118" xr:uid="{00000000-0005-0000-0000-0000E40E0000}"/>
    <cellStyle name="Labels 9 2" xfId="9693" xr:uid="{00000000-0005-0000-0000-0000E50E0000}"/>
    <cellStyle name="Linked Cell" xfId="143" builtinId="24" customBuiltin="1"/>
    <cellStyle name="Linked Cell 2" xfId="71" xr:uid="{00000000-0005-0000-0000-0000E70E0000}"/>
    <cellStyle name="Linked Cell 2 2" xfId="2902" xr:uid="{00000000-0005-0000-0000-0000E80E0000}"/>
    <cellStyle name="Linked Cell 2 3" xfId="2903" xr:uid="{00000000-0005-0000-0000-0000E90E0000}"/>
    <cellStyle name="Linked Cell 2 4" xfId="2904" xr:uid="{00000000-0005-0000-0000-0000EA0E0000}"/>
    <cellStyle name="Linked Cell 3" xfId="2905" xr:uid="{00000000-0005-0000-0000-0000EB0E0000}"/>
    <cellStyle name="Linked Cell 3 2" xfId="2906" xr:uid="{00000000-0005-0000-0000-0000EC0E0000}"/>
    <cellStyle name="Linked Cell 4" xfId="2907" xr:uid="{00000000-0005-0000-0000-0000ED0E0000}"/>
    <cellStyle name="Neutral" xfId="140" builtinId="28" customBuiltin="1"/>
    <cellStyle name="Neutral 2" xfId="72" xr:uid="{00000000-0005-0000-0000-0000EF0E0000}"/>
    <cellStyle name="Neutral 2 2" xfId="2908" xr:uid="{00000000-0005-0000-0000-0000F00E0000}"/>
    <cellStyle name="Neutral 2 2 2" xfId="2909" xr:uid="{00000000-0005-0000-0000-0000F10E0000}"/>
    <cellStyle name="Neutral 2 3" xfId="2910" xr:uid="{00000000-0005-0000-0000-0000F20E0000}"/>
    <cellStyle name="Neutral 2 4" xfId="2911" xr:uid="{00000000-0005-0000-0000-0000F30E0000}"/>
    <cellStyle name="Neutral 3" xfId="2912" xr:uid="{00000000-0005-0000-0000-0000F40E0000}"/>
    <cellStyle name="Neutral 3 2" xfId="2913" xr:uid="{00000000-0005-0000-0000-0000F50E0000}"/>
    <cellStyle name="Neutral 4" xfId="2914" xr:uid="{00000000-0005-0000-0000-0000F60E0000}"/>
    <cellStyle name="New_normal" xfId="73" xr:uid="{00000000-0005-0000-0000-0000F70E0000}"/>
    <cellStyle name="Normal" xfId="0" builtinId="0"/>
    <cellStyle name="Normal - Style1" xfId="74" xr:uid="{00000000-0005-0000-0000-0000F90E0000}"/>
    <cellStyle name="Normal - Style2" xfId="75" xr:uid="{00000000-0005-0000-0000-0000FA0E0000}"/>
    <cellStyle name="Normal - Style3" xfId="76" xr:uid="{00000000-0005-0000-0000-0000FB0E0000}"/>
    <cellStyle name="Normal - Style4" xfId="77" xr:uid="{00000000-0005-0000-0000-0000FC0E0000}"/>
    <cellStyle name="Normal - Style5" xfId="78" xr:uid="{00000000-0005-0000-0000-0000FD0E0000}"/>
    <cellStyle name="Normal - Style6" xfId="2915" xr:uid="{00000000-0005-0000-0000-0000FE0E0000}"/>
    <cellStyle name="Normal - Style7" xfId="2916" xr:uid="{00000000-0005-0000-0000-0000FF0E0000}"/>
    <cellStyle name="Normal - Style8" xfId="2917" xr:uid="{00000000-0005-0000-0000-0000000F0000}"/>
    <cellStyle name="Normal 10" xfId="79" xr:uid="{00000000-0005-0000-0000-0000010F0000}"/>
    <cellStyle name="Normal 10 10" xfId="2918" xr:uid="{00000000-0005-0000-0000-0000020F0000}"/>
    <cellStyle name="Normal 10 2" xfId="80" xr:uid="{00000000-0005-0000-0000-0000030F0000}"/>
    <cellStyle name="Normal 10 2 2" xfId="2919" xr:uid="{00000000-0005-0000-0000-0000040F0000}"/>
    <cellStyle name="Normal 10 2 2 2" xfId="2920" xr:uid="{00000000-0005-0000-0000-0000050F0000}"/>
    <cellStyle name="Normal 10 2 2 2 2" xfId="2921" xr:uid="{00000000-0005-0000-0000-0000060F0000}"/>
    <cellStyle name="Normal 10 2 2 2 2 2" xfId="2922" xr:uid="{00000000-0005-0000-0000-0000070F0000}"/>
    <cellStyle name="Normal 10 2 2 2 2 2 2" xfId="2923" xr:uid="{00000000-0005-0000-0000-0000080F0000}"/>
    <cellStyle name="Normal 10 2 2 2 2 2 2 2" xfId="2924" xr:uid="{00000000-0005-0000-0000-0000090F0000}"/>
    <cellStyle name="Normal 10 2 2 2 2 2 3" xfId="2925" xr:uid="{00000000-0005-0000-0000-00000A0F0000}"/>
    <cellStyle name="Normal 10 2 2 2 2 2 3 2" xfId="2926" xr:uid="{00000000-0005-0000-0000-00000B0F0000}"/>
    <cellStyle name="Normal 10 2 2 2 2 2 4" xfId="2927" xr:uid="{00000000-0005-0000-0000-00000C0F0000}"/>
    <cellStyle name="Normal 10 2 2 2 2 3" xfId="2928" xr:uid="{00000000-0005-0000-0000-00000D0F0000}"/>
    <cellStyle name="Normal 10 2 2 2 2 3 2" xfId="2929" xr:uid="{00000000-0005-0000-0000-00000E0F0000}"/>
    <cellStyle name="Normal 10 2 2 2 2 4" xfId="2930" xr:uid="{00000000-0005-0000-0000-00000F0F0000}"/>
    <cellStyle name="Normal 10 2 2 2 2 4 2" xfId="2931" xr:uid="{00000000-0005-0000-0000-0000100F0000}"/>
    <cellStyle name="Normal 10 2 2 2 2 5" xfId="2932" xr:uid="{00000000-0005-0000-0000-0000110F0000}"/>
    <cellStyle name="Normal 10 2 2 2 3" xfId="2933" xr:uid="{00000000-0005-0000-0000-0000120F0000}"/>
    <cellStyle name="Normal 10 2 2 2 3 2" xfId="2934" xr:uid="{00000000-0005-0000-0000-0000130F0000}"/>
    <cellStyle name="Normal 10 2 2 2 3 2 2" xfId="2935" xr:uid="{00000000-0005-0000-0000-0000140F0000}"/>
    <cellStyle name="Normal 10 2 2 2 3 3" xfId="2936" xr:uid="{00000000-0005-0000-0000-0000150F0000}"/>
    <cellStyle name="Normal 10 2 2 2 3 3 2" xfId="2937" xr:uid="{00000000-0005-0000-0000-0000160F0000}"/>
    <cellStyle name="Normal 10 2 2 2 3 4" xfId="2938" xr:uid="{00000000-0005-0000-0000-0000170F0000}"/>
    <cellStyle name="Normal 10 2 2 2 4" xfId="2939" xr:uid="{00000000-0005-0000-0000-0000180F0000}"/>
    <cellStyle name="Normal 10 2 2 2 4 2" xfId="2940" xr:uid="{00000000-0005-0000-0000-0000190F0000}"/>
    <cellStyle name="Normal 10 2 2 2 5" xfId="2941" xr:uid="{00000000-0005-0000-0000-00001A0F0000}"/>
    <cellStyle name="Normal 10 2 2 2 5 2" xfId="2942" xr:uid="{00000000-0005-0000-0000-00001B0F0000}"/>
    <cellStyle name="Normal 10 2 2 2 6" xfId="2943" xr:uid="{00000000-0005-0000-0000-00001C0F0000}"/>
    <cellStyle name="Normal 10 2 2 3" xfId="2944" xr:uid="{00000000-0005-0000-0000-00001D0F0000}"/>
    <cellStyle name="Normal 10 2 2 3 2" xfId="2945" xr:uid="{00000000-0005-0000-0000-00001E0F0000}"/>
    <cellStyle name="Normal 10 2 2 3 2 2" xfId="2946" xr:uid="{00000000-0005-0000-0000-00001F0F0000}"/>
    <cellStyle name="Normal 10 2 2 3 2 2 2" xfId="2947" xr:uid="{00000000-0005-0000-0000-0000200F0000}"/>
    <cellStyle name="Normal 10 2 2 3 2 3" xfId="2948" xr:uid="{00000000-0005-0000-0000-0000210F0000}"/>
    <cellStyle name="Normal 10 2 2 3 2 3 2" xfId="2949" xr:uid="{00000000-0005-0000-0000-0000220F0000}"/>
    <cellStyle name="Normal 10 2 2 3 2 4" xfId="2950" xr:uid="{00000000-0005-0000-0000-0000230F0000}"/>
    <cellStyle name="Normal 10 2 2 3 3" xfId="2951" xr:uid="{00000000-0005-0000-0000-0000240F0000}"/>
    <cellStyle name="Normal 10 2 2 3 3 2" xfId="2952" xr:uid="{00000000-0005-0000-0000-0000250F0000}"/>
    <cellStyle name="Normal 10 2 2 3 4" xfId="2953" xr:uid="{00000000-0005-0000-0000-0000260F0000}"/>
    <cellStyle name="Normal 10 2 2 3 4 2" xfId="2954" xr:uid="{00000000-0005-0000-0000-0000270F0000}"/>
    <cellStyle name="Normal 10 2 2 3 5" xfId="2955" xr:uid="{00000000-0005-0000-0000-0000280F0000}"/>
    <cellStyle name="Normal 10 2 2 4" xfId="2956" xr:uid="{00000000-0005-0000-0000-0000290F0000}"/>
    <cellStyle name="Normal 10 2 2 4 2" xfId="2957" xr:uid="{00000000-0005-0000-0000-00002A0F0000}"/>
    <cellStyle name="Normal 10 2 2 4 2 2" xfId="2958" xr:uid="{00000000-0005-0000-0000-00002B0F0000}"/>
    <cellStyle name="Normal 10 2 2 4 3" xfId="2959" xr:uid="{00000000-0005-0000-0000-00002C0F0000}"/>
    <cellStyle name="Normal 10 2 2 4 3 2" xfId="2960" xr:uid="{00000000-0005-0000-0000-00002D0F0000}"/>
    <cellStyle name="Normal 10 2 2 4 4" xfId="2961" xr:uid="{00000000-0005-0000-0000-00002E0F0000}"/>
    <cellStyle name="Normal 10 2 2 5" xfId="2962" xr:uid="{00000000-0005-0000-0000-00002F0F0000}"/>
    <cellStyle name="Normal 10 2 2 5 2" xfId="2963" xr:uid="{00000000-0005-0000-0000-0000300F0000}"/>
    <cellStyle name="Normal 10 2 2 6" xfId="2964" xr:uid="{00000000-0005-0000-0000-0000310F0000}"/>
    <cellStyle name="Normal 10 2 2 6 2" xfId="2965" xr:uid="{00000000-0005-0000-0000-0000320F0000}"/>
    <cellStyle name="Normal 10 2 2 7" xfId="2966" xr:uid="{00000000-0005-0000-0000-0000330F0000}"/>
    <cellStyle name="Normal 10 2 3" xfId="2967" xr:uid="{00000000-0005-0000-0000-0000340F0000}"/>
    <cellStyle name="Normal 10 2 3 2" xfId="2968" xr:uid="{00000000-0005-0000-0000-0000350F0000}"/>
    <cellStyle name="Normal 10 2 3 2 2" xfId="2969" xr:uid="{00000000-0005-0000-0000-0000360F0000}"/>
    <cellStyle name="Normal 10 2 3 2 2 2" xfId="2970" xr:uid="{00000000-0005-0000-0000-0000370F0000}"/>
    <cellStyle name="Normal 10 2 3 2 2 2 2" xfId="2971" xr:uid="{00000000-0005-0000-0000-0000380F0000}"/>
    <cellStyle name="Normal 10 2 3 2 2 3" xfId="2972" xr:uid="{00000000-0005-0000-0000-0000390F0000}"/>
    <cellStyle name="Normal 10 2 3 2 2 3 2" xfId="2973" xr:uid="{00000000-0005-0000-0000-00003A0F0000}"/>
    <cellStyle name="Normal 10 2 3 2 2 4" xfId="2974" xr:uid="{00000000-0005-0000-0000-00003B0F0000}"/>
    <cellStyle name="Normal 10 2 3 2 3" xfId="2975" xr:uid="{00000000-0005-0000-0000-00003C0F0000}"/>
    <cellStyle name="Normal 10 2 3 2 3 2" xfId="2976" xr:uid="{00000000-0005-0000-0000-00003D0F0000}"/>
    <cellStyle name="Normal 10 2 3 2 4" xfId="2977" xr:uid="{00000000-0005-0000-0000-00003E0F0000}"/>
    <cellStyle name="Normal 10 2 3 2 4 2" xfId="2978" xr:uid="{00000000-0005-0000-0000-00003F0F0000}"/>
    <cellStyle name="Normal 10 2 3 2 5" xfId="2979" xr:uid="{00000000-0005-0000-0000-0000400F0000}"/>
    <cellStyle name="Normal 10 2 3 3" xfId="2980" xr:uid="{00000000-0005-0000-0000-0000410F0000}"/>
    <cellStyle name="Normal 10 2 3 3 2" xfId="2981" xr:uid="{00000000-0005-0000-0000-0000420F0000}"/>
    <cellStyle name="Normal 10 2 3 3 2 2" xfId="2982" xr:uid="{00000000-0005-0000-0000-0000430F0000}"/>
    <cellStyle name="Normal 10 2 3 3 3" xfId="2983" xr:uid="{00000000-0005-0000-0000-0000440F0000}"/>
    <cellStyle name="Normal 10 2 3 3 3 2" xfId="2984" xr:uid="{00000000-0005-0000-0000-0000450F0000}"/>
    <cellStyle name="Normal 10 2 3 3 4" xfId="2985" xr:uid="{00000000-0005-0000-0000-0000460F0000}"/>
    <cellStyle name="Normal 10 2 3 4" xfId="2986" xr:uid="{00000000-0005-0000-0000-0000470F0000}"/>
    <cellStyle name="Normal 10 2 3 4 2" xfId="2987" xr:uid="{00000000-0005-0000-0000-0000480F0000}"/>
    <cellStyle name="Normal 10 2 3 5" xfId="2988" xr:uid="{00000000-0005-0000-0000-0000490F0000}"/>
    <cellStyle name="Normal 10 2 3 5 2" xfId="2989" xr:uid="{00000000-0005-0000-0000-00004A0F0000}"/>
    <cellStyle name="Normal 10 2 3 6" xfId="2990" xr:uid="{00000000-0005-0000-0000-00004B0F0000}"/>
    <cellStyle name="Normal 10 2 4" xfId="2991" xr:uid="{00000000-0005-0000-0000-00004C0F0000}"/>
    <cellStyle name="Normal 10 2 4 2" xfId="2992" xr:uid="{00000000-0005-0000-0000-00004D0F0000}"/>
    <cellStyle name="Normal 10 2 4 2 2" xfId="2993" xr:uid="{00000000-0005-0000-0000-00004E0F0000}"/>
    <cellStyle name="Normal 10 2 4 2 2 2" xfId="2994" xr:uid="{00000000-0005-0000-0000-00004F0F0000}"/>
    <cellStyle name="Normal 10 2 4 2 3" xfId="2995" xr:uid="{00000000-0005-0000-0000-0000500F0000}"/>
    <cellStyle name="Normal 10 2 4 2 3 2" xfId="2996" xr:uid="{00000000-0005-0000-0000-0000510F0000}"/>
    <cellStyle name="Normal 10 2 4 2 4" xfId="2997" xr:uid="{00000000-0005-0000-0000-0000520F0000}"/>
    <cellStyle name="Normal 10 2 4 3" xfId="2998" xr:uid="{00000000-0005-0000-0000-0000530F0000}"/>
    <cellStyle name="Normal 10 2 4 3 2" xfId="2999" xr:uid="{00000000-0005-0000-0000-0000540F0000}"/>
    <cellStyle name="Normal 10 2 4 4" xfId="3000" xr:uid="{00000000-0005-0000-0000-0000550F0000}"/>
    <cellStyle name="Normal 10 2 4 4 2" xfId="3001" xr:uid="{00000000-0005-0000-0000-0000560F0000}"/>
    <cellStyle name="Normal 10 2 4 5" xfId="3002" xr:uid="{00000000-0005-0000-0000-0000570F0000}"/>
    <cellStyle name="Normal 10 2 5" xfId="3003" xr:uid="{00000000-0005-0000-0000-0000580F0000}"/>
    <cellStyle name="Normal 10 2 5 2" xfId="3004" xr:uid="{00000000-0005-0000-0000-0000590F0000}"/>
    <cellStyle name="Normal 10 2 5 2 2" xfId="3005" xr:uid="{00000000-0005-0000-0000-00005A0F0000}"/>
    <cellStyle name="Normal 10 2 5 3" xfId="3006" xr:uid="{00000000-0005-0000-0000-00005B0F0000}"/>
    <cellStyle name="Normal 10 2 5 3 2" xfId="3007" xr:uid="{00000000-0005-0000-0000-00005C0F0000}"/>
    <cellStyle name="Normal 10 2 5 4" xfId="3008" xr:uid="{00000000-0005-0000-0000-00005D0F0000}"/>
    <cellStyle name="Normal 10 2 6" xfId="3009" xr:uid="{00000000-0005-0000-0000-00005E0F0000}"/>
    <cellStyle name="Normal 10 2 6 2" xfId="3010" xr:uid="{00000000-0005-0000-0000-00005F0F0000}"/>
    <cellStyle name="Normal 10 2 7" xfId="3011" xr:uid="{00000000-0005-0000-0000-0000600F0000}"/>
    <cellStyle name="Normal 10 2 7 2" xfId="3012" xr:uid="{00000000-0005-0000-0000-0000610F0000}"/>
    <cellStyle name="Normal 10 2 8" xfId="3013" xr:uid="{00000000-0005-0000-0000-0000620F0000}"/>
    <cellStyle name="Normal 10 3" xfId="3014" xr:uid="{00000000-0005-0000-0000-0000630F0000}"/>
    <cellStyle name="Normal 10 3 2" xfId="3015" xr:uid="{00000000-0005-0000-0000-0000640F0000}"/>
    <cellStyle name="Normal 10 3 2 2" xfId="3016" xr:uid="{00000000-0005-0000-0000-0000650F0000}"/>
    <cellStyle name="Normal 10 3 2 2 2" xfId="3017" xr:uid="{00000000-0005-0000-0000-0000660F0000}"/>
    <cellStyle name="Normal 10 3 2 2 2 2" xfId="3018" xr:uid="{00000000-0005-0000-0000-0000670F0000}"/>
    <cellStyle name="Normal 10 3 2 2 2 2 2" xfId="3019" xr:uid="{00000000-0005-0000-0000-0000680F0000}"/>
    <cellStyle name="Normal 10 3 2 2 2 3" xfId="3020" xr:uid="{00000000-0005-0000-0000-0000690F0000}"/>
    <cellStyle name="Normal 10 3 2 2 2 3 2" xfId="3021" xr:uid="{00000000-0005-0000-0000-00006A0F0000}"/>
    <cellStyle name="Normal 10 3 2 2 2 4" xfId="3022" xr:uid="{00000000-0005-0000-0000-00006B0F0000}"/>
    <cellStyle name="Normal 10 3 2 2 3" xfId="3023" xr:uid="{00000000-0005-0000-0000-00006C0F0000}"/>
    <cellStyle name="Normal 10 3 2 2 3 2" xfId="3024" xr:uid="{00000000-0005-0000-0000-00006D0F0000}"/>
    <cellStyle name="Normal 10 3 2 2 4" xfId="3025" xr:uid="{00000000-0005-0000-0000-00006E0F0000}"/>
    <cellStyle name="Normal 10 3 2 2 4 2" xfId="3026" xr:uid="{00000000-0005-0000-0000-00006F0F0000}"/>
    <cellStyle name="Normal 10 3 2 2 5" xfId="3027" xr:uid="{00000000-0005-0000-0000-0000700F0000}"/>
    <cellStyle name="Normal 10 3 2 3" xfId="3028" xr:uid="{00000000-0005-0000-0000-0000710F0000}"/>
    <cellStyle name="Normal 10 3 2 3 2" xfId="3029" xr:uid="{00000000-0005-0000-0000-0000720F0000}"/>
    <cellStyle name="Normal 10 3 2 3 2 2" xfId="3030" xr:uid="{00000000-0005-0000-0000-0000730F0000}"/>
    <cellStyle name="Normal 10 3 2 3 3" xfId="3031" xr:uid="{00000000-0005-0000-0000-0000740F0000}"/>
    <cellStyle name="Normal 10 3 2 3 3 2" xfId="3032" xr:uid="{00000000-0005-0000-0000-0000750F0000}"/>
    <cellStyle name="Normal 10 3 2 3 4" xfId="3033" xr:uid="{00000000-0005-0000-0000-0000760F0000}"/>
    <cellStyle name="Normal 10 3 2 4" xfId="3034" xr:uid="{00000000-0005-0000-0000-0000770F0000}"/>
    <cellStyle name="Normal 10 3 2 4 2" xfId="3035" xr:uid="{00000000-0005-0000-0000-0000780F0000}"/>
    <cellStyle name="Normal 10 3 2 5" xfId="3036" xr:uid="{00000000-0005-0000-0000-0000790F0000}"/>
    <cellStyle name="Normal 10 3 2 5 2" xfId="3037" xr:uid="{00000000-0005-0000-0000-00007A0F0000}"/>
    <cellStyle name="Normal 10 3 2 6" xfId="3038" xr:uid="{00000000-0005-0000-0000-00007B0F0000}"/>
    <cellStyle name="Normal 10 3 3" xfId="3039" xr:uid="{00000000-0005-0000-0000-00007C0F0000}"/>
    <cellStyle name="Normal 10 3 3 2" xfId="3040" xr:uid="{00000000-0005-0000-0000-00007D0F0000}"/>
    <cellStyle name="Normal 10 3 3 2 2" xfId="3041" xr:uid="{00000000-0005-0000-0000-00007E0F0000}"/>
    <cellStyle name="Normal 10 3 3 2 2 2" xfId="3042" xr:uid="{00000000-0005-0000-0000-00007F0F0000}"/>
    <cellStyle name="Normal 10 3 3 2 3" xfId="3043" xr:uid="{00000000-0005-0000-0000-0000800F0000}"/>
    <cellStyle name="Normal 10 3 3 2 3 2" xfId="3044" xr:uid="{00000000-0005-0000-0000-0000810F0000}"/>
    <cellStyle name="Normal 10 3 3 2 4" xfId="3045" xr:uid="{00000000-0005-0000-0000-0000820F0000}"/>
    <cellStyle name="Normal 10 3 3 3" xfId="3046" xr:uid="{00000000-0005-0000-0000-0000830F0000}"/>
    <cellStyle name="Normal 10 3 3 3 2" xfId="3047" xr:uid="{00000000-0005-0000-0000-0000840F0000}"/>
    <cellStyle name="Normal 10 3 3 4" xfId="3048" xr:uid="{00000000-0005-0000-0000-0000850F0000}"/>
    <cellStyle name="Normal 10 3 3 4 2" xfId="3049" xr:uid="{00000000-0005-0000-0000-0000860F0000}"/>
    <cellStyle name="Normal 10 3 3 5" xfId="3050" xr:uid="{00000000-0005-0000-0000-0000870F0000}"/>
    <cellStyle name="Normal 10 3 4" xfId="3051" xr:uid="{00000000-0005-0000-0000-0000880F0000}"/>
    <cellStyle name="Normal 10 3 4 2" xfId="3052" xr:uid="{00000000-0005-0000-0000-0000890F0000}"/>
    <cellStyle name="Normal 10 3 4 2 2" xfId="3053" xr:uid="{00000000-0005-0000-0000-00008A0F0000}"/>
    <cellStyle name="Normal 10 3 4 3" xfId="3054" xr:uid="{00000000-0005-0000-0000-00008B0F0000}"/>
    <cellStyle name="Normal 10 3 4 3 2" xfId="3055" xr:uid="{00000000-0005-0000-0000-00008C0F0000}"/>
    <cellStyle name="Normal 10 3 4 4" xfId="3056" xr:uid="{00000000-0005-0000-0000-00008D0F0000}"/>
    <cellStyle name="Normal 10 3 5" xfId="3057" xr:uid="{00000000-0005-0000-0000-00008E0F0000}"/>
    <cellStyle name="Normal 10 3 5 2" xfId="3058" xr:uid="{00000000-0005-0000-0000-00008F0F0000}"/>
    <cellStyle name="Normal 10 3 6" xfId="3059" xr:uid="{00000000-0005-0000-0000-0000900F0000}"/>
    <cellStyle name="Normal 10 3 6 2" xfId="3060" xr:uid="{00000000-0005-0000-0000-0000910F0000}"/>
    <cellStyle name="Normal 10 3 7" xfId="3061" xr:uid="{00000000-0005-0000-0000-0000920F0000}"/>
    <cellStyle name="Normal 10 3 8" xfId="3062" xr:uid="{00000000-0005-0000-0000-0000930F0000}"/>
    <cellStyle name="Normal 10 4" xfId="3063" xr:uid="{00000000-0005-0000-0000-0000940F0000}"/>
    <cellStyle name="Normal 10 4 2" xfId="3064" xr:uid="{00000000-0005-0000-0000-0000950F0000}"/>
    <cellStyle name="Normal 10 4 2 2" xfId="3065" xr:uid="{00000000-0005-0000-0000-0000960F0000}"/>
    <cellStyle name="Normal 10 4 2 2 2" xfId="3066" xr:uid="{00000000-0005-0000-0000-0000970F0000}"/>
    <cellStyle name="Normal 10 4 2 2 2 2" xfId="3067" xr:uid="{00000000-0005-0000-0000-0000980F0000}"/>
    <cellStyle name="Normal 10 4 2 2 2 2 2" xfId="3068" xr:uid="{00000000-0005-0000-0000-0000990F0000}"/>
    <cellStyle name="Normal 10 4 2 2 2 3" xfId="3069" xr:uid="{00000000-0005-0000-0000-00009A0F0000}"/>
    <cellStyle name="Normal 10 4 2 2 2 3 2" xfId="3070" xr:uid="{00000000-0005-0000-0000-00009B0F0000}"/>
    <cellStyle name="Normal 10 4 2 2 2 4" xfId="3071" xr:uid="{00000000-0005-0000-0000-00009C0F0000}"/>
    <cellStyle name="Normal 10 4 2 2 3" xfId="3072" xr:uid="{00000000-0005-0000-0000-00009D0F0000}"/>
    <cellStyle name="Normal 10 4 2 2 3 2" xfId="3073" xr:uid="{00000000-0005-0000-0000-00009E0F0000}"/>
    <cellStyle name="Normal 10 4 2 2 4" xfId="3074" xr:uid="{00000000-0005-0000-0000-00009F0F0000}"/>
    <cellStyle name="Normal 10 4 2 2 4 2" xfId="3075" xr:uid="{00000000-0005-0000-0000-0000A00F0000}"/>
    <cellStyle name="Normal 10 4 2 2 5" xfId="3076" xr:uid="{00000000-0005-0000-0000-0000A10F0000}"/>
    <cellStyle name="Normal 10 4 2 3" xfId="3077" xr:uid="{00000000-0005-0000-0000-0000A20F0000}"/>
    <cellStyle name="Normal 10 4 2 3 2" xfId="3078" xr:uid="{00000000-0005-0000-0000-0000A30F0000}"/>
    <cellStyle name="Normal 10 4 2 3 2 2" xfId="3079" xr:uid="{00000000-0005-0000-0000-0000A40F0000}"/>
    <cellStyle name="Normal 10 4 2 3 3" xfId="3080" xr:uid="{00000000-0005-0000-0000-0000A50F0000}"/>
    <cellStyle name="Normal 10 4 2 3 3 2" xfId="3081" xr:uid="{00000000-0005-0000-0000-0000A60F0000}"/>
    <cellStyle name="Normal 10 4 2 3 4" xfId="3082" xr:uid="{00000000-0005-0000-0000-0000A70F0000}"/>
    <cellStyle name="Normal 10 4 2 4" xfId="3083" xr:uid="{00000000-0005-0000-0000-0000A80F0000}"/>
    <cellStyle name="Normal 10 4 2 4 2" xfId="3084" xr:uid="{00000000-0005-0000-0000-0000A90F0000}"/>
    <cellStyle name="Normal 10 4 2 5" xfId="3085" xr:uid="{00000000-0005-0000-0000-0000AA0F0000}"/>
    <cellStyle name="Normal 10 4 2 5 2" xfId="3086" xr:uid="{00000000-0005-0000-0000-0000AB0F0000}"/>
    <cellStyle name="Normal 10 4 2 6" xfId="3087" xr:uid="{00000000-0005-0000-0000-0000AC0F0000}"/>
    <cellStyle name="Normal 10 4 3" xfId="3088" xr:uid="{00000000-0005-0000-0000-0000AD0F0000}"/>
    <cellStyle name="Normal 10 4 3 2" xfId="3089" xr:uid="{00000000-0005-0000-0000-0000AE0F0000}"/>
    <cellStyle name="Normal 10 4 3 2 2" xfId="3090" xr:uid="{00000000-0005-0000-0000-0000AF0F0000}"/>
    <cellStyle name="Normal 10 4 3 2 2 2" xfId="3091" xr:uid="{00000000-0005-0000-0000-0000B00F0000}"/>
    <cellStyle name="Normal 10 4 3 2 3" xfId="3092" xr:uid="{00000000-0005-0000-0000-0000B10F0000}"/>
    <cellStyle name="Normal 10 4 3 2 3 2" xfId="3093" xr:uid="{00000000-0005-0000-0000-0000B20F0000}"/>
    <cellStyle name="Normal 10 4 3 2 4" xfId="3094" xr:uid="{00000000-0005-0000-0000-0000B30F0000}"/>
    <cellStyle name="Normal 10 4 3 3" xfId="3095" xr:uid="{00000000-0005-0000-0000-0000B40F0000}"/>
    <cellStyle name="Normal 10 4 3 3 2" xfId="3096" xr:uid="{00000000-0005-0000-0000-0000B50F0000}"/>
    <cellStyle name="Normal 10 4 3 4" xfId="3097" xr:uid="{00000000-0005-0000-0000-0000B60F0000}"/>
    <cellStyle name="Normal 10 4 3 4 2" xfId="3098" xr:uid="{00000000-0005-0000-0000-0000B70F0000}"/>
    <cellStyle name="Normal 10 4 3 5" xfId="3099" xr:uid="{00000000-0005-0000-0000-0000B80F0000}"/>
    <cellStyle name="Normal 10 4 4" xfId="3100" xr:uid="{00000000-0005-0000-0000-0000B90F0000}"/>
    <cellStyle name="Normal 10 4 4 2" xfId="3101" xr:uid="{00000000-0005-0000-0000-0000BA0F0000}"/>
    <cellStyle name="Normal 10 4 4 2 2" xfId="3102" xr:uid="{00000000-0005-0000-0000-0000BB0F0000}"/>
    <cellStyle name="Normal 10 4 4 3" xfId="3103" xr:uid="{00000000-0005-0000-0000-0000BC0F0000}"/>
    <cellStyle name="Normal 10 4 4 3 2" xfId="3104" xr:uid="{00000000-0005-0000-0000-0000BD0F0000}"/>
    <cellStyle name="Normal 10 4 4 4" xfId="3105" xr:uid="{00000000-0005-0000-0000-0000BE0F0000}"/>
    <cellStyle name="Normal 10 4 5" xfId="3106" xr:uid="{00000000-0005-0000-0000-0000BF0F0000}"/>
    <cellStyle name="Normal 10 4 5 2" xfId="3107" xr:uid="{00000000-0005-0000-0000-0000C00F0000}"/>
    <cellStyle name="Normal 10 4 6" xfId="3108" xr:uid="{00000000-0005-0000-0000-0000C10F0000}"/>
    <cellStyle name="Normal 10 4 6 2" xfId="3109" xr:uid="{00000000-0005-0000-0000-0000C20F0000}"/>
    <cellStyle name="Normal 10 4 7" xfId="3110" xr:uid="{00000000-0005-0000-0000-0000C30F0000}"/>
    <cellStyle name="Normal 10 5" xfId="3111" xr:uid="{00000000-0005-0000-0000-0000C40F0000}"/>
    <cellStyle name="Normal 10 5 2" xfId="3112" xr:uid="{00000000-0005-0000-0000-0000C50F0000}"/>
    <cellStyle name="Normal 10 5 2 2" xfId="3113" xr:uid="{00000000-0005-0000-0000-0000C60F0000}"/>
    <cellStyle name="Normal 10 5 2 2 2" xfId="3114" xr:uid="{00000000-0005-0000-0000-0000C70F0000}"/>
    <cellStyle name="Normal 10 5 2 2 2 2" xfId="3115" xr:uid="{00000000-0005-0000-0000-0000C80F0000}"/>
    <cellStyle name="Normal 10 5 2 2 3" xfId="3116" xr:uid="{00000000-0005-0000-0000-0000C90F0000}"/>
    <cellStyle name="Normal 10 5 2 2 3 2" xfId="3117" xr:uid="{00000000-0005-0000-0000-0000CA0F0000}"/>
    <cellStyle name="Normal 10 5 2 2 4" xfId="3118" xr:uid="{00000000-0005-0000-0000-0000CB0F0000}"/>
    <cellStyle name="Normal 10 5 2 3" xfId="3119" xr:uid="{00000000-0005-0000-0000-0000CC0F0000}"/>
    <cellStyle name="Normal 10 5 2 3 2" xfId="3120" xr:uid="{00000000-0005-0000-0000-0000CD0F0000}"/>
    <cellStyle name="Normal 10 5 2 4" xfId="3121" xr:uid="{00000000-0005-0000-0000-0000CE0F0000}"/>
    <cellStyle name="Normal 10 5 2 4 2" xfId="3122" xr:uid="{00000000-0005-0000-0000-0000CF0F0000}"/>
    <cellStyle name="Normal 10 5 2 5" xfId="3123" xr:uid="{00000000-0005-0000-0000-0000D00F0000}"/>
    <cellStyle name="Normal 10 5 3" xfId="3124" xr:uid="{00000000-0005-0000-0000-0000D10F0000}"/>
    <cellStyle name="Normal 10 5 3 2" xfId="3125" xr:uid="{00000000-0005-0000-0000-0000D20F0000}"/>
    <cellStyle name="Normal 10 5 3 2 2" xfId="3126" xr:uid="{00000000-0005-0000-0000-0000D30F0000}"/>
    <cellStyle name="Normal 10 5 3 3" xfId="3127" xr:uid="{00000000-0005-0000-0000-0000D40F0000}"/>
    <cellStyle name="Normal 10 5 3 3 2" xfId="3128" xr:uid="{00000000-0005-0000-0000-0000D50F0000}"/>
    <cellStyle name="Normal 10 5 3 4" xfId="3129" xr:uid="{00000000-0005-0000-0000-0000D60F0000}"/>
    <cellStyle name="Normal 10 5 4" xfId="3130" xr:uid="{00000000-0005-0000-0000-0000D70F0000}"/>
    <cellStyle name="Normal 10 5 4 2" xfId="3131" xr:uid="{00000000-0005-0000-0000-0000D80F0000}"/>
    <cellStyle name="Normal 10 5 5" xfId="3132" xr:uid="{00000000-0005-0000-0000-0000D90F0000}"/>
    <cellStyle name="Normal 10 5 5 2" xfId="3133" xr:uid="{00000000-0005-0000-0000-0000DA0F0000}"/>
    <cellStyle name="Normal 10 5 6" xfId="3134" xr:uid="{00000000-0005-0000-0000-0000DB0F0000}"/>
    <cellStyle name="Normal 10 6" xfId="3135" xr:uid="{00000000-0005-0000-0000-0000DC0F0000}"/>
    <cellStyle name="Normal 10 6 2" xfId="3136" xr:uid="{00000000-0005-0000-0000-0000DD0F0000}"/>
    <cellStyle name="Normal 10 6 2 2" xfId="3137" xr:uid="{00000000-0005-0000-0000-0000DE0F0000}"/>
    <cellStyle name="Normal 10 6 2 2 2" xfId="3138" xr:uid="{00000000-0005-0000-0000-0000DF0F0000}"/>
    <cellStyle name="Normal 10 6 2 3" xfId="3139" xr:uid="{00000000-0005-0000-0000-0000E00F0000}"/>
    <cellStyle name="Normal 10 6 2 3 2" xfId="3140" xr:uid="{00000000-0005-0000-0000-0000E10F0000}"/>
    <cellStyle name="Normal 10 6 2 4" xfId="3141" xr:uid="{00000000-0005-0000-0000-0000E20F0000}"/>
    <cellStyle name="Normal 10 6 3" xfId="3142" xr:uid="{00000000-0005-0000-0000-0000E30F0000}"/>
    <cellStyle name="Normal 10 6 3 2" xfId="3143" xr:uid="{00000000-0005-0000-0000-0000E40F0000}"/>
    <cellStyle name="Normal 10 6 4" xfId="3144" xr:uid="{00000000-0005-0000-0000-0000E50F0000}"/>
    <cellStyle name="Normal 10 6 4 2" xfId="3145" xr:uid="{00000000-0005-0000-0000-0000E60F0000}"/>
    <cellStyle name="Normal 10 6 5" xfId="3146" xr:uid="{00000000-0005-0000-0000-0000E70F0000}"/>
    <cellStyle name="Normal 10 7" xfId="3147" xr:uid="{00000000-0005-0000-0000-0000E80F0000}"/>
    <cellStyle name="Normal 10 7 2" xfId="3148" xr:uid="{00000000-0005-0000-0000-0000E90F0000}"/>
    <cellStyle name="Normal 10 7 2 2" xfId="3149" xr:uid="{00000000-0005-0000-0000-0000EA0F0000}"/>
    <cellStyle name="Normal 10 7 3" xfId="3150" xr:uid="{00000000-0005-0000-0000-0000EB0F0000}"/>
    <cellStyle name="Normal 10 7 3 2" xfId="3151" xr:uid="{00000000-0005-0000-0000-0000EC0F0000}"/>
    <cellStyle name="Normal 10 7 4" xfId="3152" xr:uid="{00000000-0005-0000-0000-0000ED0F0000}"/>
    <cellStyle name="Normal 10 8" xfId="3153" xr:uid="{00000000-0005-0000-0000-0000EE0F0000}"/>
    <cellStyle name="Normal 10 8 2" xfId="3154" xr:uid="{00000000-0005-0000-0000-0000EF0F0000}"/>
    <cellStyle name="Normal 10 9" xfId="3155" xr:uid="{00000000-0005-0000-0000-0000F00F0000}"/>
    <cellStyle name="Normal 10 9 2" xfId="3156" xr:uid="{00000000-0005-0000-0000-0000F10F0000}"/>
    <cellStyle name="Normal 10_2112 DF Schedule" xfId="3157" xr:uid="{00000000-0005-0000-0000-0000F20F0000}"/>
    <cellStyle name="Normal 100" xfId="3158" xr:uid="{00000000-0005-0000-0000-0000F30F0000}"/>
    <cellStyle name="Normal 100 2" xfId="3159" xr:uid="{00000000-0005-0000-0000-0000F40F0000}"/>
    <cellStyle name="Normal 100 3" xfId="3160" xr:uid="{00000000-0005-0000-0000-0000F50F0000}"/>
    <cellStyle name="Normal 101" xfId="3161" xr:uid="{00000000-0005-0000-0000-0000F60F0000}"/>
    <cellStyle name="Normal 101 2" xfId="3162" xr:uid="{00000000-0005-0000-0000-0000F70F0000}"/>
    <cellStyle name="Normal 102" xfId="3163" xr:uid="{00000000-0005-0000-0000-0000F80F0000}"/>
    <cellStyle name="Normal 102 2" xfId="3164" xr:uid="{00000000-0005-0000-0000-0000F90F0000}"/>
    <cellStyle name="Normal 103" xfId="3165" xr:uid="{00000000-0005-0000-0000-0000FA0F0000}"/>
    <cellStyle name="Normal 103 2" xfId="3166" xr:uid="{00000000-0005-0000-0000-0000FB0F0000}"/>
    <cellStyle name="Normal 104" xfId="3167" xr:uid="{00000000-0005-0000-0000-0000FC0F0000}"/>
    <cellStyle name="Normal 104 2" xfId="3168" xr:uid="{00000000-0005-0000-0000-0000FD0F0000}"/>
    <cellStyle name="Normal 105" xfId="3169" xr:uid="{00000000-0005-0000-0000-0000FE0F0000}"/>
    <cellStyle name="Normal 105 2" xfId="3170" xr:uid="{00000000-0005-0000-0000-0000FF0F0000}"/>
    <cellStyle name="Normal 106" xfId="3171" xr:uid="{00000000-0005-0000-0000-000000100000}"/>
    <cellStyle name="Normal 107" xfId="3172" xr:uid="{00000000-0005-0000-0000-000001100000}"/>
    <cellStyle name="Normal 107 2" xfId="3173" xr:uid="{00000000-0005-0000-0000-000002100000}"/>
    <cellStyle name="Normal 108" xfId="3174" xr:uid="{00000000-0005-0000-0000-000003100000}"/>
    <cellStyle name="Normal 108 2" xfId="3175" xr:uid="{00000000-0005-0000-0000-000004100000}"/>
    <cellStyle name="Normal 109" xfId="3176" xr:uid="{00000000-0005-0000-0000-000005100000}"/>
    <cellStyle name="Normal 109 2" xfId="3177" xr:uid="{00000000-0005-0000-0000-000006100000}"/>
    <cellStyle name="Normal 109 2 2" xfId="3178" xr:uid="{00000000-0005-0000-0000-000007100000}"/>
    <cellStyle name="Normal 109 3" xfId="3179" xr:uid="{00000000-0005-0000-0000-000008100000}"/>
    <cellStyle name="Normal 109 4" xfId="3180" xr:uid="{00000000-0005-0000-0000-000009100000}"/>
    <cellStyle name="Normal 11" xfId="81" xr:uid="{00000000-0005-0000-0000-00000A100000}"/>
    <cellStyle name="Normal 11 10" xfId="3181" xr:uid="{00000000-0005-0000-0000-00000B100000}"/>
    <cellStyle name="Normal 11 11" xfId="3182" xr:uid="{00000000-0005-0000-0000-00000C100000}"/>
    <cellStyle name="Normal 11 12" xfId="3183" xr:uid="{00000000-0005-0000-0000-00000D100000}"/>
    <cellStyle name="Normal 11 2" xfId="3184" xr:uid="{00000000-0005-0000-0000-00000E100000}"/>
    <cellStyle name="Normal 11 2 2" xfId="3185" xr:uid="{00000000-0005-0000-0000-00000F100000}"/>
    <cellStyle name="Normal 11 2 2 2" xfId="3186" xr:uid="{00000000-0005-0000-0000-000010100000}"/>
    <cellStyle name="Normal 11 2 2 2 2" xfId="3187" xr:uid="{00000000-0005-0000-0000-000011100000}"/>
    <cellStyle name="Normal 11 2 2 2 2 2" xfId="3188" xr:uid="{00000000-0005-0000-0000-000012100000}"/>
    <cellStyle name="Normal 11 2 2 2 2 2 2" xfId="3189" xr:uid="{00000000-0005-0000-0000-000013100000}"/>
    <cellStyle name="Normal 11 2 2 2 2 2 2 2" xfId="3190" xr:uid="{00000000-0005-0000-0000-000014100000}"/>
    <cellStyle name="Normal 11 2 2 2 2 2 3" xfId="3191" xr:uid="{00000000-0005-0000-0000-000015100000}"/>
    <cellStyle name="Normal 11 2 2 2 2 2 3 2" xfId="3192" xr:uid="{00000000-0005-0000-0000-000016100000}"/>
    <cellStyle name="Normal 11 2 2 2 2 2 4" xfId="3193" xr:uid="{00000000-0005-0000-0000-000017100000}"/>
    <cellStyle name="Normal 11 2 2 2 2 3" xfId="3194" xr:uid="{00000000-0005-0000-0000-000018100000}"/>
    <cellStyle name="Normal 11 2 2 2 2 3 2" xfId="3195" xr:uid="{00000000-0005-0000-0000-000019100000}"/>
    <cellStyle name="Normal 11 2 2 2 2 4" xfId="3196" xr:uid="{00000000-0005-0000-0000-00001A100000}"/>
    <cellStyle name="Normal 11 2 2 2 2 4 2" xfId="3197" xr:uid="{00000000-0005-0000-0000-00001B100000}"/>
    <cellStyle name="Normal 11 2 2 2 2 5" xfId="3198" xr:uid="{00000000-0005-0000-0000-00001C100000}"/>
    <cellStyle name="Normal 11 2 2 2 3" xfId="3199" xr:uid="{00000000-0005-0000-0000-00001D100000}"/>
    <cellStyle name="Normal 11 2 2 2 3 2" xfId="3200" xr:uid="{00000000-0005-0000-0000-00001E100000}"/>
    <cellStyle name="Normal 11 2 2 2 3 2 2" xfId="3201" xr:uid="{00000000-0005-0000-0000-00001F100000}"/>
    <cellStyle name="Normal 11 2 2 2 3 3" xfId="3202" xr:uid="{00000000-0005-0000-0000-000020100000}"/>
    <cellStyle name="Normal 11 2 2 2 3 3 2" xfId="3203" xr:uid="{00000000-0005-0000-0000-000021100000}"/>
    <cellStyle name="Normal 11 2 2 2 3 4" xfId="3204" xr:uid="{00000000-0005-0000-0000-000022100000}"/>
    <cellStyle name="Normal 11 2 2 2 4" xfId="3205" xr:uid="{00000000-0005-0000-0000-000023100000}"/>
    <cellStyle name="Normal 11 2 2 2 4 2" xfId="3206" xr:uid="{00000000-0005-0000-0000-000024100000}"/>
    <cellStyle name="Normal 11 2 2 2 5" xfId="3207" xr:uid="{00000000-0005-0000-0000-000025100000}"/>
    <cellStyle name="Normal 11 2 2 2 5 2" xfId="3208" xr:uid="{00000000-0005-0000-0000-000026100000}"/>
    <cellStyle name="Normal 11 2 2 2 6" xfId="3209" xr:uid="{00000000-0005-0000-0000-000027100000}"/>
    <cellStyle name="Normal 11 2 2 3" xfId="3210" xr:uid="{00000000-0005-0000-0000-000028100000}"/>
    <cellStyle name="Normal 11 2 2 3 2" xfId="3211" xr:uid="{00000000-0005-0000-0000-000029100000}"/>
    <cellStyle name="Normal 11 2 2 3 2 2" xfId="3212" xr:uid="{00000000-0005-0000-0000-00002A100000}"/>
    <cellStyle name="Normal 11 2 2 3 2 2 2" xfId="3213" xr:uid="{00000000-0005-0000-0000-00002B100000}"/>
    <cellStyle name="Normal 11 2 2 3 2 3" xfId="3214" xr:uid="{00000000-0005-0000-0000-00002C100000}"/>
    <cellStyle name="Normal 11 2 2 3 2 3 2" xfId="3215" xr:uid="{00000000-0005-0000-0000-00002D100000}"/>
    <cellStyle name="Normal 11 2 2 3 2 4" xfId="3216" xr:uid="{00000000-0005-0000-0000-00002E100000}"/>
    <cellStyle name="Normal 11 2 2 3 3" xfId="3217" xr:uid="{00000000-0005-0000-0000-00002F100000}"/>
    <cellStyle name="Normal 11 2 2 3 3 2" xfId="3218" xr:uid="{00000000-0005-0000-0000-000030100000}"/>
    <cellStyle name="Normal 11 2 2 3 4" xfId="3219" xr:uid="{00000000-0005-0000-0000-000031100000}"/>
    <cellStyle name="Normal 11 2 2 3 4 2" xfId="3220" xr:uid="{00000000-0005-0000-0000-000032100000}"/>
    <cellStyle name="Normal 11 2 2 3 5" xfId="3221" xr:uid="{00000000-0005-0000-0000-000033100000}"/>
    <cellStyle name="Normal 11 2 2 4" xfId="3222" xr:uid="{00000000-0005-0000-0000-000034100000}"/>
    <cellStyle name="Normal 11 2 2 4 2" xfId="3223" xr:uid="{00000000-0005-0000-0000-000035100000}"/>
    <cellStyle name="Normal 11 2 2 4 2 2" xfId="3224" xr:uid="{00000000-0005-0000-0000-000036100000}"/>
    <cellStyle name="Normal 11 2 2 4 3" xfId="3225" xr:uid="{00000000-0005-0000-0000-000037100000}"/>
    <cellStyle name="Normal 11 2 2 4 3 2" xfId="3226" xr:uid="{00000000-0005-0000-0000-000038100000}"/>
    <cellStyle name="Normal 11 2 2 4 4" xfId="3227" xr:uid="{00000000-0005-0000-0000-000039100000}"/>
    <cellStyle name="Normal 11 2 2 5" xfId="3228" xr:uid="{00000000-0005-0000-0000-00003A100000}"/>
    <cellStyle name="Normal 11 2 2 5 2" xfId="3229" xr:uid="{00000000-0005-0000-0000-00003B100000}"/>
    <cellStyle name="Normal 11 2 2 6" xfId="3230" xr:uid="{00000000-0005-0000-0000-00003C100000}"/>
    <cellStyle name="Normal 11 2 2 6 2" xfId="3231" xr:uid="{00000000-0005-0000-0000-00003D100000}"/>
    <cellStyle name="Normal 11 2 2 7" xfId="3232" xr:uid="{00000000-0005-0000-0000-00003E100000}"/>
    <cellStyle name="Normal 11 2 3" xfId="3233" xr:uid="{00000000-0005-0000-0000-00003F100000}"/>
    <cellStyle name="Normal 11 2 3 2" xfId="3234" xr:uid="{00000000-0005-0000-0000-000040100000}"/>
    <cellStyle name="Normal 11 2 3 2 2" xfId="3235" xr:uid="{00000000-0005-0000-0000-000041100000}"/>
    <cellStyle name="Normal 11 2 3 2 2 2" xfId="3236" xr:uid="{00000000-0005-0000-0000-000042100000}"/>
    <cellStyle name="Normal 11 2 3 2 2 2 2" xfId="3237" xr:uid="{00000000-0005-0000-0000-000043100000}"/>
    <cellStyle name="Normal 11 2 3 2 2 3" xfId="3238" xr:uid="{00000000-0005-0000-0000-000044100000}"/>
    <cellStyle name="Normal 11 2 3 2 2 3 2" xfId="3239" xr:uid="{00000000-0005-0000-0000-000045100000}"/>
    <cellStyle name="Normal 11 2 3 2 2 4" xfId="3240" xr:uid="{00000000-0005-0000-0000-000046100000}"/>
    <cellStyle name="Normal 11 2 3 2 3" xfId="3241" xr:uid="{00000000-0005-0000-0000-000047100000}"/>
    <cellStyle name="Normal 11 2 3 2 3 2" xfId="3242" xr:uid="{00000000-0005-0000-0000-000048100000}"/>
    <cellStyle name="Normal 11 2 3 2 4" xfId="3243" xr:uid="{00000000-0005-0000-0000-000049100000}"/>
    <cellStyle name="Normal 11 2 3 2 4 2" xfId="3244" xr:uid="{00000000-0005-0000-0000-00004A100000}"/>
    <cellStyle name="Normal 11 2 3 2 5" xfId="3245" xr:uid="{00000000-0005-0000-0000-00004B100000}"/>
    <cellStyle name="Normal 11 2 3 3" xfId="3246" xr:uid="{00000000-0005-0000-0000-00004C100000}"/>
    <cellStyle name="Normal 11 2 3 3 2" xfId="3247" xr:uid="{00000000-0005-0000-0000-00004D100000}"/>
    <cellStyle name="Normal 11 2 3 3 2 2" xfId="3248" xr:uid="{00000000-0005-0000-0000-00004E100000}"/>
    <cellStyle name="Normal 11 2 3 3 3" xfId="3249" xr:uid="{00000000-0005-0000-0000-00004F100000}"/>
    <cellStyle name="Normal 11 2 3 3 3 2" xfId="3250" xr:uid="{00000000-0005-0000-0000-000050100000}"/>
    <cellStyle name="Normal 11 2 3 3 4" xfId="3251" xr:uid="{00000000-0005-0000-0000-000051100000}"/>
    <cellStyle name="Normal 11 2 3 4" xfId="3252" xr:uid="{00000000-0005-0000-0000-000052100000}"/>
    <cellStyle name="Normal 11 2 3 4 2" xfId="3253" xr:uid="{00000000-0005-0000-0000-000053100000}"/>
    <cellStyle name="Normal 11 2 3 5" xfId="3254" xr:uid="{00000000-0005-0000-0000-000054100000}"/>
    <cellStyle name="Normal 11 2 3 5 2" xfId="3255" xr:uid="{00000000-0005-0000-0000-000055100000}"/>
    <cellStyle name="Normal 11 2 3 6" xfId="3256" xr:uid="{00000000-0005-0000-0000-000056100000}"/>
    <cellStyle name="Normal 11 2 4" xfId="3257" xr:uid="{00000000-0005-0000-0000-000057100000}"/>
    <cellStyle name="Normal 11 2 4 2" xfId="3258" xr:uid="{00000000-0005-0000-0000-000058100000}"/>
    <cellStyle name="Normal 11 2 4 2 2" xfId="3259" xr:uid="{00000000-0005-0000-0000-000059100000}"/>
    <cellStyle name="Normal 11 2 4 2 2 2" xfId="3260" xr:uid="{00000000-0005-0000-0000-00005A100000}"/>
    <cellStyle name="Normal 11 2 4 2 3" xfId="3261" xr:uid="{00000000-0005-0000-0000-00005B100000}"/>
    <cellStyle name="Normal 11 2 4 2 3 2" xfId="3262" xr:uid="{00000000-0005-0000-0000-00005C100000}"/>
    <cellStyle name="Normal 11 2 4 2 4" xfId="3263" xr:uid="{00000000-0005-0000-0000-00005D100000}"/>
    <cellStyle name="Normal 11 2 4 3" xfId="3264" xr:uid="{00000000-0005-0000-0000-00005E100000}"/>
    <cellStyle name="Normal 11 2 4 3 2" xfId="3265" xr:uid="{00000000-0005-0000-0000-00005F100000}"/>
    <cellStyle name="Normal 11 2 4 4" xfId="3266" xr:uid="{00000000-0005-0000-0000-000060100000}"/>
    <cellStyle name="Normal 11 2 4 4 2" xfId="3267" xr:uid="{00000000-0005-0000-0000-000061100000}"/>
    <cellStyle name="Normal 11 2 4 5" xfId="3268" xr:uid="{00000000-0005-0000-0000-000062100000}"/>
    <cellStyle name="Normal 11 2 5" xfId="3269" xr:uid="{00000000-0005-0000-0000-000063100000}"/>
    <cellStyle name="Normal 11 2 5 2" xfId="3270" xr:uid="{00000000-0005-0000-0000-000064100000}"/>
    <cellStyle name="Normal 11 2 5 2 2" xfId="3271" xr:uid="{00000000-0005-0000-0000-000065100000}"/>
    <cellStyle name="Normal 11 2 5 3" xfId="3272" xr:uid="{00000000-0005-0000-0000-000066100000}"/>
    <cellStyle name="Normal 11 2 5 3 2" xfId="3273" xr:uid="{00000000-0005-0000-0000-000067100000}"/>
    <cellStyle name="Normal 11 2 5 4" xfId="3274" xr:uid="{00000000-0005-0000-0000-000068100000}"/>
    <cellStyle name="Normal 11 2 6" xfId="3275" xr:uid="{00000000-0005-0000-0000-000069100000}"/>
    <cellStyle name="Normal 11 2 6 2" xfId="3276" xr:uid="{00000000-0005-0000-0000-00006A100000}"/>
    <cellStyle name="Normal 11 2 7" xfId="3277" xr:uid="{00000000-0005-0000-0000-00006B100000}"/>
    <cellStyle name="Normal 11 2 7 2" xfId="3278" xr:uid="{00000000-0005-0000-0000-00006C100000}"/>
    <cellStyle name="Normal 11 2 8" xfId="3279" xr:uid="{00000000-0005-0000-0000-00006D100000}"/>
    <cellStyle name="Normal 11 2 9" xfId="3280" xr:uid="{00000000-0005-0000-0000-00006E100000}"/>
    <cellStyle name="Normal 11 3" xfId="3281" xr:uid="{00000000-0005-0000-0000-00006F100000}"/>
    <cellStyle name="Normal 11 3 2" xfId="3282" xr:uid="{00000000-0005-0000-0000-000070100000}"/>
    <cellStyle name="Normal 11 3 2 2" xfId="3283" xr:uid="{00000000-0005-0000-0000-000071100000}"/>
    <cellStyle name="Normal 11 3 2 2 2" xfId="3284" xr:uid="{00000000-0005-0000-0000-000072100000}"/>
    <cellStyle name="Normal 11 3 2 2 2 2" xfId="3285" xr:uid="{00000000-0005-0000-0000-000073100000}"/>
    <cellStyle name="Normal 11 3 2 2 2 2 2" xfId="3286" xr:uid="{00000000-0005-0000-0000-000074100000}"/>
    <cellStyle name="Normal 11 3 2 2 2 3" xfId="3287" xr:uid="{00000000-0005-0000-0000-000075100000}"/>
    <cellStyle name="Normal 11 3 2 2 2 3 2" xfId="3288" xr:uid="{00000000-0005-0000-0000-000076100000}"/>
    <cellStyle name="Normal 11 3 2 2 2 4" xfId="3289" xr:uid="{00000000-0005-0000-0000-000077100000}"/>
    <cellStyle name="Normal 11 3 2 2 3" xfId="3290" xr:uid="{00000000-0005-0000-0000-000078100000}"/>
    <cellStyle name="Normal 11 3 2 2 3 2" xfId="3291" xr:uid="{00000000-0005-0000-0000-000079100000}"/>
    <cellStyle name="Normal 11 3 2 2 4" xfId="3292" xr:uid="{00000000-0005-0000-0000-00007A100000}"/>
    <cellStyle name="Normal 11 3 2 2 4 2" xfId="3293" xr:uid="{00000000-0005-0000-0000-00007B100000}"/>
    <cellStyle name="Normal 11 3 2 2 5" xfId="3294" xr:uid="{00000000-0005-0000-0000-00007C100000}"/>
    <cellStyle name="Normal 11 3 2 3" xfId="3295" xr:uid="{00000000-0005-0000-0000-00007D100000}"/>
    <cellStyle name="Normal 11 3 2 3 2" xfId="3296" xr:uid="{00000000-0005-0000-0000-00007E100000}"/>
    <cellStyle name="Normal 11 3 2 3 2 2" xfId="3297" xr:uid="{00000000-0005-0000-0000-00007F100000}"/>
    <cellStyle name="Normal 11 3 2 3 3" xfId="3298" xr:uid="{00000000-0005-0000-0000-000080100000}"/>
    <cellStyle name="Normal 11 3 2 3 3 2" xfId="3299" xr:uid="{00000000-0005-0000-0000-000081100000}"/>
    <cellStyle name="Normal 11 3 2 3 4" xfId="3300" xr:uid="{00000000-0005-0000-0000-000082100000}"/>
    <cellStyle name="Normal 11 3 2 4" xfId="3301" xr:uid="{00000000-0005-0000-0000-000083100000}"/>
    <cellStyle name="Normal 11 3 2 4 2" xfId="3302" xr:uid="{00000000-0005-0000-0000-000084100000}"/>
    <cellStyle name="Normal 11 3 2 5" xfId="3303" xr:uid="{00000000-0005-0000-0000-000085100000}"/>
    <cellStyle name="Normal 11 3 2 5 2" xfId="3304" xr:uid="{00000000-0005-0000-0000-000086100000}"/>
    <cellStyle name="Normal 11 3 2 6" xfId="3305" xr:uid="{00000000-0005-0000-0000-000087100000}"/>
    <cellStyle name="Normal 11 3 3" xfId="3306" xr:uid="{00000000-0005-0000-0000-000088100000}"/>
    <cellStyle name="Normal 11 3 3 2" xfId="3307" xr:uid="{00000000-0005-0000-0000-000089100000}"/>
    <cellStyle name="Normal 11 3 3 2 2" xfId="3308" xr:uid="{00000000-0005-0000-0000-00008A100000}"/>
    <cellStyle name="Normal 11 3 3 2 2 2" xfId="3309" xr:uid="{00000000-0005-0000-0000-00008B100000}"/>
    <cellStyle name="Normal 11 3 3 2 3" xfId="3310" xr:uid="{00000000-0005-0000-0000-00008C100000}"/>
    <cellStyle name="Normal 11 3 3 2 3 2" xfId="3311" xr:uid="{00000000-0005-0000-0000-00008D100000}"/>
    <cellStyle name="Normal 11 3 3 2 4" xfId="3312" xr:uid="{00000000-0005-0000-0000-00008E100000}"/>
    <cellStyle name="Normal 11 3 3 3" xfId="3313" xr:uid="{00000000-0005-0000-0000-00008F100000}"/>
    <cellStyle name="Normal 11 3 3 3 2" xfId="3314" xr:uid="{00000000-0005-0000-0000-000090100000}"/>
    <cellStyle name="Normal 11 3 3 4" xfId="3315" xr:uid="{00000000-0005-0000-0000-000091100000}"/>
    <cellStyle name="Normal 11 3 3 4 2" xfId="3316" xr:uid="{00000000-0005-0000-0000-000092100000}"/>
    <cellStyle name="Normal 11 3 3 5" xfId="3317" xr:uid="{00000000-0005-0000-0000-000093100000}"/>
    <cellStyle name="Normal 11 3 4" xfId="3318" xr:uid="{00000000-0005-0000-0000-000094100000}"/>
    <cellStyle name="Normal 11 3 4 2" xfId="3319" xr:uid="{00000000-0005-0000-0000-000095100000}"/>
    <cellStyle name="Normal 11 3 4 2 2" xfId="3320" xr:uid="{00000000-0005-0000-0000-000096100000}"/>
    <cellStyle name="Normal 11 3 4 3" xfId="3321" xr:uid="{00000000-0005-0000-0000-000097100000}"/>
    <cellStyle name="Normal 11 3 4 3 2" xfId="3322" xr:uid="{00000000-0005-0000-0000-000098100000}"/>
    <cellStyle name="Normal 11 3 4 4" xfId="3323" xr:uid="{00000000-0005-0000-0000-000099100000}"/>
    <cellStyle name="Normal 11 3 5" xfId="3324" xr:uid="{00000000-0005-0000-0000-00009A100000}"/>
    <cellStyle name="Normal 11 3 5 2" xfId="3325" xr:uid="{00000000-0005-0000-0000-00009B100000}"/>
    <cellStyle name="Normal 11 3 6" xfId="3326" xr:uid="{00000000-0005-0000-0000-00009C100000}"/>
    <cellStyle name="Normal 11 3 6 2" xfId="3327" xr:uid="{00000000-0005-0000-0000-00009D100000}"/>
    <cellStyle name="Normal 11 3 7" xfId="3328" xr:uid="{00000000-0005-0000-0000-00009E100000}"/>
    <cellStyle name="Normal 11 4" xfId="3329" xr:uid="{00000000-0005-0000-0000-00009F100000}"/>
    <cellStyle name="Normal 11 4 2" xfId="3330" xr:uid="{00000000-0005-0000-0000-0000A0100000}"/>
    <cellStyle name="Normal 11 4 2 2" xfId="3331" xr:uid="{00000000-0005-0000-0000-0000A1100000}"/>
    <cellStyle name="Normal 11 4 2 2 2" xfId="3332" xr:uid="{00000000-0005-0000-0000-0000A2100000}"/>
    <cellStyle name="Normal 11 4 2 2 2 2" xfId="3333" xr:uid="{00000000-0005-0000-0000-0000A3100000}"/>
    <cellStyle name="Normal 11 4 2 2 2 2 2" xfId="3334" xr:uid="{00000000-0005-0000-0000-0000A4100000}"/>
    <cellStyle name="Normal 11 4 2 2 2 3" xfId="3335" xr:uid="{00000000-0005-0000-0000-0000A5100000}"/>
    <cellStyle name="Normal 11 4 2 2 2 3 2" xfId="3336" xr:uid="{00000000-0005-0000-0000-0000A6100000}"/>
    <cellStyle name="Normal 11 4 2 2 2 4" xfId="3337" xr:uid="{00000000-0005-0000-0000-0000A7100000}"/>
    <cellStyle name="Normal 11 4 2 2 3" xfId="3338" xr:uid="{00000000-0005-0000-0000-0000A8100000}"/>
    <cellStyle name="Normal 11 4 2 2 3 2" xfId="3339" xr:uid="{00000000-0005-0000-0000-0000A9100000}"/>
    <cellStyle name="Normal 11 4 2 2 4" xfId="3340" xr:uid="{00000000-0005-0000-0000-0000AA100000}"/>
    <cellStyle name="Normal 11 4 2 2 4 2" xfId="3341" xr:uid="{00000000-0005-0000-0000-0000AB100000}"/>
    <cellStyle name="Normal 11 4 2 2 5" xfId="3342" xr:uid="{00000000-0005-0000-0000-0000AC100000}"/>
    <cellStyle name="Normal 11 4 2 3" xfId="3343" xr:uid="{00000000-0005-0000-0000-0000AD100000}"/>
    <cellStyle name="Normal 11 4 2 3 2" xfId="3344" xr:uid="{00000000-0005-0000-0000-0000AE100000}"/>
    <cellStyle name="Normal 11 4 2 3 2 2" xfId="3345" xr:uid="{00000000-0005-0000-0000-0000AF100000}"/>
    <cellStyle name="Normal 11 4 2 3 3" xfId="3346" xr:uid="{00000000-0005-0000-0000-0000B0100000}"/>
    <cellStyle name="Normal 11 4 2 3 3 2" xfId="3347" xr:uid="{00000000-0005-0000-0000-0000B1100000}"/>
    <cellStyle name="Normal 11 4 2 3 4" xfId="3348" xr:uid="{00000000-0005-0000-0000-0000B2100000}"/>
    <cellStyle name="Normal 11 4 2 4" xfId="3349" xr:uid="{00000000-0005-0000-0000-0000B3100000}"/>
    <cellStyle name="Normal 11 4 2 4 2" xfId="3350" xr:uid="{00000000-0005-0000-0000-0000B4100000}"/>
    <cellStyle name="Normal 11 4 2 5" xfId="3351" xr:uid="{00000000-0005-0000-0000-0000B5100000}"/>
    <cellStyle name="Normal 11 4 2 5 2" xfId="3352" xr:uid="{00000000-0005-0000-0000-0000B6100000}"/>
    <cellStyle name="Normal 11 4 2 6" xfId="3353" xr:uid="{00000000-0005-0000-0000-0000B7100000}"/>
    <cellStyle name="Normal 11 4 3" xfId="3354" xr:uid="{00000000-0005-0000-0000-0000B8100000}"/>
    <cellStyle name="Normal 11 4 3 2" xfId="3355" xr:uid="{00000000-0005-0000-0000-0000B9100000}"/>
    <cellStyle name="Normal 11 4 3 2 2" xfId="3356" xr:uid="{00000000-0005-0000-0000-0000BA100000}"/>
    <cellStyle name="Normal 11 4 3 2 2 2" xfId="3357" xr:uid="{00000000-0005-0000-0000-0000BB100000}"/>
    <cellStyle name="Normal 11 4 3 2 3" xfId="3358" xr:uid="{00000000-0005-0000-0000-0000BC100000}"/>
    <cellStyle name="Normal 11 4 3 2 3 2" xfId="3359" xr:uid="{00000000-0005-0000-0000-0000BD100000}"/>
    <cellStyle name="Normal 11 4 3 2 4" xfId="3360" xr:uid="{00000000-0005-0000-0000-0000BE100000}"/>
    <cellStyle name="Normal 11 4 3 3" xfId="3361" xr:uid="{00000000-0005-0000-0000-0000BF100000}"/>
    <cellStyle name="Normal 11 4 3 3 2" xfId="3362" xr:uid="{00000000-0005-0000-0000-0000C0100000}"/>
    <cellStyle name="Normal 11 4 3 4" xfId="3363" xr:uid="{00000000-0005-0000-0000-0000C1100000}"/>
    <cellStyle name="Normal 11 4 3 4 2" xfId="3364" xr:uid="{00000000-0005-0000-0000-0000C2100000}"/>
    <cellStyle name="Normal 11 4 3 5" xfId="3365" xr:uid="{00000000-0005-0000-0000-0000C3100000}"/>
    <cellStyle name="Normal 11 4 4" xfId="3366" xr:uid="{00000000-0005-0000-0000-0000C4100000}"/>
    <cellStyle name="Normal 11 4 4 2" xfId="3367" xr:uid="{00000000-0005-0000-0000-0000C5100000}"/>
    <cellStyle name="Normal 11 4 4 2 2" xfId="3368" xr:uid="{00000000-0005-0000-0000-0000C6100000}"/>
    <cellStyle name="Normal 11 4 4 3" xfId="3369" xr:uid="{00000000-0005-0000-0000-0000C7100000}"/>
    <cellStyle name="Normal 11 4 4 3 2" xfId="3370" xr:uid="{00000000-0005-0000-0000-0000C8100000}"/>
    <cellStyle name="Normal 11 4 4 4" xfId="3371" xr:uid="{00000000-0005-0000-0000-0000C9100000}"/>
    <cellStyle name="Normal 11 4 5" xfId="3372" xr:uid="{00000000-0005-0000-0000-0000CA100000}"/>
    <cellStyle name="Normal 11 4 5 2" xfId="3373" xr:uid="{00000000-0005-0000-0000-0000CB100000}"/>
    <cellStyle name="Normal 11 4 6" xfId="3374" xr:uid="{00000000-0005-0000-0000-0000CC100000}"/>
    <cellStyle name="Normal 11 4 6 2" xfId="3375" xr:uid="{00000000-0005-0000-0000-0000CD100000}"/>
    <cellStyle name="Normal 11 4 7" xfId="3376" xr:uid="{00000000-0005-0000-0000-0000CE100000}"/>
    <cellStyle name="Normal 11 5" xfId="3377" xr:uid="{00000000-0005-0000-0000-0000CF100000}"/>
    <cellStyle name="Normal 11 5 10" xfId="3378" xr:uid="{00000000-0005-0000-0000-0000D0100000}"/>
    <cellStyle name="Normal 11 5 10 2" xfId="3379" xr:uid="{00000000-0005-0000-0000-0000D1100000}"/>
    <cellStyle name="Normal 11 5 10 3" xfId="3380" xr:uid="{00000000-0005-0000-0000-0000D2100000}"/>
    <cellStyle name="Normal 11 5 11" xfId="3381" xr:uid="{00000000-0005-0000-0000-0000D3100000}"/>
    <cellStyle name="Normal 11 5 11 2" xfId="3382" xr:uid="{00000000-0005-0000-0000-0000D4100000}"/>
    <cellStyle name="Normal 11 5 12" xfId="3383" xr:uid="{00000000-0005-0000-0000-0000D5100000}"/>
    <cellStyle name="Normal 11 5 12 2" xfId="3384" xr:uid="{00000000-0005-0000-0000-0000D6100000}"/>
    <cellStyle name="Normal 11 5 13" xfId="3385" xr:uid="{00000000-0005-0000-0000-0000D7100000}"/>
    <cellStyle name="Normal 11 5 14" xfId="3386" xr:uid="{00000000-0005-0000-0000-0000D8100000}"/>
    <cellStyle name="Normal 11 5 15" xfId="3387" xr:uid="{00000000-0005-0000-0000-0000D9100000}"/>
    <cellStyle name="Normal 11 5 16" xfId="3388" xr:uid="{00000000-0005-0000-0000-0000DA100000}"/>
    <cellStyle name="Normal 11 5 17" xfId="3389" xr:uid="{00000000-0005-0000-0000-0000DB100000}"/>
    <cellStyle name="Normal 11 5 18" xfId="3390" xr:uid="{00000000-0005-0000-0000-0000DC100000}"/>
    <cellStyle name="Normal 11 5 19" xfId="3391" xr:uid="{00000000-0005-0000-0000-0000DD100000}"/>
    <cellStyle name="Normal 11 5 19 2" xfId="3392" xr:uid="{00000000-0005-0000-0000-0000DE100000}"/>
    <cellStyle name="Normal 11 5 19 3" xfId="3393" xr:uid="{00000000-0005-0000-0000-0000DF100000}"/>
    <cellStyle name="Normal 11 5 19 4" xfId="3394" xr:uid="{00000000-0005-0000-0000-0000E0100000}"/>
    <cellStyle name="Normal 11 5 19 5" xfId="3395" xr:uid="{00000000-0005-0000-0000-0000E1100000}"/>
    <cellStyle name="Normal 11 5 19 6" xfId="3396" xr:uid="{00000000-0005-0000-0000-0000E2100000}"/>
    <cellStyle name="Normal 11 5 2" xfId="3397" xr:uid="{00000000-0005-0000-0000-0000E3100000}"/>
    <cellStyle name="Normal 11 5 2 2" xfId="3398" xr:uid="{00000000-0005-0000-0000-0000E4100000}"/>
    <cellStyle name="Normal 11 5 2 2 2" xfId="3399" xr:uid="{00000000-0005-0000-0000-0000E5100000}"/>
    <cellStyle name="Normal 11 5 2 2 2 2" xfId="3400" xr:uid="{00000000-0005-0000-0000-0000E6100000}"/>
    <cellStyle name="Normal 11 5 2 2 3" xfId="3401" xr:uid="{00000000-0005-0000-0000-0000E7100000}"/>
    <cellStyle name="Normal 11 5 2 2 3 2" xfId="3402" xr:uid="{00000000-0005-0000-0000-0000E8100000}"/>
    <cellStyle name="Normal 11 5 2 2 4" xfId="3403" xr:uid="{00000000-0005-0000-0000-0000E9100000}"/>
    <cellStyle name="Normal 11 5 2 2 5" xfId="3404" xr:uid="{00000000-0005-0000-0000-0000EA100000}"/>
    <cellStyle name="Normal 11 5 2 3" xfId="3405" xr:uid="{00000000-0005-0000-0000-0000EB100000}"/>
    <cellStyle name="Normal 11 5 2 3 2" xfId="3406" xr:uid="{00000000-0005-0000-0000-0000EC100000}"/>
    <cellStyle name="Normal 11 5 2 3 3" xfId="3407" xr:uid="{00000000-0005-0000-0000-0000ED100000}"/>
    <cellStyle name="Normal 11 5 2 4" xfId="3408" xr:uid="{00000000-0005-0000-0000-0000EE100000}"/>
    <cellStyle name="Normal 11 5 2 4 2" xfId="3409" xr:uid="{00000000-0005-0000-0000-0000EF100000}"/>
    <cellStyle name="Normal 11 5 2 4 3" xfId="3410" xr:uid="{00000000-0005-0000-0000-0000F0100000}"/>
    <cellStyle name="Normal 11 5 2 5" xfId="3411" xr:uid="{00000000-0005-0000-0000-0000F1100000}"/>
    <cellStyle name="Normal 11 5 2 6" xfId="3412" xr:uid="{00000000-0005-0000-0000-0000F2100000}"/>
    <cellStyle name="Normal 11 5 20" xfId="3413" xr:uid="{00000000-0005-0000-0000-0000F3100000}"/>
    <cellStyle name="Normal 11 5 21" xfId="3414" xr:uid="{00000000-0005-0000-0000-0000F4100000}"/>
    <cellStyle name="Normal 11 5 22" xfId="3415" xr:uid="{00000000-0005-0000-0000-0000F5100000}"/>
    <cellStyle name="Normal 11 5 23" xfId="3416" xr:uid="{00000000-0005-0000-0000-0000F6100000}"/>
    <cellStyle name="Normal 11 5 24" xfId="3417" xr:uid="{00000000-0005-0000-0000-0000F7100000}"/>
    <cellStyle name="Normal 11 5 25" xfId="3418" xr:uid="{00000000-0005-0000-0000-0000F8100000}"/>
    <cellStyle name="Normal 11 5 26" xfId="3419" xr:uid="{00000000-0005-0000-0000-0000F9100000}"/>
    <cellStyle name="Normal 11 5 27" xfId="3420" xr:uid="{00000000-0005-0000-0000-0000FA100000}"/>
    <cellStyle name="Normal 11 5 28" xfId="3421" xr:uid="{00000000-0005-0000-0000-0000FB100000}"/>
    <cellStyle name="Normal 11 5 3" xfId="3422" xr:uid="{00000000-0005-0000-0000-0000FC100000}"/>
    <cellStyle name="Normal 11 5 3 2" xfId="3423" xr:uid="{00000000-0005-0000-0000-0000FD100000}"/>
    <cellStyle name="Normal 11 5 3 2 2" xfId="3424" xr:uid="{00000000-0005-0000-0000-0000FE100000}"/>
    <cellStyle name="Normal 11 5 3 2 2 2" xfId="3425" xr:uid="{00000000-0005-0000-0000-0000FF100000}"/>
    <cellStyle name="Normal 11 5 3 2 2 3" xfId="3426" xr:uid="{00000000-0005-0000-0000-000000110000}"/>
    <cellStyle name="Normal 11 5 3 2 3" xfId="3427" xr:uid="{00000000-0005-0000-0000-000001110000}"/>
    <cellStyle name="Normal 11 5 3 2 3 2" xfId="3428" xr:uid="{00000000-0005-0000-0000-000002110000}"/>
    <cellStyle name="Normal 11 5 3 2 3 3" xfId="3429" xr:uid="{00000000-0005-0000-0000-000003110000}"/>
    <cellStyle name="Normal 11 5 3 2 4" xfId="3430" xr:uid="{00000000-0005-0000-0000-000004110000}"/>
    <cellStyle name="Normal 11 5 3 2 5" xfId="3431" xr:uid="{00000000-0005-0000-0000-000005110000}"/>
    <cellStyle name="Normal 11 5 3 3" xfId="3432" xr:uid="{00000000-0005-0000-0000-000006110000}"/>
    <cellStyle name="Normal 11 5 3 3 2" xfId="3433" xr:uid="{00000000-0005-0000-0000-000007110000}"/>
    <cellStyle name="Normal 11 5 3 3 3" xfId="3434" xr:uid="{00000000-0005-0000-0000-000008110000}"/>
    <cellStyle name="Normal 11 5 3 3 4" xfId="3435" xr:uid="{00000000-0005-0000-0000-000009110000}"/>
    <cellStyle name="Normal 11 5 3 3 5" xfId="3436" xr:uid="{00000000-0005-0000-0000-00000A110000}"/>
    <cellStyle name="Normal 11 5 3 4" xfId="3437" xr:uid="{00000000-0005-0000-0000-00000B110000}"/>
    <cellStyle name="Normal 11 5 3 4 2" xfId="3438" xr:uid="{00000000-0005-0000-0000-00000C110000}"/>
    <cellStyle name="Normal 11 5 3 4 3" xfId="3439" xr:uid="{00000000-0005-0000-0000-00000D110000}"/>
    <cellStyle name="Normal 11 5 3 5" xfId="3440" xr:uid="{00000000-0005-0000-0000-00000E110000}"/>
    <cellStyle name="Normal 11 5 3 5 2" xfId="3441" xr:uid="{00000000-0005-0000-0000-00000F110000}"/>
    <cellStyle name="Normal 11 5 3 5 3" xfId="3442" xr:uid="{00000000-0005-0000-0000-000010110000}"/>
    <cellStyle name="Normal 11 5 3 6" xfId="3443" xr:uid="{00000000-0005-0000-0000-000011110000}"/>
    <cellStyle name="Normal 11 5 3 7" xfId="3444" xr:uid="{00000000-0005-0000-0000-000012110000}"/>
    <cellStyle name="Normal 11 5 4" xfId="3445" xr:uid="{00000000-0005-0000-0000-000013110000}"/>
    <cellStyle name="Normal 11 5 4 2" xfId="3446" xr:uid="{00000000-0005-0000-0000-000014110000}"/>
    <cellStyle name="Normal 11 5 4 2 2" xfId="3447" xr:uid="{00000000-0005-0000-0000-000015110000}"/>
    <cellStyle name="Normal 11 5 4 2 3" xfId="3448" xr:uid="{00000000-0005-0000-0000-000016110000}"/>
    <cellStyle name="Normal 11 5 4 2 4" xfId="3449" xr:uid="{00000000-0005-0000-0000-000017110000}"/>
    <cellStyle name="Normal 11 5 4 2 5" xfId="3450" xr:uid="{00000000-0005-0000-0000-000018110000}"/>
    <cellStyle name="Normal 11 5 4 3" xfId="3451" xr:uid="{00000000-0005-0000-0000-000019110000}"/>
    <cellStyle name="Normal 11 5 4 3 2" xfId="3452" xr:uid="{00000000-0005-0000-0000-00001A110000}"/>
    <cellStyle name="Normal 11 5 4 3 3" xfId="3453" xr:uid="{00000000-0005-0000-0000-00001B110000}"/>
    <cellStyle name="Normal 11 5 4 4" xfId="3454" xr:uid="{00000000-0005-0000-0000-00001C110000}"/>
    <cellStyle name="Normal 11 5 4 4 2" xfId="3455" xr:uid="{00000000-0005-0000-0000-00001D110000}"/>
    <cellStyle name="Normal 11 5 4 4 3" xfId="3456" xr:uid="{00000000-0005-0000-0000-00001E110000}"/>
    <cellStyle name="Normal 11 5 4 5" xfId="3457" xr:uid="{00000000-0005-0000-0000-00001F110000}"/>
    <cellStyle name="Normal 11 5 4 6" xfId="3458" xr:uid="{00000000-0005-0000-0000-000020110000}"/>
    <cellStyle name="Normal 11 5 5" xfId="3459" xr:uid="{00000000-0005-0000-0000-000021110000}"/>
    <cellStyle name="Normal 11 5 5 2" xfId="3460" xr:uid="{00000000-0005-0000-0000-000022110000}"/>
    <cellStyle name="Normal 11 5 5 2 2" xfId="3461" xr:uid="{00000000-0005-0000-0000-000023110000}"/>
    <cellStyle name="Normal 11 5 5 2 3" xfId="3462" xr:uid="{00000000-0005-0000-0000-000024110000}"/>
    <cellStyle name="Normal 11 5 5 2 4" xfId="3463" xr:uid="{00000000-0005-0000-0000-000025110000}"/>
    <cellStyle name="Normal 11 5 5 2 5" xfId="3464" xr:uid="{00000000-0005-0000-0000-000026110000}"/>
    <cellStyle name="Normal 11 5 5 3" xfId="3465" xr:uid="{00000000-0005-0000-0000-000027110000}"/>
    <cellStyle name="Normal 11 5 5 3 2" xfId="3466" xr:uid="{00000000-0005-0000-0000-000028110000}"/>
    <cellStyle name="Normal 11 5 5 3 3" xfId="3467" xr:uid="{00000000-0005-0000-0000-000029110000}"/>
    <cellStyle name="Normal 11 5 5 4" xfId="3468" xr:uid="{00000000-0005-0000-0000-00002A110000}"/>
    <cellStyle name="Normal 11 5 5 4 2" xfId="3469" xr:uid="{00000000-0005-0000-0000-00002B110000}"/>
    <cellStyle name="Normal 11 5 5 4 3" xfId="3470" xr:uid="{00000000-0005-0000-0000-00002C110000}"/>
    <cellStyle name="Normal 11 5 5 5" xfId="3471" xr:uid="{00000000-0005-0000-0000-00002D110000}"/>
    <cellStyle name="Normal 11 5 5 6" xfId="3472" xr:uid="{00000000-0005-0000-0000-00002E110000}"/>
    <cellStyle name="Normal 11 5 6" xfId="3473" xr:uid="{00000000-0005-0000-0000-00002F110000}"/>
    <cellStyle name="Normal 11 5 6 2" xfId="3474" xr:uid="{00000000-0005-0000-0000-000030110000}"/>
    <cellStyle name="Normal 11 5 6 2 2" xfId="3475" xr:uid="{00000000-0005-0000-0000-000031110000}"/>
    <cellStyle name="Normal 11 5 6 2 3" xfId="3476" xr:uid="{00000000-0005-0000-0000-000032110000}"/>
    <cellStyle name="Normal 11 5 6 2 4" xfId="3477" xr:uid="{00000000-0005-0000-0000-000033110000}"/>
    <cellStyle name="Normal 11 5 6 2 5" xfId="3478" xr:uid="{00000000-0005-0000-0000-000034110000}"/>
    <cellStyle name="Normal 11 5 6 3" xfId="3479" xr:uid="{00000000-0005-0000-0000-000035110000}"/>
    <cellStyle name="Normal 11 5 6 3 2" xfId="3480" xr:uid="{00000000-0005-0000-0000-000036110000}"/>
    <cellStyle name="Normal 11 5 6 3 3" xfId="3481" xr:uid="{00000000-0005-0000-0000-000037110000}"/>
    <cellStyle name="Normal 11 5 6 4" xfId="3482" xr:uid="{00000000-0005-0000-0000-000038110000}"/>
    <cellStyle name="Normal 11 5 6 4 2" xfId="3483" xr:uid="{00000000-0005-0000-0000-000039110000}"/>
    <cellStyle name="Normal 11 5 6 4 3" xfId="3484" xr:uid="{00000000-0005-0000-0000-00003A110000}"/>
    <cellStyle name="Normal 11 5 6 5" xfId="3485" xr:uid="{00000000-0005-0000-0000-00003B110000}"/>
    <cellStyle name="Normal 11 5 6 5 2" xfId="3486" xr:uid="{00000000-0005-0000-0000-00003C110000}"/>
    <cellStyle name="Normal 11 5 6 6" xfId="3487" xr:uid="{00000000-0005-0000-0000-00003D110000}"/>
    <cellStyle name="Normal 11 5 6 7" xfId="3488" xr:uid="{00000000-0005-0000-0000-00003E110000}"/>
    <cellStyle name="Normal 11 5 7" xfId="3489" xr:uid="{00000000-0005-0000-0000-00003F110000}"/>
    <cellStyle name="Normal 11 5 7 2" xfId="3490" xr:uid="{00000000-0005-0000-0000-000040110000}"/>
    <cellStyle name="Normal 11 5 7 2 2" xfId="3491" xr:uid="{00000000-0005-0000-0000-000041110000}"/>
    <cellStyle name="Normal 11 5 7 2 3" xfId="3492" xr:uid="{00000000-0005-0000-0000-000042110000}"/>
    <cellStyle name="Normal 11 5 7 3" xfId="3493" xr:uid="{00000000-0005-0000-0000-000043110000}"/>
    <cellStyle name="Normal 11 5 7 3 2" xfId="3494" xr:uid="{00000000-0005-0000-0000-000044110000}"/>
    <cellStyle name="Normal 11 5 7 3 3" xfId="3495" xr:uid="{00000000-0005-0000-0000-000045110000}"/>
    <cellStyle name="Normal 11 5 7 4" xfId="3496" xr:uid="{00000000-0005-0000-0000-000046110000}"/>
    <cellStyle name="Normal 11 5 7 4 2" xfId="3497" xr:uid="{00000000-0005-0000-0000-000047110000}"/>
    <cellStyle name="Normal 11 5 7 5" xfId="3498" xr:uid="{00000000-0005-0000-0000-000048110000}"/>
    <cellStyle name="Normal 11 5 7 6" xfId="3499" xr:uid="{00000000-0005-0000-0000-000049110000}"/>
    <cellStyle name="Normal 11 5 8" xfId="3500" xr:uid="{00000000-0005-0000-0000-00004A110000}"/>
    <cellStyle name="Normal 11 5 8 2" xfId="3501" xr:uid="{00000000-0005-0000-0000-00004B110000}"/>
    <cellStyle name="Normal 11 5 8 3" xfId="3502" xr:uid="{00000000-0005-0000-0000-00004C110000}"/>
    <cellStyle name="Normal 11 5 8 4" xfId="3503" xr:uid="{00000000-0005-0000-0000-00004D110000}"/>
    <cellStyle name="Normal 11 5 8 5" xfId="3504" xr:uid="{00000000-0005-0000-0000-00004E110000}"/>
    <cellStyle name="Normal 11 5 9" xfId="3505" xr:uid="{00000000-0005-0000-0000-00004F110000}"/>
    <cellStyle name="Normal 11 5 9 2" xfId="3506" xr:uid="{00000000-0005-0000-0000-000050110000}"/>
    <cellStyle name="Normal 11 5 9 3" xfId="3507" xr:uid="{00000000-0005-0000-0000-000051110000}"/>
    <cellStyle name="Normal 11 5_10070" xfId="3508" xr:uid="{00000000-0005-0000-0000-000052110000}"/>
    <cellStyle name="Normal 11 6" xfId="3509" xr:uid="{00000000-0005-0000-0000-000053110000}"/>
    <cellStyle name="Normal 11 6 2" xfId="3510" xr:uid="{00000000-0005-0000-0000-000054110000}"/>
    <cellStyle name="Normal 11 6 2 2" xfId="3511" xr:uid="{00000000-0005-0000-0000-000055110000}"/>
    <cellStyle name="Normal 11 6 2 2 2" xfId="3512" xr:uid="{00000000-0005-0000-0000-000056110000}"/>
    <cellStyle name="Normal 11 6 2 3" xfId="3513" xr:uid="{00000000-0005-0000-0000-000057110000}"/>
    <cellStyle name="Normal 11 6 2 3 2" xfId="3514" xr:uid="{00000000-0005-0000-0000-000058110000}"/>
    <cellStyle name="Normal 11 6 2 4" xfId="3515" xr:uid="{00000000-0005-0000-0000-000059110000}"/>
    <cellStyle name="Normal 11 6 3" xfId="3516" xr:uid="{00000000-0005-0000-0000-00005A110000}"/>
    <cellStyle name="Normal 11 6 3 2" xfId="3517" xr:uid="{00000000-0005-0000-0000-00005B110000}"/>
    <cellStyle name="Normal 11 6 3 3" xfId="3518" xr:uid="{00000000-0005-0000-0000-00005C110000}"/>
    <cellStyle name="Normal 11 6 4" xfId="3519" xr:uid="{00000000-0005-0000-0000-00005D110000}"/>
    <cellStyle name="Normal 11 6 4 2" xfId="3520" xr:uid="{00000000-0005-0000-0000-00005E110000}"/>
    <cellStyle name="Normal 11 6 5" xfId="3521" xr:uid="{00000000-0005-0000-0000-00005F110000}"/>
    <cellStyle name="Normal 11 7" xfId="3522" xr:uid="{00000000-0005-0000-0000-000060110000}"/>
    <cellStyle name="Normal 11 7 2" xfId="3523" xr:uid="{00000000-0005-0000-0000-000061110000}"/>
    <cellStyle name="Normal 11 7 2 2" xfId="3524" xr:uid="{00000000-0005-0000-0000-000062110000}"/>
    <cellStyle name="Normal 11 7 3" xfId="3525" xr:uid="{00000000-0005-0000-0000-000063110000}"/>
    <cellStyle name="Normal 11 7 3 2" xfId="3526" xr:uid="{00000000-0005-0000-0000-000064110000}"/>
    <cellStyle name="Normal 11 7 4" xfId="3527" xr:uid="{00000000-0005-0000-0000-000065110000}"/>
    <cellStyle name="Normal 11 7 5" xfId="3528" xr:uid="{00000000-0005-0000-0000-000066110000}"/>
    <cellStyle name="Normal 11 8" xfId="3529" xr:uid="{00000000-0005-0000-0000-000067110000}"/>
    <cellStyle name="Normal 11 8 2" xfId="3530" xr:uid="{00000000-0005-0000-0000-000068110000}"/>
    <cellStyle name="Normal 11 8 3" xfId="3531" xr:uid="{00000000-0005-0000-0000-000069110000}"/>
    <cellStyle name="Normal 11 9" xfId="3532" xr:uid="{00000000-0005-0000-0000-00006A110000}"/>
    <cellStyle name="Normal 11 9 2" xfId="3533" xr:uid="{00000000-0005-0000-0000-00006B110000}"/>
    <cellStyle name="Normal 11_2180" xfId="3534" xr:uid="{00000000-0005-0000-0000-00006C110000}"/>
    <cellStyle name="Normal 110" xfId="3535" xr:uid="{00000000-0005-0000-0000-00006D110000}"/>
    <cellStyle name="Normal 110 2" xfId="3536" xr:uid="{00000000-0005-0000-0000-00006E110000}"/>
    <cellStyle name="Normal 111" xfId="3537" xr:uid="{00000000-0005-0000-0000-00006F110000}"/>
    <cellStyle name="Normal 111 2" xfId="3538" xr:uid="{00000000-0005-0000-0000-000070110000}"/>
    <cellStyle name="Normal 111 3" xfId="3539" xr:uid="{00000000-0005-0000-0000-000071110000}"/>
    <cellStyle name="Normal 112" xfId="3540" xr:uid="{00000000-0005-0000-0000-000072110000}"/>
    <cellStyle name="Normal 112 2" xfId="3541" xr:uid="{00000000-0005-0000-0000-000073110000}"/>
    <cellStyle name="Normal 112 3" xfId="3542" xr:uid="{00000000-0005-0000-0000-000074110000}"/>
    <cellStyle name="Normal 113" xfId="3543" xr:uid="{00000000-0005-0000-0000-000075110000}"/>
    <cellStyle name="Normal 113 2" xfId="3544" xr:uid="{00000000-0005-0000-0000-000076110000}"/>
    <cellStyle name="Normal 113 3" xfId="3545" xr:uid="{00000000-0005-0000-0000-000077110000}"/>
    <cellStyle name="Normal 113 4" xfId="3546" xr:uid="{00000000-0005-0000-0000-000078110000}"/>
    <cellStyle name="Normal 114" xfId="3547" xr:uid="{00000000-0005-0000-0000-000079110000}"/>
    <cellStyle name="Normal 114 2" xfId="3548" xr:uid="{00000000-0005-0000-0000-00007A110000}"/>
    <cellStyle name="Normal 115" xfId="3549" xr:uid="{00000000-0005-0000-0000-00007B110000}"/>
    <cellStyle name="Normal 116" xfId="3550" xr:uid="{00000000-0005-0000-0000-00007C110000}"/>
    <cellStyle name="Normal 117" xfId="3551" xr:uid="{00000000-0005-0000-0000-00007D110000}"/>
    <cellStyle name="Normal 117 2" xfId="3552" xr:uid="{00000000-0005-0000-0000-00007E110000}"/>
    <cellStyle name="Normal 118" xfId="3553" xr:uid="{00000000-0005-0000-0000-00007F110000}"/>
    <cellStyle name="Normal 118 2" xfId="3554" xr:uid="{00000000-0005-0000-0000-000080110000}"/>
    <cellStyle name="Normal 119" xfId="3555" xr:uid="{00000000-0005-0000-0000-000081110000}"/>
    <cellStyle name="Normal 12" xfId="82" xr:uid="{00000000-0005-0000-0000-000082110000}"/>
    <cellStyle name="Normal 12 10" xfId="3557" xr:uid="{00000000-0005-0000-0000-000083110000}"/>
    <cellStyle name="Normal 12 11" xfId="3556" xr:uid="{00000000-0005-0000-0000-000084110000}"/>
    <cellStyle name="Normal 12 2" xfId="3558" xr:uid="{00000000-0005-0000-0000-000085110000}"/>
    <cellStyle name="Normal 12 2 2" xfId="3559" xr:uid="{00000000-0005-0000-0000-000086110000}"/>
    <cellStyle name="Normal 12 2 2 2" xfId="3560" xr:uid="{00000000-0005-0000-0000-000087110000}"/>
    <cellStyle name="Normal 12 2 2 2 2" xfId="3561" xr:uid="{00000000-0005-0000-0000-000088110000}"/>
    <cellStyle name="Normal 12 2 2 2 2 2" xfId="3562" xr:uid="{00000000-0005-0000-0000-000089110000}"/>
    <cellStyle name="Normal 12 2 2 2 2 2 2" xfId="3563" xr:uid="{00000000-0005-0000-0000-00008A110000}"/>
    <cellStyle name="Normal 12 2 2 2 2 2 2 2" xfId="3564" xr:uid="{00000000-0005-0000-0000-00008B110000}"/>
    <cellStyle name="Normal 12 2 2 2 2 2 3" xfId="3565" xr:uid="{00000000-0005-0000-0000-00008C110000}"/>
    <cellStyle name="Normal 12 2 2 2 2 2 3 2" xfId="3566" xr:uid="{00000000-0005-0000-0000-00008D110000}"/>
    <cellStyle name="Normal 12 2 2 2 2 2 4" xfId="3567" xr:uid="{00000000-0005-0000-0000-00008E110000}"/>
    <cellStyle name="Normal 12 2 2 2 2 3" xfId="3568" xr:uid="{00000000-0005-0000-0000-00008F110000}"/>
    <cellStyle name="Normal 12 2 2 2 2 3 2" xfId="3569" xr:uid="{00000000-0005-0000-0000-000090110000}"/>
    <cellStyle name="Normal 12 2 2 2 2 4" xfId="3570" xr:uid="{00000000-0005-0000-0000-000091110000}"/>
    <cellStyle name="Normal 12 2 2 2 2 4 2" xfId="3571" xr:uid="{00000000-0005-0000-0000-000092110000}"/>
    <cellStyle name="Normal 12 2 2 2 2 5" xfId="3572" xr:uid="{00000000-0005-0000-0000-000093110000}"/>
    <cellStyle name="Normal 12 2 2 2 3" xfId="3573" xr:uid="{00000000-0005-0000-0000-000094110000}"/>
    <cellStyle name="Normal 12 2 2 2 3 2" xfId="3574" xr:uid="{00000000-0005-0000-0000-000095110000}"/>
    <cellStyle name="Normal 12 2 2 2 3 2 2" xfId="3575" xr:uid="{00000000-0005-0000-0000-000096110000}"/>
    <cellStyle name="Normal 12 2 2 2 3 3" xfId="3576" xr:uid="{00000000-0005-0000-0000-000097110000}"/>
    <cellStyle name="Normal 12 2 2 2 3 3 2" xfId="3577" xr:uid="{00000000-0005-0000-0000-000098110000}"/>
    <cellStyle name="Normal 12 2 2 2 3 4" xfId="3578" xr:uid="{00000000-0005-0000-0000-000099110000}"/>
    <cellStyle name="Normal 12 2 2 2 4" xfId="3579" xr:uid="{00000000-0005-0000-0000-00009A110000}"/>
    <cellStyle name="Normal 12 2 2 2 4 2" xfId="3580" xr:uid="{00000000-0005-0000-0000-00009B110000}"/>
    <cellStyle name="Normal 12 2 2 2 5" xfId="3581" xr:uid="{00000000-0005-0000-0000-00009C110000}"/>
    <cellStyle name="Normal 12 2 2 2 5 2" xfId="3582" xr:uid="{00000000-0005-0000-0000-00009D110000}"/>
    <cellStyle name="Normal 12 2 2 2 6" xfId="3583" xr:uid="{00000000-0005-0000-0000-00009E110000}"/>
    <cellStyle name="Normal 12 2 2 3" xfId="3584" xr:uid="{00000000-0005-0000-0000-00009F110000}"/>
    <cellStyle name="Normal 12 2 2 3 2" xfId="3585" xr:uid="{00000000-0005-0000-0000-0000A0110000}"/>
    <cellStyle name="Normal 12 2 2 3 2 2" xfId="3586" xr:uid="{00000000-0005-0000-0000-0000A1110000}"/>
    <cellStyle name="Normal 12 2 2 3 2 2 2" xfId="3587" xr:uid="{00000000-0005-0000-0000-0000A2110000}"/>
    <cellStyle name="Normal 12 2 2 3 2 3" xfId="3588" xr:uid="{00000000-0005-0000-0000-0000A3110000}"/>
    <cellStyle name="Normal 12 2 2 3 2 3 2" xfId="3589" xr:uid="{00000000-0005-0000-0000-0000A4110000}"/>
    <cellStyle name="Normal 12 2 2 3 2 4" xfId="3590" xr:uid="{00000000-0005-0000-0000-0000A5110000}"/>
    <cellStyle name="Normal 12 2 2 3 3" xfId="3591" xr:uid="{00000000-0005-0000-0000-0000A6110000}"/>
    <cellStyle name="Normal 12 2 2 3 3 2" xfId="3592" xr:uid="{00000000-0005-0000-0000-0000A7110000}"/>
    <cellStyle name="Normal 12 2 2 3 4" xfId="3593" xr:uid="{00000000-0005-0000-0000-0000A8110000}"/>
    <cellStyle name="Normal 12 2 2 3 4 2" xfId="3594" xr:uid="{00000000-0005-0000-0000-0000A9110000}"/>
    <cellStyle name="Normal 12 2 2 3 5" xfId="3595" xr:uid="{00000000-0005-0000-0000-0000AA110000}"/>
    <cellStyle name="Normal 12 2 2 4" xfId="3596" xr:uid="{00000000-0005-0000-0000-0000AB110000}"/>
    <cellStyle name="Normal 12 2 2 4 2" xfId="3597" xr:uid="{00000000-0005-0000-0000-0000AC110000}"/>
    <cellStyle name="Normal 12 2 2 4 2 2" xfId="3598" xr:uid="{00000000-0005-0000-0000-0000AD110000}"/>
    <cellStyle name="Normal 12 2 2 4 3" xfId="3599" xr:uid="{00000000-0005-0000-0000-0000AE110000}"/>
    <cellStyle name="Normal 12 2 2 4 3 2" xfId="3600" xr:uid="{00000000-0005-0000-0000-0000AF110000}"/>
    <cellStyle name="Normal 12 2 2 4 4" xfId="3601" xr:uid="{00000000-0005-0000-0000-0000B0110000}"/>
    <cellStyle name="Normal 12 2 2 5" xfId="3602" xr:uid="{00000000-0005-0000-0000-0000B1110000}"/>
    <cellStyle name="Normal 12 2 2 5 2" xfId="3603" xr:uid="{00000000-0005-0000-0000-0000B2110000}"/>
    <cellStyle name="Normal 12 2 2 6" xfId="3604" xr:uid="{00000000-0005-0000-0000-0000B3110000}"/>
    <cellStyle name="Normal 12 2 2 6 2" xfId="3605" xr:uid="{00000000-0005-0000-0000-0000B4110000}"/>
    <cellStyle name="Normal 12 2 2 7" xfId="3606" xr:uid="{00000000-0005-0000-0000-0000B5110000}"/>
    <cellStyle name="Normal 12 2 3" xfId="3607" xr:uid="{00000000-0005-0000-0000-0000B6110000}"/>
    <cellStyle name="Normal 12 2 3 2" xfId="3608" xr:uid="{00000000-0005-0000-0000-0000B7110000}"/>
    <cellStyle name="Normal 12 2 3 2 2" xfId="3609" xr:uid="{00000000-0005-0000-0000-0000B8110000}"/>
    <cellStyle name="Normal 12 2 3 2 2 2" xfId="3610" xr:uid="{00000000-0005-0000-0000-0000B9110000}"/>
    <cellStyle name="Normal 12 2 3 2 2 2 2" xfId="3611" xr:uid="{00000000-0005-0000-0000-0000BA110000}"/>
    <cellStyle name="Normal 12 2 3 2 2 3" xfId="3612" xr:uid="{00000000-0005-0000-0000-0000BB110000}"/>
    <cellStyle name="Normal 12 2 3 2 2 3 2" xfId="3613" xr:uid="{00000000-0005-0000-0000-0000BC110000}"/>
    <cellStyle name="Normal 12 2 3 2 2 4" xfId="3614" xr:uid="{00000000-0005-0000-0000-0000BD110000}"/>
    <cellStyle name="Normal 12 2 3 2 3" xfId="3615" xr:uid="{00000000-0005-0000-0000-0000BE110000}"/>
    <cellStyle name="Normal 12 2 3 2 3 2" xfId="3616" xr:uid="{00000000-0005-0000-0000-0000BF110000}"/>
    <cellStyle name="Normal 12 2 3 2 4" xfId="3617" xr:uid="{00000000-0005-0000-0000-0000C0110000}"/>
    <cellStyle name="Normal 12 2 3 2 4 2" xfId="3618" xr:uid="{00000000-0005-0000-0000-0000C1110000}"/>
    <cellStyle name="Normal 12 2 3 2 5" xfId="3619" xr:uid="{00000000-0005-0000-0000-0000C2110000}"/>
    <cellStyle name="Normal 12 2 3 3" xfId="3620" xr:uid="{00000000-0005-0000-0000-0000C3110000}"/>
    <cellStyle name="Normal 12 2 3 3 2" xfId="3621" xr:uid="{00000000-0005-0000-0000-0000C4110000}"/>
    <cellStyle name="Normal 12 2 3 3 2 2" xfId="3622" xr:uid="{00000000-0005-0000-0000-0000C5110000}"/>
    <cellStyle name="Normal 12 2 3 3 3" xfId="3623" xr:uid="{00000000-0005-0000-0000-0000C6110000}"/>
    <cellStyle name="Normal 12 2 3 3 3 2" xfId="3624" xr:uid="{00000000-0005-0000-0000-0000C7110000}"/>
    <cellStyle name="Normal 12 2 3 3 4" xfId="3625" xr:uid="{00000000-0005-0000-0000-0000C8110000}"/>
    <cellStyle name="Normal 12 2 3 4" xfId="3626" xr:uid="{00000000-0005-0000-0000-0000C9110000}"/>
    <cellStyle name="Normal 12 2 3 4 2" xfId="3627" xr:uid="{00000000-0005-0000-0000-0000CA110000}"/>
    <cellStyle name="Normal 12 2 3 5" xfId="3628" xr:uid="{00000000-0005-0000-0000-0000CB110000}"/>
    <cellStyle name="Normal 12 2 3 5 2" xfId="3629" xr:uid="{00000000-0005-0000-0000-0000CC110000}"/>
    <cellStyle name="Normal 12 2 3 6" xfId="3630" xr:uid="{00000000-0005-0000-0000-0000CD110000}"/>
    <cellStyle name="Normal 12 2 4" xfId="3631" xr:uid="{00000000-0005-0000-0000-0000CE110000}"/>
    <cellStyle name="Normal 12 2 4 2" xfId="3632" xr:uid="{00000000-0005-0000-0000-0000CF110000}"/>
    <cellStyle name="Normal 12 2 4 2 2" xfId="3633" xr:uid="{00000000-0005-0000-0000-0000D0110000}"/>
    <cellStyle name="Normal 12 2 4 2 2 2" xfId="3634" xr:uid="{00000000-0005-0000-0000-0000D1110000}"/>
    <cellStyle name="Normal 12 2 4 2 3" xfId="3635" xr:uid="{00000000-0005-0000-0000-0000D2110000}"/>
    <cellStyle name="Normal 12 2 4 2 3 2" xfId="3636" xr:uid="{00000000-0005-0000-0000-0000D3110000}"/>
    <cellStyle name="Normal 12 2 4 2 4" xfId="3637" xr:uid="{00000000-0005-0000-0000-0000D4110000}"/>
    <cellStyle name="Normal 12 2 4 3" xfId="3638" xr:uid="{00000000-0005-0000-0000-0000D5110000}"/>
    <cellStyle name="Normal 12 2 4 3 2" xfId="3639" xr:uid="{00000000-0005-0000-0000-0000D6110000}"/>
    <cellStyle name="Normal 12 2 4 4" xfId="3640" xr:uid="{00000000-0005-0000-0000-0000D7110000}"/>
    <cellStyle name="Normal 12 2 4 4 2" xfId="3641" xr:uid="{00000000-0005-0000-0000-0000D8110000}"/>
    <cellStyle name="Normal 12 2 4 5" xfId="3642" xr:uid="{00000000-0005-0000-0000-0000D9110000}"/>
    <cellStyle name="Normal 12 2 5" xfId="3643" xr:uid="{00000000-0005-0000-0000-0000DA110000}"/>
    <cellStyle name="Normal 12 2 5 2" xfId="3644" xr:uid="{00000000-0005-0000-0000-0000DB110000}"/>
    <cellStyle name="Normal 12 2 5 2 2" xfId="3645" xr:uid="{00000000-0005-0000-0000-0000DC110000}"/>
    <cellStyle name="Normal 12 2 5 3" xfId="3646" xr:uid="{00000000-0005-0000-0000-0000DD110000}"/>
    <cellStyle name="Normal 12 2 5 3 2" xfId="3647" xr:uid="{00000000-0005-0000-0000-0000DE110000}"/>
    <cellStyle name="Normal 12 2 5 4" xfId="3648" xr:uid="{00000000-0005-0000-0000-0000DF110000}"/>
    <cellStyle name="Normal 12 2 6" xfId="3649" xr:uid="{00000000-0005-0000-0000-0000E0110000}"/>
    <cellStyle name="Normal 12 2 6 2" xfId="3650" xr:uid="{00000000-0005-0000-0000-0000E1110000}"/>
    <cellStyle name="Normal 12 2 7" xfId="3651" xr:uid="{00000000-0005-0000-0000-0000E2110000}"/>
    <cellStyle name="Normal 12 2 7 2" xfId="3652" xr:uid="{00000000-0005-0000-0000-0000E3110000}"/>
    <cellStyle name="Normal 12 2 8" xfId="3653" xr:uid="{00000000-0005-0000-0000-0000E4110000}"/>
    <cellStyle name="Normal 12 3" xfId="3654" xr:uid="{00000000-0005-0000-0000-0000E5110000}"/>
    <cellStyle name="Normal 12 3 2" xfId="3655" xr:uid="{00000000-0005-0000-0000-0000E6110000}"/>
    <cellStyle name="Normal 12 3 2 2" xfId="3656" xr:uid="{00000000-0005-0000-0000-0000E7110000}"/>
    <cellStyle name="Normal 12 3 2 2 2" xfId="3657" xr:uid="{00000000-0005-0000-0000-0000E8110000}"/>
    <cellStyle name="Normal 12 3 2 2 2 2" xfId="3658" xr:uid="{00000000-0005-0000-0000-0000E9110000}"/>
    <cellStyle name="Normal 12 3 2 2 2 2 2" xfId="3659" xr:uid="{00000000-0005-0000-0000-0000EA110000}"/>
    <cellStyle name="Normal 12 3 2 2 2 3" xfId="3660" xr:uid="{00000000-0005-0000-0000-0000EB110000}"/>
    <cellStyle name="Normal 12 3 2 2 2 3 2" xfId="3661" xr:uid="{00000000-0005-0000-0000-0000EC110000}"/>
    <cellStyle name="Normal 12 3 2 2 2 4" xfId="3662" xr:uid="{00000000-0005-0000-0000-0000ED110000}"/>
    <cellStyle name="Normal 12 3 2 2 3" xfId="3663" xr:uid="{00000000-0005-0000-0000-0000EE110000}"/>
    <cellStyle name="Normal 12 3 2 2 3 2" xfId="3664" xr:uid="{00000000-0005-0000-0000-0000EF110000}"/>
    <cellStyle name="Normal 12 3 2 2 4" xfId="3665" xr:uid="{00000000-0005-0000-0000-0000F0110000}"/>
    <cellStyle name="Normal 12 3 2 2 4 2" xfId="3666" xr:uid="{00000000-0005-0000-0000-0000F1110000}"/>
    <cellStyle name="Normal 12 3 2 2 5" xfId="3667" xr:uid="{00000000-0005-0000-0000-0000F2110000}"/>
    <cellStyle name="Normal 12 3 2 3" xfId="3668" xr:uid="{00000000-0005-0000-0000-0000F3110000}"/>
    <cellStyle name="Normal 12 3 2 3 2" xfId="3669" xr:uid="{00000000-0005-0000-0000-0000F4110000}"/>
    <cellStyle name="Normal 12 3 2 3 2 2" xfId="3670" xr:uid="{00000000-0005-0000-0000-0000F5110000}"/>
    <cellStyle name="Normal 12 3 2 3 3" xfId="3671" xr:uid="{00000000-0005-0000-0000-0000F6110000}"/>
    <cellStyle name="Normal 12 3 2 3 3 2" xfId="3672" xr:uid="{00000000-0005-0000-0000-0000F7110000}"/>
    <cellStyle name="Normal 12 3 2 3 4" xfId="3673" xr:uid="{00000000-0005-0000-0000-0000F8110000}"/>
    <cellStyle name="Normal 12 3 2 4" xfId="3674" xr:uid="{00000000-0005-0000-0000-0000F9110000}"/>
    <cellStyle name="Normal 12 3 2 4 2" xfId="3675" xr:uid="{00000000-0005-0000-0000-0000FA110000}"/>
    <cellStyle name="Normal 12 3 2 5" xfId="3676" xr:uid="{00000000-0005-0000-0000-0000FB110000}"/>
    <cellStyle name="Normal 12 3 2 5 2" xfId="3677" xr:uid="{00000000-0005-0000-0000-0000FC110000}"/>
    <cellStyle name="Normal 12 3 2 6" xfId="3678" xr:uid="{00000000-0005-0000-0000-0000FD110000}"/>
    <cellStyle name="Normal 12 3 3" xfId="3679" xr:uid="{00000000-0005-0000-0000-0000FE110000}"/>
    <cellStyle name="Normal 12 3 3 2" xfId="3680" xr:uid="{00000000-0005-0000-0000-0000FF110000}"/>
    <cellStyle name="Normal 12 3 3 2 2" xfId="3681" xr:uid="{00000000-0005-0000-0000-000000120000}"/>
    <cellStyle name="Normal 12 3 3 2 2 2" xfId="3682" xr:uid="{00000000-0005-0000-0000-000001120000}"/>
    <cellStyle name="Normal 12 3 3 2 3" xfId="3683" xr:uid="{00000000-0005-0000-0000-000002120000}"/>
    <cellStyle name="Normal 12 3 3 2 3 2" xfId="3684" xr:uid="{00000000-0005-0000-0000-000003120000}"/>
    <cellStyle name="Normal 12 3 3 2 4" xfId="3685" xr:uid="{00000000-0005-0000-0000-000004120000}"/>
    <cellStyle name="Normal 12 3 3 3" xfId="3686" xr:uid="{00000000-0005-0000-0000-000005120000}"/>
    <cellStyle name="Normal 12 3 3 3 2" xfId="3687" xr:uid="{00000000-0005-0000-0000-000006120000}"/>
    <cellStyle name="Normal 12 3 3 4" xfId="3688" xr:uid="{00000000-0005-0000-0000-000007120000}"/>
    <cellStyle name="Normal 12 3 3 4 2" xfId="3689" xr:uid="{00000000-0005-0000-0000-000008120000}"/>
    <cellStyle name="Normal 12 3 3 5" xfId="3690" xr:uid="{00000000-0005-0000-0000-000009120000}"/>
    <cellStyle name="Normal 12 3 4" xfId="3691" xr:uid="{00000000-0005-0000-0000-00000A120000}"/>
    <cellStyle name="Normal 12 3 4 2" xfId="3692" xr:uid="{00000000-0005-0000-0000-00000B120000}"/>
    <cellStyle name="Normal 12 3 4 2 2" xfId="3693" xr:uid="{00000000-0005-0000-0000-00000C120000}"/>
    <cellStyle name="Normal 12 3 4 3" xfId="3694" xr:uid="{00000000-0005-0000-0000-00000D120000}"/>
    <cellStyle name="Normal 12 3 4 3 2" xfId="3695" xr:uid="{00000000-0005-0000-0000-00000E120000}"/>
    <cellStyle name="Normal 12 3 4 4" xfId="3696" xr:uid="{00000000-0005-0000-0000-00000F120000}"/>
    <cellStyle name="Normal 12 3 5" xfId="3697" xr:uid="{00000000-0005-0000-0000-000010120000}"/>
    <cellStyle name="Normal 12 3 5 2" xfId="3698" xr:uid="{00000000-0005-0000-0000-000011120000}"/>
    <cellStyle name="Normal 12 3 6" xfId="3699" xr:uid="{00000000-0005-0000-0000-000012120000}"/>
    <cellStyle name="Normal 12 3 6 2" xfId="3700" xr:uid="{00000000-0005-0000-0000-000013120000}"/>
    <cellStyle name="Normal 12 3 7" xfId="3701" xr:uid="{00000000-0005-0000-0000-000014120000}"/>
    <cellStyle name="Normal 12 3 8" xfId="3702" xr:uid="{00000000-0005-0000-0000-000015120000}"/>
    <cellStyle name="Normal 12 4" xfId="3703" xr:uid="{00000000-0005-0000-0000-000016120000}"/>
    <cellStyle name="Normal 12 4 2" xfId="3704" xr:uid="{00000000-0005-0000-0000-000017120000}"/>
    <cellStyle name="Normal 12 4 2 2" xfId="3705" xr:uid="{00000000-0005-0000-0000-000018120000}"/>
    <cellStyle name="Normal 12 4 2 2 2" xfId="3706" xr:uid="{00000000-0005-0000-0000-000019120000}"/>
    <cellStyle name="Normal 12 4 2 2 2 2" xfId="3707" xr:uid="{00000000-0005-0000-0000-00001A120000}"/>
    <cellStyle name="Normal 12 4 2 2 2 2 2" xfId="3708" xr:uid="{00000000-0005-0000-0000-00001B120000}"/>
    <cellStyle name="Normal 12 4 2 2 2 3" xfId="3709" xr:uid="{00000000-0005-0000-0000-00001C120000}"/>
    <cellStyle name="Normal 12 4 2 2 2 3 2" xfId="3710" xr:uid="{00000000-0005-0000-0000-00001D120000}"/>
    <cellStyle name="Normal 12 4 2 2 2 4" xfId="3711" xr:uid="{00000000-0005-0000-0000-00001E120000}"/>
    <cellStyle name="Normal 12 4 2 2 3" xfId="3712" xr:uid="{00000000-0005-0000-0000-00001F120000}"/>
    <cellStyle name="Normal 12 4 2 2 3 2" xfId="3713" xr:uid="{00000000-0005-0000-0000-000020120000}"/>
    <cellStyle name="Normal 12 4 2 2 4" xfId="3714" xr:uid="{00000000-0005-0000-0000-000021120000}"/>
    <cellStyle name="Normal 12 4 2 2 4 2" xfId="3715" xr:uid="{00000000-0005-0000-0000-000022120000}"/>
    <cellStyle name="Normal 12 4 2 2 5" xfId="3716" xr:uid="{00000000-0005-0000-0000-000023120000}"/>
    <cellStyle name="Normal 12 4 2 3" xfId="3717" xr:uid="{00000000-0005-0000-0000-000024120000}"/>
    <cellStyle name="Normal 12 4 2 3 2" xfId="3718" xr:uid="{00000000-0005-0000-0000-000025120000}"/>
    <cellStyle name="Normal 12 4 2 3 2 2" xfId="3719" xr:uid="{00000000-0005-0000-0000-000026120000}"/>
    <cellStyle name="Normal 12 4 2 3 3" xfId="3720" xr:uid="{00000000-0005-0000-0000-000027120000}"/>
    <cellStyle name="Normal 12 4 2 3 3 2" xfId="3721" xr:uid="{00000000-0005-0000-0000-000028120000}"/>
    <cellStyle name="Normal 12 4 2 3 4" xfId="3722" xr:uid="{00000000-0005-0000-0000-000029120000}"/>
    <cellStyle name="Normal 12 4 2 4" xfId="3723" xr:uid="{00000000-0005-0000-0000-00002A120000}"/>
    <cellStyle name="Normal 12 4 2 4 2" xfId="3724" xr:uid="{00000000-0005-0000-0000-00002B120000}"/>
    <cellStyle name="Normal 12 4 2 5" xfId="3725" xr:uid="{00000000-0005-0000-0000-00002C120000}"/>
    <cellStyle name="Normal 12 4 2 5 2" xfId="3726" xr:uid="{00000000-0005-0000-0000-00002D120000}"/>
    <cellStyle name="Normal 12 4 2 6" xfId="3727" xr:uid="{00000000-0005-0000-0000-00002E120000}"/>
    <cellStyle name="Normal 12 4 3" xfId="3728" xr:uid="{00000000-0005-0000-0000-00002F120000}"/>
    <cellStyle name="Normal 12 4 3 2" xfId="3729" xr:uid="{00000000-0005-0000-0000-000030120000}"/>
    <cellStyle name="Normal 12 4 3 2 2" xfId="3730" xr:uid="{00000000-0005-0000-0000-000031120000}"/>
    <cellStyle name="Normal 12 4 3 2 2 2" xfId="3731" xr:uid="{00000000-0005-0000-0000-000032120000}"/>
    <cellStyle name="Normal 12 4 3 2 3" xfId="3732" xr:uid="{00000000-0005-0000-0000-000033120000}"/>
    <cellStyle name="Normal 12 4 3 2 3 2" xfId="3733" xr:uid="{00000000-0005-0000-0000-000034120000}"/>
    <cellStyle name="Normal 12 4 3 2 4" xfId="3734" xr:uid="{00000000-0005-0000-0000-000035120000}"/>
    <cellStyle name="Normal 12 4 3 3" xfId="3735" xr:uid="{00000000-0005-0000-0000-000036120000}"/>
    <cellStyle name="Normal 12 4 3 3 2" xfId="3736" xr:uid="{00000000-0005-0000-0000-000037120000}"/>
    <cellStyle name="Normal 12 4 3 4" xfId="3737" xr:uid="{00000000-0005-0000-0000-000038120000}"/>
    <cellStyle name="Normal 12 4 3 4 2" xfId="3738" xr:uid="{00000000-0005-0000-0000-000039120000}"/>
    <cellStyle name="Normal 12 4 3 5" xfId="3739" xr:uid="{00000000-0005-0000-0000-00003A120000}"/>
    <cellStyle name="Normal 12 4 4" xfId="3740" xr:uid="{00000000-0005-0000-0000-00003B120000}"/>
    <cellStyle name="Normal 12 4 4 2" xfId="3741" xr:uid="{00000000-0005-0000-0000-00003C120000}"/>
    <cellStyle name="Normal 12 4 4 2 2" xfId="3742" xr:uid="{00000000-0005-0000-0000-00003D120000}"/>
    <cellStyle name="Normal 12 4 4 3" xfId="3743" xr:uid="{00000000-0005-0000-0000-00003E120000}"/>
    <cellStyle name="Normal 12 4 4 3 2" xfId="3744" xr:uid="{00000000-0005-0000-0000-00003F120000}"/>
    <cellStyle name="Normal 12 4 4 4" xfId="3745" xr:uid="{00000000-0005-0000-0000-000040120000}"/>
    <cellStyle name="Normal 12 4 5" xfId="3746" xr:uid="{00000000-0005-0000-0000-000041120000}"/>
    <cellStyle name="Normal 12 4 5 2" xfId="3747" xr:uid="{00000000-0005-0000-0000-000042120000}"/>
    <cellStyle name="Normal 12 4 6" xfId="3748" xr:uid="{00000000-0005-0000-0000-000043120000}"/>
    <cellStyle name="Normal 12 4 6 2" xfId="3749" xr:uid="{00000000-0005-0000-0000-000044120000}"/>
    <cellStyle name="Normal 12 4 7" xfId="3750" xr:uid="{00000000-0005-0000-0000-000045120000}"/>
    <cellStyle name="Normal 12 5" xfId="3751" xr:uid="{00000000-0005-0000-0000-000046120000}"/>
    <cellStyle name="Normal 12 5 2" xfId="3752" xr:uid="{00000000-0005-0000-0000-000047120000}"/>
    <cellStyle name="Normal 12 5 2 2" xfId="3753" xr:uid="{00000000-0005-0000-0000-000048120000}"/>
    <cellStyle name="Normal 12 5 2 2 2" xfId="3754" xr:uid="{00000000-0005-0000-0000-000049120000}"/>
    <cellStyle name="Normal 12 5 2 2 2 2" xfId="3755" xr:uid="{00000000-0005-0000-0000-00004A120000}"/>
    <cellStyle name="Normal 12 5 2 2 3" xfId="3756" xr:uid="{00000000-0005-0000-0000-00004B120000}"/>
    <cellStyle name="Normal 12 5 2 2 3 2" xfId="3757" xr:uid="{00000000-0005-0000-0000-00004C120000}"/>
    <cellStyle name="Normal 12 5 2 2 4" xfId="3758" xr:uid="{00000000-0005-0000-0000-00004D120000}"/>
    <cellStyle name="Normal 12 5 2 3" xfId="3759" xr:uid="{00000000-0005-0000-0000-00004E120000}"/>
    <cellStyle name="Normal 12 5 2 3 2" xfId="3760" xr:uid="{00000000-0005-0000-0000-00004F120000}"/>
    <cellStyle name="Normal 12 5 2 4" xfId="3761" xr:uid="{00000000-0005-0000-0000-000050120000}"/>
    <cellStyle name="Normal 12 5 2 4 2" xfId="3762" xr:uid="{00000000-0005-0000-0000-000051120000}"/>
    <cellStyle name="Normal 12 5 2 5" xfId="3763" xr:uid="{00000000-0005-0000-0000-000052120000}"/>
    <cellStyle name="Normal 12 5 3" xfId="3764" xr:uid="{00000000-0005-0000-0000-000053120000}"/>
    <cellStyle name="Normal 12 5 3 2" xfId="3765" xr:uid="{00000000-0005-0000-0000-000054120000}"/>
    <cellStyle name="Normal 12 5 3 2 2" xfId="3766" xr:uid="{00000000-0005-0000-0000-000055120000}"/>
    <cellStyle name="Normal 12 5 3 3" xfId="3767" xr:uid="{00000000-0005-0000-0000-000056120000}"/>
    <cellStyle name="Normal 12 5 3 3 2" xfId="3768" xr:uid="{00000000-0005-0000-0000-000057120000}"/>
    <cellStyle name="Normal 12 5 3 4" xfId="3769" xr:uid="{00000000-0005-0000-0000-000058120000}"/>
    <cellStyle name="Normal 12 5 4" xfId="3770" xr:uid="{00000000-0005-0000-0000-000059120000}"/>
    <cellStyle name="Normal 12 5 4 2" xfId="3771" xr:uid="{00000000-0005-0000-0000-00005A120000}"/>
    <cellStyle name="Normal 12 5 5" xfId="3772" xr:uid="{00000000-0005-0000-0000-00005B120000}"/>
    <cellStyle name="Normal 12 5 5 2" xfId="3773" xr:uid="{00000000-0005-0000-0000-00005C120000}"/>
    <cellStyle name="Normal 12 5 6" xfId="3774" xr:uid="{00000000-0005-0000-0000-00005D120000}"/>
    <cellStyle name="Normal 12 6" xfId="3775" xr:uid="{00000000-0005-0000-0000-00005E120000}"/>
    <cellStyle name="Normal 12 6 2" xfId="3776" xr:uid="{00000000-0005-0000-0000-00005F120000}"/>
    <cellStyle name="Normal 12 6 2 2" xfId="3777" xr:uid="{00000000-0005-0000-0000-000060120000}"/>
    <cellStyle name="Normal 12 6 2 2 2" xfId="3778" xr:uid="{00000000-0005-0000-0000-000061120000}"/>
    <cellStyle name="Normal 12 6 2 3" xfId="3779" xr:uid="{00000000-0005-0000-0000-000062120000}"/>
    <cellStyle name="Normal 12 6 2 3 2" xfId="3780" xr:uid="{00000000-0005-0000-0000-000063120000}"/>
    <cellStyle name="Normal 12 6 2 4" xfId="3781" xr:uid="{00000000-0005-0000-0000-000064120000}"/>
    <cellStyle name="Normal 12 6 3" xfId="3782" xr:uid="{00000000-0005-0000-0000-000065120000}"/>
    <cellStyle name="Normal 12 6 3 2" xfId="3783" xr:uid="{00000000-0005-0000-0000-000066120000}"/>
    <cellStyle name="Normal 12 6 4" xfId="3784" xr:uid="{00000000-0005-0000-0000-000067120000}"/>
    <cellStyle name="Normal 12 6 4 2" xfId="3785" xr:uid="{00000000-0005-0000-0000-000068120000}"/>
    <cellStyle name="Normal 12 6 5" xfId="3786" xr:uid="{00000000-0005-0000-0000-000069120000}"/>
    <cellStyle name="Normal 12 7" xfId="3787" xr:uid="{00000000-0005-0000-0000-00006A120000}"/>
    <cellStyle name="Normal 12 7 2" xfId="3788" xr:uid="{00000000-0005-0000-0000-00006B120000}"/>
    <cellStyle name="Normal 12 7 2 2" xfId="3789" xr:uid="{00000000-0005-0000-0000-00006C120000}"/>
    <cellStyle name="Normal 12 7 3" xfId="3790" xr:uid="{00000000-0005-0000-0000-00006D120000}"/>
    <cellStyle name="Normal 12 7 3 2" xfId="3791" xr:uid="{00000000-0005-0000-0000-00006E120000}"/>
    <cellStyle name="Normal 12 7 4" xfId="3792" xr:uid="{00000000-0005-0000-0000-00006F120000}"/>
    <cellStyle name="Normal 12 8" xfId="3793" xr:uid="{00000000-0005-0000-0000-000070120000}"/>
    <cellStyle name="Normal 12 8 2" xfId="3794" xr:uid="{00000000-0005-0000-0000-000071120000}"/>
    <cellStyle name="Normal 12 9" xfId="3795" xr:uid="{00000000-0005-0000-0000-000072120000}"/>
    <cellStyle name="Normal 12 9 2" xfId="3796" xr:uid="{00000000-0005-0000-0000-000073120000}"/>
    <cellStyle name="Normal 12_2180" xfId="3797" xr:uid="{00000000-0005-0000-0000-000074120000}"/>
    <cellStyle name="Normal 120" xfId="3798" xr:uid="{00000000-0005-0000-0000-000075120000}"/>
    <cellStyle name="Normal 121" xfId="3799" xr:uid="{00000000-0005-0000-0000-000076120000}"/>
    <cellStyle name="Normal 122" xfId="3800" xr:uid="{00000000-0005-0000-0000-000077120000}"/>
    <cellStyle name="Normal 123" xfId="3801" xr:uid="{00000000-0005-0000-0000-000078120000}"/>
    <cellStyle name="Normal 124" xfId="3802" xr:uid="{00000000-0005-0000-0000-000079120000}"/>
    <cellStyle name="Normal 125" xfId="3803" xr:uid="{00000000-0005-0000-0000-00007A120000}"/>
    <cellStyle name="Normal 126" xfId="3804" xr:uid="{00000000-0005-0000-0000-00007B120000}"/>
    <cellStyle name="Normal 127" xfId="3805" xr:uid="{00000000-0005-0000-0000-00007C120000}"/>
    <cellStyle name="Normal 128" xfId="3806" xr:uid="{00000000-0005-0000-0000-00007D120000}"/>
    <cellStyle name="Normal 128 2" xfId="3807" xr:uid="{00000000-0005-0000-0000-00007E120000}"/>
    <cellStyle name="Normal 129" xfId="3808" xr:uid="{00000000-0005-0000-0000-00007F120000}"/>
    <cellStyle name="Normal 13" xfId="83" xr:uid="{00000000-0005-0000-0000-000080120000}"/>
    <cellStyle name="Normal 13 10" xfId="3810" xr:uid="{00000000-0005-0000-0000-000081120000}"/>
    <cellStyle name="Normal 13 11" xfId="3809" xr:uid="{00000000-0005-0000-0000-000082120000}"/>
    <cellStyle name="Normal 13 2" xfId="3811" xr:uid="{00000000-0005-0000-0000-000083120000}"/>
    <cellStyle name="Normal 13 2 2" xfId="3812" xr:uid="{00000000-0005-0000-0000-000084120000}"/>
    <cellStyle name="Normal 13 2 2 2" xfId="3813" xr:uid="{00000000-0005-0000-0000-000085120000}"/>
    <cellStyle name="Normal 13 2 2 2 2" xfId="3814" xr:uid="{00000000-0005-0000-0000-000086120000}"/>
    <cellStyle name="Normal 13 2 2 2 2 2" xfId="3815" xr:uid="{00000000-0005-0000-0000-000087120000}"/>
    <cellStyle name="Normal 13 2 2 2 2 2 2" xfId="3816" xr:uid="{00000000-0005-0000-0000-000088120000}"/>
    <cellStyle name="Normal 13 2 2 2 2 2 2 2" xfId="3817" xr:uid="{00000000-0005-0000-0000-000089120000}"/>
    <cellStyle name="Normal 13 2 2 2 2 2 3" xfId="3818" xr:uid="{00000000-0005-0000-0000-00008A120000}"/>
    <cellStyle name="Normal 13 2 2 2 2 2 3 2" xfId="3819" xr:uid="{00000000-0005-0000-0000-00008B120000}"/>
    <cellStyle name="Normal 13 2 2 2 2 2 4" xfId="3820" xr:uid="{00000000-0005-0000-0000-00008C120000}"/>
    <cellStyle name="Normal 13 2 2 2 2 3" xfId="3821" xr:uid="{00000000-0005-0000-0000-00008D120000}"/>
    <cellStyle name="Normal 13 2 2 2 2 3 2" xfId="3822" xr:uid="{00000000-0005-0000-0000-00008E120000}"/>
    <cellStyle name="Normal 13 2 2 2 2 4" xfId="3823" xr:uid="{00000000-0005-0000-0000-00008F120000}"/>
    <cellStyle name="Normal 13 2 2 2 2 4 2" xfId="3824" xr:uid="{00000000-0005-0000-0000-000090120000}"/>
    <cellStyle name="Normal 13 2 2 2 2 5" xfId="3825" xr:uid="{00000000-0005-0000-0000-000091120000}"/>
    <cellStyle name="Normal 13 2 2 2 3" xfId="3826" xr:uid="{00000000-0005-0000-0000-000092120000}"/>
    <cellStyle name="Normal 13 2 2 2 3 2" xfId="3827" xr:uid="{00000000-0005-0000-0000-000093120000}"/>
    <cellStyle name="Normal 13 2 2 2 3 2 2" xfId="3828" xr:uid="{00000000-0005-0000-0000-000094120000}"/>
    <cellStyle name="Normal 13 2 2 2 3 3" xfId="3829" xr:uid="{00000000-0005-0000-0000-000095120000}"/>
    <cellStyle name="Normal 13 2 2 2 3 3 2" xfId="3830" xr:uid="{00000000-0005-0000-0000-000096120000}"/>
    <cellStyle name="Normal 13 2 2 2 3 4" xfId="3831" xr:uid="{00000000-0005-0000-0000-000097120000}"/>
    <cellStyle name="Normal 13 2 2 2 4" xfId="3832" xr:uid="{00000000-0005-0000-0000-000098120000}"/>
    <cellStyle name="Normal 13 2 2 2 4 2" xfId="3833" xr:uid="{00000000-0005-0000-0000-000099120000}"/>
    <cellStyle name="Normal 13 2 2 2 5" xfId="3834" xr:uid="{00000000-0005-0000-0000-00009A120000}"/>
    <cellStyle name="Normal 13 2 2 2 5 2" xfId="3835" xr:uid="{00000000-0005-0000-0000-00009B120000}"/>
    <cellStyle name="Normal 13 2 2 2 6" xfId="3836" xr:uid="{00000000-0005-0000-0000-00009C120000}"/>
    <cellStyle name="Normal 13 2 2 3" xfId="3837" xr:uid="{00000000-0005-0000-0000-00009D120000}"/>
    <cellStyle name="Normal 13 2 2 3 2" xfId="3838" xr:uid="{00000000-0005-0000-0000-00009E120000}"/>
    <cellStyle name="Normal 13 2 2 3 2 2" xfId="3839" xr:uid="{00000000-0005-0000-0000-00009F120000}"/>
    <cellStyle name="Normal 13 2 2 3 2 2 2" xfId="3840" xr:uid="{00000000-0005-0000-0000-0000A0120000}"/>
    <cellStyle name="Normal 13 2 2 3 2 3" xfId="3841" xr:uid="{00000000-0005-0000-0000-0000A1120000}"/>
    <cellStyle name="Normal 13 2 2 3 2 3 2" xfId="3842" xr:uid="{00000000-0005-0000-0000-0000A2120000}"/>
    <cellStyle name="Normal 13 2 2 3 2 4" xfId="3843" xr:uid="{00000000-0005-0000-0000-0000A3120000}"/>
    <cellStyle name="Normal 13 2 2 3 3" xfId="3844" xr:uid="{00000000-0005-0000-0000-0000A4120000}"/>
    <cellStyle name="Normal 13 2 2 3 3 2" xfId="3845" xr:uid="{00000000-0005-0000-0000-0000A5120000}"/>
    <cellStyle name="Normal 13 2 2 3 4" xfId="3846" xr:uid="{00000000-0005-0000-0000-0000A6120000}"/>
    <cellStyle name="Normal 13 2 2 3 4 2" xfId="3847" xr:uid="{00000000-0005-0000-0000-0000A7120000}"/>
    <cellStyle name="Normal 13 2 2 3 5" xfId="3848" xr:uid="{00000000-0005-0000-0000-0000A8120000}"/>
    <cellStyle name="Normal 13 2 2 4" xfId="3849" xr:uid="{00000000-0005-0000-0000-0000A9120000}"/>
    <cellStyle name="Normal 13 2 2 4 2" xfId="3850" xr:uid="{00000000-0005-0000-0000-0000AA120000}"/>
    <cellStyle name="Normal 13 2 2 4 2 2" xfId="3851" xr:uid="{00000000-0005-0000-0000-0000AB120000}"/>
    <cellStyle name="Normal 13 2 2 4 3" xfId="3852" xr:uid="{00000000-0005-0000-0000-0000AC120000}"/>
    <cellStyle name="Normal 13 2 2 4 3 2" xfId="3853" xr:uid="{00000000-0005-0000-0000-0000AD120000}"/>
    <cellStyle name="Normal 13 2 2 4 4" xfId="3854" xr:uid="{00000000-0005-0000-0000-0000AE120000}"/>
    <cellStyle name="Normal 13 2 2 5" xfId="3855" xr:uid="{00000000-0005-0000-0000-0000AF120000}"/>
    <cellStyle name="Normal 13 2 2 5 2" xfId="3856" xr:uid="{00000000-0005-0000-0000-0000B0120000}"/>
    <cellStyle name="Normal 13 2 2 6" xfId="3857" xr:uid="{00000000-0005-0000-0000-0000B1120000}"/>
    <cellStyle name="Normal 13 2 2 6 2" xfId="3858" xr:uid="{00000000-0005-0000-0000-0000B2120000}"/>
    <cellStyle name="Normal 13 2 2 7" xfId="3859" xr:uid="{00000000-0005-0000-0000-0000B3120000}"/>
    <cellStyle name="Normal 13 2 3" xfId="3860" xr:uid="{00000000-0005-0000-0000-0000B4120000}"/>
    <cellStyle name="Normal 13 2 3 2" xfId="3861" xr:uid="{00000000-0005-0000-0000-0000B5120000}"/>
    <cellStyle name="Normal 13 2 3 2 2" xfId="3862" xr:uid="{00000000-0005-0000-0000-0000B6120000}"/>
    <cellStyle name="Normal 13 2 3 2 2 2" xfId="3863" xr:uid="{00000000-0005-0000-0000-0000B7120000}"/>
    <cellStyle name="Normal 13 2 3 2 2 2 2" xfId="3864" xr:uid="{00000000-0005-0000-0000-0000B8120000}"/>
    <cellStyle name="Normal 13 2 3 2 2 3" xfId="3865" xr:uid="{00000000-0005-0000-0000-0000B9120000}"/>
    <cellStyle name="Normal 13 2 3 2 2 3 2" xfId="3866" xr:uid="{00000000-0005-0000-0000-0000BA120000}"/>
    <cellStyle name="Normal 13 2 3 2 2 4" xfId="3867" xr:uid="{00000000-0005-0000-0000-0000BB120000}"/>
    <cellStyle name="Normal 13 2 3 2 3" xfId="3868" xr:uid="{00000000-0005-0000-0000-0000BC120000}"/>
    <cellStyle name="Normal 13 2 3 2 3 2" xfId="3869" xr:uid="{00000000-0005-0000-0000-0000BD120000}"/>
    <cellStyle name="Normal 13 2 3 2 4" xfId="3870" xr:uid="{00000000-0005-0000-0000-0000BE120000}"/>
    <cellStyle name="Normal 13 2 3 2 4 2" xfId="3871" xr:uid="{00000000-0005-0000-0000-0000BF120000}"/>
    <cellStyle name="Normal 13 2 3 2 5" xfId="3872" xr:uid="{00000000-0005-0000-0000-0000C0120000}"/>
    <cellStyle name="Normal 13 2 3 3" xfId="3873" xr:uid="{00000000-0005-0000-0000-0000C1120000}"/>
    <cellStyle name="Normal 13 2 3 3 2" xfId="3874" xr:uid="{00000000-0005-0000-0000-0000C2120000}"/>
    <cellStyle name="Normal 13 2 3 3 2 2" xfId="3875" xr:uid="{00000000-0005-0000-0000-0000C3120000}"/>
    <cellStyle name="Normal 13 2 3 3 3" xfId="3876" xr:uid="{00000000-0005-0000-0000-0000C4120000}"/>
    <cellStyle name="Normal 13 2 3 3 3 2" xfId="3877" xr:uid="{00000000-0005-0000-0000-0000C5120000}"/>
    <cellStyle name="Normal 13 2 3 3 4" xfId="3878" xr:uid="{00000000-0005-0000-0000-0000C6120000}"/>
    <cellStyle name="Normal 13 2 3 4" xfId="3879" xr:uid="{00000000-0005-0000-0000-0000C7120000}"/>
    <cellStyle name="Normal 13 2 3 4 2" xfId="3880" xr:uid="{00000000-0005-0000-0000-0000C8120000}"/>
    <cellStyle name="Normal 13 2 3 5" xfId="3881" xr:uid="{00000000-0005-0000-0000-0000C9120000}"/>
    <cellStyle name="Normal 13 2 3 5 2" xfId="3882" xr:uid="{00000000-0005-0000-0000-0000CA120000}"/>
    <cellStyle name="Normal 13 2 3 6" xfId="3883" xr:uid="{00000000-0005-0000-0000-0000CB120000}"/>
    <cellStyle name="Normal 13 2 4" xfId="3884" xr:uid="{00000000-0005-0000-0000-0000CC120000}"/>
    <cellStyle name="Normal 13 2 4 2" xfId="3885" xr:uid="{00000000-0005-0000-0000-0000CD120000}"/>
    <cellStyle name="Normal 13 2 4 2 2" xfId="3886" xr:uid="{00000000-0005-0000-0000-0000CE120000}"/>
    <cellStyle name="Normal 13 2 4 2 2 2" xfId="3887" xr:uid="{00000000-0005-0000-0000-0000CF120000}"/>
    <cellStyle name="Normal 13 2 4 2 3" xfId="3888" xr:uid="{00000000-0005-0000-0000-0000D0120000}"/>
    <cellStyle name="Normal 13 2 4 2 3 2" xfId="3889" xr:uid="{00000000-0005-0000-0000-0000D1120000}"/>
    <cellStyle name="Normal 13 2 4 2 4" xfId="3890" xr:uid="{00000000-0005-0000-0000-0000D2120000}"/>
    <cellStyle name="Normal 13 2 4 3" xfId="3891" xr:uid="{00000000-0005-0000-0000-0000D3120000}"/>
    <cellStyle name="Normal 13 2 4 3 2" xfId="3892" xr:uid="{00000000-0005-0000-0000-0000D4120000}"/>
    <cellStyle name="Normal 13 2 4 4" xfId="3893" xr:uid="{00000000-0005-0000-0000-0000D5120000}"/>
    <cellStyle name="Normal 13 2 4 4 2" xfId="3894" xr:uid="{00000000-0005-0000-0000-0000D6120000}"/>
    <cellStyle name="Normal 13 2 4 5" xfId="3895" xr:uid="{00000000-0005-0000-0000-0000D7120000}"/>
    <cellStyle name="Normal 13 2 5" xfId="3896" xr:uid="{00000000-0005-0000-0000-0000D8120000}"/>
    <cellStyle name="Normal 13 2 5 2" xfId="3897" xr:uid="{00000000-0005-0000-0000-0000D9120000}"/>
    <cellStyle name="Normal 13 2 5 2 2" xfId="3898" xr:uid="{00000000-0005-0000-0000-0000DA120000}"/>
    <cellStyle name="Normal 13 2 5 3" xfId="3899" xr:uid="{00000000-0005-0000-0000-0000DB120000}"/>
    <cellStyle name="Normal 13 2 5 3 2" xfId="3900" xr:uid="{00000000-0005-0000-0000-0000DC120000}"/>
    <cellStyle name="Normal 13 2 5 4" xfId="3901" xr:uid="{00000000-0005-0000-0000-0000DD120000}"/>
    <cellStyle name="Normal 13 2 6" xfId="3902" xr:uid="{00000000-0005-0000-0000-0000DE120000}"/>
    <cellStyle name="Normal 13 2 6 2" xfId="3903" xr:uid="{00000000-0005-0000-0000-0000DF120000}"/>
    <cellStyle name="Normal 13 2 7" xfId="3904" xr:uid="{00000000-0005-0000-0000-0000E0120000}"/>
    <cellStyle name="Normal 13 2 7 2" xfId="3905" xr:uid="{00000000-0005-0000-0000-0000E1120000}"/>
    <cellStyle name="Normal 13 2 8" xfId="3906" xr:uid="{00000000-0005-0000-0000-0000E2120000}"/>
    <cellStyle name="Normal 13 3" xfId="3907" xr:uid="{00000000-0005-0000-0000-0000E3120000}"/>
    <cellStyle name="Normal 13 3 2" xfId="3908" xr:uid="{00000000-0005-0000-0000-0000E4120000}"/>
    <cellStyle name="Normal 13 3 2 2" xfId="3909" xr:uid="{00000000-0005-0000-0000-0000E5120000}"/>
    <cellStyle name="Normal 13 3 2 2 2" xfId="3910" xr:uid="{00000000-0005-0000-0000-0000E6120000}"/>
    <cellStyle name="Normal 13 3 2 2 2 2" xfId="3911" xr:uid="{00000000-0005-0000-0000-0000E7120000}"/>
    <cellStyle name="Normal 13 3 2 2 2 2 2" xfId="3912" xr:uid="{00000000-0005-0000-0000-0000E8120000}"/>
    <cellStyle name="Normal 13 3 2 2 2 3" xfId="3913" xr:uid="{00000000-0005-0000-0000-0000E9120000}"/>
    <cellStyle name="Normal 13 3 2 2 2 3 2" xfId="3914" xr:uid="{00000000-0005-0000-0000-0000EA120000}"/>
    <cellStyle name="Normal 13 3 2 2 2 4" xfId="3915" xr:uid="{00000000-0005-0000-0000-0000EB120000}"/>
    <cellStyle name="Normal 13 3 2 2 3" xfId="3916" xr:uid="{00000000-0005-0000-0000-0000EC120000}"/>
    <cellStyle name="Normal 13 3 2 2 3 2" xfId="3917" xr:uid="{00000000-0005-0000-0000-0000ED120000}"/>
    <cellStyle name="Normal 13 3 2 2 4" xfId="3918" xr:uid="{00000000-0005-0000-0000-0000EE120000}"/>
    <cellStyle name="Normal 13 3 2 2 4 2" xfId="3919" xr:uid="{00000000-0005-0000-0000-0000EF120000}"/>
    <cellStyle name="Normal 13 3 2 2 5" xfId="3920" xr:uid="{00000000-0005-0000-0000-0000F0120000}"/>
    <cellStyle name="Normal 13 3 2 3" xfId="3921" xr:uid="{00000000-0005-0000-0000-0000F1120000}"/>
    <cellStyle name="Normal 13 3 2 3 2" xfId="3922" xr:uid="{00000000-0005-0000-0000-0000F2120000}"/>
    <cellStyle name="Normal 13 3 2 3 2 2" xfId="3923" xr:uid="{00000000-0005-0000-0000-0000F3120000}"/>
    <cellStyle name="Normal 13 3 2 3 3" xfId="3924" xr:uid="{00000000-0005-0000-0000-0000F4120000}"/>
    <cellStyle name="Normal 13 3 2 3 3 2" xfId="3925" xr:uid="{00000000-0005-0000-0000-0000F5120000}"/>
    <cellStyle name="Normal 13 3 2 3 4" xfId="3926" xr:uid="{00000000-0005-0000-0000-0000F6120000}"/>
    <cellStyle name="Normal 13 3 2 4" xfId="3927" xr:uid="{00000000-0005-0000-0000-0000F7120000}"/>
    <cellStyle name="Normal 13 3 2 4 2" xfId="3928" xr:uid="{00000000-0005-0000-0000-0000F8120000}"/>
    <cellStyle name="Normal 13 3 2 5" xfId="3929" xr:uid="{00000000-0005-0000-0000-0000F9120000}"/>
    <cellStyle name="Normal 13 3 2 5 2" xfId="3930" xr:uid="{00000000-0005-0000-0000-0000FA120000}"/>
    <cellStyle name="Normal 13 3 2 6" xfId="3931" xr:uid="{00000000-0005-0000-0000-0000FB120000}"/>
    <cellStyle name="Normal 13 3 3" xfId="3932" xr:uid="{00000000-0005-0000-0000-0000FC120000}"/>
    <cellStyle name="Normal 13 3 3 2" xfId="3933" xr:uid="{00000000-0005-0000-0000-0000FD120000}"/>
    <cellStyle name="Normal 13 3 3 2 2" xfId="3934" xr:uid="{00000000-0005-0000-0000-0000FE120000}"/>
    <cellStyle name="Normal 13 3 3 2 2 2" xfId="3935" xr:uid="{00000000-0005-0000-0000-0000FF120000}"/>
    <cellStyle name="Normal 13 3 3 2 3" xfId="3936" xr:uid="{00000000-0005-0000-0000-000000130000}"/>
    <cellStyle name="Normal 13 3 3 2 3 2" xfId="3937" xr:uid="{00000000-0005-0000-0000-000001130000}"/>
    <cellStyle name="Normal 13 3 3 2 4" xfId="3938" xr:uid="{00000000-0005-0000-0000-000002130000}"/>
    <cellStyle name="Normal 13 3 3 3" xfId="3939" xr:uid="{00000000-0005-0000-0000-000003130000}"/>
    <cellStyle name="Normal 13 3 3 3 2" xfId="3940" xr:uid="{00000000-0005-0000-0000-000004130000}"/>
    <cellStyle name="Normal 13 3 3 4" xfId="3941" xr:uid="{00000000-0005-0000-0000-000005130000}"/>
    <cellStyle name="Normal 13 3 3 4 2" xfId="3942" xr:uid="{00000000-0005-0000-0000-000006130000}"/>
    <cellStyle name="Normal 13 3 3 5" xfId="3943" xr:uid="{00000000-0005-0000-0000-000007130000}"/>
    <cellStyle name="Normal 13 3 4" xfId="3944" xr:uid="{00000000-0005-0000-0000-000008130000}"/>
    <cellStyle name="Normal 13 3 4 2" xfId="3945" xr:uid="{00000000-0005-0000-0000-000009130000}"/>
    <cellStyle name="Normal 13 3 4 2 2" xfId="3946" xr:uid="{00000000-0005-0000-0000-00000A130000}"/>
    <cellStyle name="Normal 13 3 4 3" xfId="3947" xr:uid="{00000000-0005-0000-0000-00000B130000}"/>
    <cellStyle name="Normal 13 3 4 3 2" xfId="3948" xr:uid="{00000000-0005-0000-0000-00000C130000}"/>
    <cellStyle name="Normal 13 3 4 4" xfId="3949" xr:uid="{00000000-0005-0000-0000-00000D130000}"/>
    <cellStyle name="Normal 13 3 5" xfId="3950" xr:uid="{00000000-0005-0000-0000-00000E130000}"/>
    <cellStyle name="Normal 13 3 5 2" xfId="3951" xr:uid="{00000000-0005-0000-0000-00000F130000}"/>
    <cellStyle name="Normal 13 3 6" xfId="3952" xr:uid="{00000000-0005-0000-0000-000010130000}"/>
    <cellStyle name="Normal 13 3 6 2" xfId="3953" xr:uid="{00000000-0005-0000-0000-000011130000}"/>
    <cellStyle name="Normal 13 3 7" xfId="3954" xr:uid="{00000000-0005-0000-0000-000012130000}"/>
    <cellStyle name="Normal 13 3 8" xfId="3955" xr:uid="{00000000-0005-0000-0000-000013130000}"/>
    <cellStyle name="Normal 13 4" xfId="3956" xr:uid="{00000000-0005-0000-0000-000014130000}"/>
    <cellStyle name="Normal 13 4 2" xfId="3957" xr:uid="{00000000-0005-0000-0000-000015130000}"/>
    <cellStyle name="Normal 13 4 2 2" xfId="3958" xr:uid="{00000000-0005-0000-0000-000016130000}"/>
    <cellStyle name="Normal 13 4 2 2 2" xfId="3959" xr:uid="{00000000-0005-0000-0000-000017130000}"/>
    <cellStyle name="Normal 13 4 2 2 2 2" xfId="3960" xr:uid="{00000000-0005-0000-0000-000018130000}"/>
    <cellStyle name="Normal 13 4 2 2 2 2 2" xfId="3961" xr:uid="{00000000-0005-0000-0000-000019130000}"/>
    <cellStyle name="Normal 13 4 2 2 2 3" xfId="3962" xr:uid="{00000000-0005-0000-0000-00001A130000}"/>
    <cellStyle name="Normal 13 4 2 2 2 3 2" xfId="3963" xr:uid="{00000000-0005-0000-0000-00001B130000}"/>
    <cellStyle name="Normal 13 4 2 2 2 4" xfId="3964" xr:uid="{00000000-0005-0000-0000-00001C130000}"/>
    <cellStyle name="Normal 13 4 2 2 3" xfId="3965" xr:uid="{00000000-0005-0000-0000-00001D130000}"/>
    <cellStyle name="Normal 13 4 2 2 3 2" xfId="3966" xr:uid="{00000000-0005-0000-0000-00001E130000}"/>
    <cellStyle name="Normal 13 4 2 2 4" xfId="3967" xr:uid="{00000000-0005-0000-0000-00001F130000}"/>
    <cellStyle name="Normal 13 4 2 2 4 2" xfId="3968" xr:uid="{00000000-0005-0000-0000-000020130000}"/>
    <cellStyle name="Normal 13 4 2 2 5" xfId="3969" xr:uid="{00000000-0005-0000-0000-000021130000}"/>
    <cellStyle name="Normal 13 4 2 3" xfId="3970" xr:uid="{00000000-0005-0000-0000-000022130000}"/>
    <cellStyle name="Normal 13 4 2 3 2" xfId="3971" xr:uid="{00000000-0005-0000-0000-000023130000}"/>
    <cellStyle name="Normal 13 4 2 3 2 2" xfId="3972" xr:uid="{00000000-0005-0000-0000-000024130000}"/>
    <cellStyle name="Normal 13 4 2 3 3" xfId="3973" xr:uid="{00000000-0005-0000-0000-000025130000}"/>
    <cellStyle name="Normal 13 4 2 3 3 2" xfId="3974" xr:uid="{00000000-0005-0000-0000-000026130000}"/>
    <cellStyle name="Normal 13 4 2 3 4" xfId="3975" xr:uid="{00000000-0005-0000-0000-000027130000}"/>
    <cellStyle name="Normal 13 4 2 4" xfId="3976" xr:uid="{00000000-0005-0000-0000-000028130000}"/>
    <cellStyle name="Normal 13 4 2 4 2" xfId="3977" xr:uid="{00000000-0005-0000-0000-000029130000}"/>
    <cellStyle name="Normal 13 4 2 5" xfId="3978" xr:uid="{00000000-0005-0000-0000-00002A130000}"/>
    <cellStyle name="Normal 13 4 2 5 2" xfId="3979" xr:uid="{00000000-0005-0000-0000-00002B130000}"/>
    <cellStyle name="Normal 13 4 2 6" xfId="3980" xr:uid="{00000000-0005-0000-0000-00002C130000}"/>
    <cellStyle name="Normal 13 4 3" xfId="3981" xr:uid="{00000000-0005-0000-0000-00002D130000}"/>
    <cellStyle name="Normal 13 4 3 2" xfId="3982" xr:uid="{00000000-0005-0000-0000-00002E130000}"/>
    <cellStyle name="Normal 13 4 3 2 2" xfId="3983" xr:uid="{00000000-0005-0000-0000-00002F130000}"/>
    <cellStyle name="Normal 13 4 3 2 2 2" xfId="3984" xr:uid="{00000000-0005-0000-0000-000030130000}"/>
    <cellStyle name="Normal 13 4 3 2 3" xfId="3985" xr:uid="{00000000-0005-0000-0000-000031130000}"/>
    <cellStyle name="Normal 13 4 3 2 3 2" xfId="3986" xr:uid="{00000000-0005-0000-0000-000032130000}"/>
    <cellStyle name="Normal 13 4 3 2 4" xfId="3987" xr:uid="{00000000-0005-0000-0000-000033130000}"/>
    <cellStyle name="Normal 13 4 3 3" xfId="3988" xr:uid="{00000000-0005-0000-0000-000034130000}"/>
    <cellStyle name="Normal 13 4 3 3 2" xfId="3989" xr:uid="{00000000-0005-0000-0000-000035130000}"/>
    <cellStyle name="Normal 13 4 3 4" xfId="3990" xr:uid="{00000000-0005-0000-0000-000036130000}"/>
    <cellStyle name="Normal 13 4 3 4 2" xfId="3991" xr:uid="{00000000-0005-0000-0000-000037130000}"/>
    <cellStyle name="Normal 13 4 3 5" xfId="3992" xr:uid="{00000000-0005-0000-0000-000038130000}"/>
    <cellStyle name="Normal 13 4 4" xfId="3993" xr:uid="{00000000-0005-0000-0000-000039130000}"/>
    <cellStyle name="Normal 13 4 4 2" xfId="3994" xr:uid="{00000000-0005-0000-0000-00003A130000}"/>
    <cellStyle name="Normal 13 4 4 2 2" xfId="3995" xr:uid="{00000000-0005-0000-0000-00003B130000}"/>
    <cellStyle name="Normal 13 4 4 3" xfId="3996" xr:uid="{00000000-0005-0000-0000-00003C130000}"/>
    <cellStyle name="Normal 13 4 4 3 2" xfId="3997" xr:uid="{00000000-0005-0000-0000-00003D130000}"/>
    <cellStyle name="Normal 13 4 4 4" xfId="3998" xr:uid="{00000000-0005-0000-0000-00003E130000}"/>
    <cellStyle name="Normal 13 4 5" xfId="3999" xr:uid="{00000000-0005-0000-0000-00003F130000}"/>
    <cellStyle name="Normal 13 4 5 2" xfId="4000" xr:uid="{00000000-0005-0000-0000-000040130000}"/>
    <cellStyle name="Normal 13 4 6" xfId="4001" xr:uid="{00000000-0005-0000-0000-000041130000}"/>
    <cellStyle name="Normal 13 4 6 2" xfId="4002" xr:uid="{00000000-0005-0000-0000-000042130000}"/>
    <cellStyle name="Normal 13 4 7" xfId="4003" xr:uid="{00000000-0005-0000-0000-000043130000}"/>
    <cellStyle name="Normal 13 5" xfId="4004" xr:uid="{00000000-0005-0000-0000-000044130000}"/>
    <cellStyle name="Normal 13 5 2" xfId="4005" xr:uid="{00000000-0005-0000-0000-000045130000}"/>
    <cellStyle name="Normal 13 5 2 2" xfId="4006" xr:uid="{00000000-0005-0000-0000-000046130000}"/>
    <cellStyle name="Normal 13 5 2 2 2" xfId="4007" xr:uid="{00000000-0005-0000-0000-000047130000}"/>
    <cellStyle name="Normal 13 5 2 2 2 2" xfId="4008" xr:uid="{00000000-0005-0000-0000-000048130000}"/>
    <cellStyle name="Normal 13 5 2 2 3" xfId="4009" xr:uid="{00000000-0005-0000-0000-000049130000}"/>
    <cellStyle name="Normal 13 5 2 2 3 2" xfId="4010" xr:uid="{00000000-0005-0000-0000-00004A130000}"/>
    <cellStyle name="Normal 13 5 2 2 4" xfId="4011" xr:uid="{00000000-0005-0000-0000-00004B130000}"/>
    <cellStyle name="Normal 13 5 2 3" xfId="4012" xr:uid="{00000000-0005-0000-0000-00004C130000}"/>
    <cellStyle name="Normal 13 5 2 3 2" xfId="4013" xr:uid="{00000000-0005-0000-0000-00004D130000}"/>
    <cellStyle name="Normal 13 5 2 4" xfId="4014" xr:uid="{00000000-0005-0000-0000-00004E130000}"/>
    <cellStyle name="Normal 13 5 2 4 2" xfId="4015" xr:uid="{00000000-0005-0000-0000-00004F130000}"/>
    <cellStyle name="Normal 13 5 2 5" xfId="4016" xr:uid="{00000000-0005-0000-0000-000050130000}"/>
    <cellStyle name="Normal 13 5 3" xfId="4017" xr:uid="{00000000-0005-0000-0000-000051130000}"/>
    <cellStyle name="Normal 13 5 3 2" xfId="4018" xr:uid="{00000000-0005-0000-0000-000052130000}"/>
    <cellStyle name="Normal 13 5 3 2 2" xfId="4019" xr:uid="{00000000-0005-0000-0000-000053130000}"/>
    <cellStyle name="Normal 13 5 3 3" xfId="4020" xr:uid="{00000000-0005-0000-0000-000054130000}"/>
    <cellStyle name="Normal 13 5 3 3 2" xfId="4021" xr:uid="{00000000-0005-0000-0000-000055130000}"/>
    <cellStyle name="Normal 13 5 3 4" xfId="4022" xr:uid="{00000000-0005-0000-0000-000056130000}"/>
    <cellStyle name="Normal 13 5 4" xfId="4023" xr:uid="{00000000-0005-0000-0000-000057130000}"/>
    <cellStyle name="Normal 13 5 4 2" xfId="4024" xr:uid="{00000000-0005-0000-0000-000058130000}"/>
    <cellStyle name="Normal 13 5 5" xfId="4025" xr:uid="{00000000-0005-0000-0000-000059130000}"/>
    <cellStyle name="Normal 13 5 5 2" xfId="4026" xr:uid="{00000000-0005-0000-0000-00005A130000}"/>
    <cellStyle name="Normal 13 5 6" xfId="4027" xr:uid="{00000000-0005-0000-0000-00005B130000}"/>
    <cellStyle name="Normal 13 6" xfId="4028" xr:uid="{00000000-0005-0000-0000-00005C130000}"/>
    <cellStyle name="Normal 13 6 2" xfId="4029" xr:uid="{00000000-0005-0000-0000-00005D130000}"/>
    <cellStyle name="Normal 13 6 2 2" xfId="4030" xr:uid="{00000000-0005-0000-0000-00005E130000}"/>
    <cellStyle name="Normal 13 6 2 2 2" xfId="4031" xr:uid="{00000000-0005-0000-0000-00005F130000}"/>
    <cellStyle name="Normal 13 6 2 3" xfId="4032" xr:uid="{00000000-0005-0000-0000-000060130000}"/>
    <cellStyle name="Normal 13 6 2 3 2" xfId="4033" xr:uid="{00000000-0005-0000-0000-000061130000}"/>
    <cellStyle name="Normal 13 6 2 4" xfId="4034" xr:uid="{00000000-0005-0000-0000-000062130000}"/>
    <cellStyle name="Normal 13 6 3" xfId="4035" xr:uid="{00000000-0005-0000-0000-000063130000}"/>
    <cellStyle name="Normal 13 6 3 2" xfId="4036" xr:uid="{00000000-0005-0000-0000-000064130000}"/>
    <cellStyle name="Normal 13 6 4" xfId="4037" xr:uid="{00000000-0005-0000-0000-000065130000}"/>
    <cellStyle name="Normal 13 6 4 2" xfId="4038" xr:uid="{00000000-0005-0000-0000-000066130000}"/>
    <cellStyle name="Normal 13 6 5" xfId="4039" xr:uid="{00000000-0005-0000-0000-000067130000}"/>
    <cellStyle name="Normal 13 7" xfId="4040" xr:uid="{00000000-0005-0000-0000-000068130000}"/>
    <cellStyle name="Normal 13 7 2" xfId="4041" xr:uid="{00000000-0005-0000-0000-000069130000}"/>
    <cellStyle name="Normal 13 7 2 2" xfId="4042" xr:uid="{00000000-0005-0000-0000-00006A130000}"/>
    <cellStyle name="Normal 13 7 3" xfId="4043" xr:uid="{00000000-0005-0000-0000-00006B130000}"/>
    <cellStyle name="Normal 13 7 3 2" xfId="4044" xr:uid="{00000000-0005-0000-0000-00006C130000}"/>
    <cellStyle name="Normal 13 7 4" xfId="4045" xr:uid="{00000000-0005-0000-0000-00006D130000}"/>
    <cellStyle name="Normal 13 8" xfId="4046" xr:uid="{00000000-0005-0000-0000-00006E130000}"/>
    <cellStyle name="Normal 13 8 2" xfId="4047" xr:uid="{00000000-0005-0000-0000-00006F130000}"/>
    <cellStyle name="Normal 13 9" xfId="4048" xr:uid="{00000000-0005-0000-0000-000070130000}"/>
    <cellStyle name="Normal 13 9 2" xfId="4049" xr:uid="{00000000-0005-0000-0000-000071130000}"/>
    <cellStyle name="Normal 13_Recycling Tons" xfId="4050" xr:uid="{00000000-0005-0000-0000-000072130000}"/>
    <cellStyle name="Normal 130" xfId="162" xr:uid="{00000000-0005-0000-0000-000073130000}"/>
    <cellStyle name="Normal 131" xfId="4686" xr:uid="{00000000-0005-0000-0000-000074130000}"/>
    <cellStyle name="Normal 132" xfId="9498" xr:uid="{00000000-0005-0000-0000-000075130000}"/>
    <cellStyle name="Normal 133" xfId="4678" xr:uid="{00000000-0005-0000-0000-000076130000}"/>
    <cellStyle name="Normal 134" xfId="9499" xr:uid="{00000000-0005-0000-0000-000077130000}"/>
    <cellStyle name="Normal 135" xfId="4670" xr:uid="{00000000-0005-0000-0000-000078130000}"/>
    <cellStyle name="Normal 136" xfId="9503" xr:uid="{00000000-0005-0000-0000-000079130000}"/>
    <cellStyle name="Normal 137" xfId="9504" xr:uid="{00000000-0005-0000-0000-00007A130000}"/>
    <cellStyle name="Normal 138" xfId="9502" xr:uid="{00000000-0005-0000-0000-00007B130000}"/>
    <cellStyle name="Normal 139" xfId="9509" xr:uid="{00000000-0005-0000-0000-00007C130000}"/>
    <cellStyle name="Normal 139 2" xfId="9938" xr:uid="{F5C9ADC4-C1A9-4EF4-BF8F-C76603501954}"/>
    <cellStyle name="Normal 14" xfId="84" xr:uid="{00000000-0005-0000-0000-00007D130000}"/>
    <cellStyle name="Normal 14 10" xfId="4051" xr:uid="{00000000-0005-0000-0000-00007E130000}"/>
    <cellStyle name="Normal 14 2" xfId="4052" xr:uid="{00000000-0005-0000-0000-00007F130000}"/>
    <cellStyle name="Normal 14 2 2" xfId="4053" xr:uid="{00000000-0005-0000-0000-000080130000}"/>
    <cellStyle name="Normal 14 2 2 2" xfId="4054" xr:uid="{00000000-0005-0000-0000-000081130000}"/>
    <cellStyle name="Normal 14 2 2 2 2" xfId="4055" xr:uid="{00000000-0005-0000-0000-000082130000}"/>
    <cellStyle name="Normal 14 2 2 2 2 2" xfId="4056" xr:uid="{00000000-0005-0000-0000-000083130000}"/>
    <cellStyle name="Normal 14 2 2 2 2 2 2" xfId="4057" xr:uid="{00000000-0005-0000-0000-000084130000}"/>
    <cellStyle name="Normal 14 2 2 2 2 3" xfId="4058" xr:uid="{00000000-0005-0000-0000-000085130000}"/>
    <cellStyle name="Normal 14 2 2 2 2 3 2" xfId="4059" xr:uid="{00000000-0005-0000-0000-000086130000}"/>
    <cellStyle name="Normal 14 2 2 2 2 4" xfId="4060" xr:uid="{00000000-0005-0000-0000-000087130000}"/>
    <cellStyle name="Normal 14 2 2 2 3" xfId="4061" xr:uid="{00000000-0005-0000-0000-000088130000}"/>
    <cellStyle name="Normal 14 2 2 2 3 2" xfId="4062" xr:uid="{00000000-0005-0000-0000-000089130000}"/>
    <cellStyle name="Normal 14 2 2 2 4" xfId="4063" xr:uid="{00000000-0005-0000-0000-00008A130000}"/>
    <cellStyle name="Normal 14 2 2 2 4 2" xfId="4064" xr:uid="{00000000-0005-0000-0000-00008B130000}"/>
    <cellStyle name="Normal 14 2 2 2 5" xfId="4065" xr:uid="{00000000-0005-0000-0000-00008C130000}"/>
    <cellStyle name="Normal 14 2 2 3" xfId="4066" xr:uid="{00000000-0005-0000-0000-00008D130000}"/>
    <cellStyle name="Normal 14 2 2 3 2" xfId="4067" xr:uid="{00000000-0005-0000-0000-00008E130000}"/>
    <cellStyle name="Normal 14 2 2 3 2 2" xfId="4068" xr:uid="{00000000-0005-0000-0000-00008F130000}"/>
    <cellStyle name="Normal 14 2 2 3 3" xfId="4069" xr:uid="{00000000-0005-0000-0000-000090130000}"/>
    <cellStyle name="Normal 14 2 2 3 3 2" xfId="4070" xr:uid="{00000000-0005-0000-0000-000091130000}"/>
    <cellStyle name="Normal 14 2 2 3 4" xfId="4071" xr:uid="{00000000-0005-0000-0000-000092130000}"/>
    <cellStyle name="Normal 14 2 2 4" xfId="4072" xr:uid="{00000000-0005-0000-0000-000093130000}"/>
    <cellStyle name="Normal 14 2 2 4 2" xfId="4073" xr:uid="{00000000-0005-0000-0000-000094130000}"/>
    <cellStyle name="Normal 14 2 2 5" xfId="4074" xr:uid="{00000000-0005-0000-0000-000095130000}"/>
    <cellStyle name="Normal 14 2 2 5 2" xfId="4075" xr:uid="{00000000-0005-0000-0000-000096130000}"/>
    <cellStyle name="Normal 14 2 2 6" xfId="4076" xr:uid="{00000000-0005-0000-0000-000097130000}"/>
    <cellStyle name="Normal 14 2 3" xfId="4077" xr:uid="{00000000-0005-0000-0000-000098130000}"/>
    <cellStyle name="Normal 14 2 3 2" xfId="4078" xr:uid="{00000000-0005-0000-0000-000099130000}"/>
    <cellStyle name="Normal 14 2 3 2 2" xfId="4079" xr:uid="{00000000-0005-0000-0000-00009A130000}"/>
    <cellStyle name="Normal 14 2 3 2 2 2" xfId="4080" xr:uid="{00000000-0005-0000-0000-00009B130000}"/>
    <cellStyle name="Normal 14 2 3 2 3" xfId="4081" xr:uid="{00000000-0005-0000-0000-00009C130000}"/>
    <cellStyle name="Normal 14 2 3 2 3 2" xfId="4082" xr:uid="{00000000-0005-0000-0000-00009D130000}"/>
    <cellStyle name="Normal 14 2 3 2 4" xfId="4083" xr:uid="{00000000-0005-0000-0000-00009E130000}"/>
    <cellStyle name="Normal 14 2 3 3" xfId="4084" xr:uid="{00000000-0005-0000-0000-00009F130000}"/>
    <cellStyle name="Normal 14 2 3 3 2" xfId="4085" xr:uid="{00000000-0005-0000-0000-0000A0130000}"/>
    <cellStyle name="Normal 14 2 3 4" xfId="4086" xr:uid="{00000000-0005-0000-0000-0000A1130000}"/>
    <cellStyle name="Normal 14 2 3 4 2" xfId="4087" xr:uid="{00000000-0005-0000-0000-0000A2130000}"/>
    <cellStyle name="Normal 14 2 3 5" xfId="4088" xr:uid="{00000000-0005-0000-0000-0000A3130000}"/>
    <cellStyle name="Normal 14 2 4" xfId="4089" xr:uid="{00000000-0005-0000-0000-0000A4130000}"/>
    <cellStyle name="Normal 14 2 4 2" xfId="4090" xr:uid="{00000000-0005-0000-0000-0000A5130000}"/>
    <cellStyle name="Normal 14 2 4 2 2" xfId="4091" xr:uid="{00000000-0005-0000-0000-0000A6130000}"/>
    <cellStyle name="Normal 14 2 4 3" xfId="4092" xr:uid="{00000000-0005-0000-0000-0000A7130000}"/>
    <cellStyle name="Normal 14 2 4 3 2" xfId="4093" xr:uid="{00000000-0005-0000-0000-0000A8130000}"/>
    <cellStyle name="Normal 14 2 4 4" xfId="4094" xr:uid="{00000000-0005-0000-0000-0000A9130000}"/>
    <cellStyle name="Normal 14 2 5" xfId="4095" xr:uid="{00000000-0005-0000-0000-0000AA130000}"/>
    <cellStyle name="Normal 14 2 5 2" xfId="4096" xr:uid="{00000000-0005-0000-0000-0000AB130000}"/>
    <cellStyle name="Normal 14 2 6" xfId="4097" xr:uid="{00000000-0005-0000-0000-0000AC130000}"/>
    <cellStyle name="Normal 14 2 6 2" xfId="4098" xr:uid="{00000000-0005-0000-0000-0000AD130000}"/>
    <cellStyle name="Normal 14 2 7" xfId="4099" xr:uid="{00000000-0005-0000-0000-0000AE130000}"/>
    <cellStyle name="Normal 14 3" xfId="4100" xr:uid="{00000000-0005-0000-0000-0000AF130000}"/>
    <cellStyle name="Normal 14 3 2" xfId="4101" xr:uid="{00000000-0005-0000-0000-0000B0130000}"/>
    <cellStyle name="Normal 14 3 2 2" xfId="4102" xr:uid="{00000000-0005-0000-0000-0000B1130000}"/>
    <cellStyle name="Normal 14 3 2 2 2" xfId="4103" xr:uid="{00000000-0005-0000-0000-0000B2130000}"/>
    <cellStyle name="Normal 14 3 2 2 2 2" xfId="4104" xr:uid="{00000000-0005-0000-0000-0000B3130000}"/>
    <cellStyle name="Normal 14 3 2 2 2 2 2" xfId="4105" xr:uid="{00000000-0005-0000-0000-0000B4130000}"/>
    <cellStyle name="Normal 14 3 2 2 2 3" xfId="4106" xr:uid="{00000000-0005-0000-0000-0000B5130000}"/>
    <cellStyle name="Normal 14 3 2 2 2 3 2" xfId="4107" xr:uid="{00000000-0005-0000-0000-0000B6130000}"/>
    <cellStyle name="Normal 14 3 2 2 2 4" xfId="4108" xr:uid="{00000000-0005-0000-0000-0000B7130000}"/>
    <cellStyle name="Normal 14 3 2 2 3" xfId="4109" xr:uid="{00000000-0005-0000-0000-0000B8130000}"/>
    <cellStyle name="Normal 14 3 2 2 3 2" xfId="4110" xr:uid="{00000000-0005-0000-0000-0000B9130000}"/>
    <cellStyle name="Normal 14 3 2 2 4" xfId="4111" xr:uid="{00000000-0005-0000-0000-0000BA130000}"/>
    <cellStyle name="Normal 14 3 2 2 4 2" xfId="4112" xr:uid="{00000000-0005-0000-0000-0000BB130000}"/>
    <cellStyle name="Normal 14 3 2 2 5" xfId="4113" xr:uid="{00000000-0005-0000-0000-0000BC130000}"/>
    <cellStyle name="Normal 14 3 2 3" xfId="4114" xr:uid="{00000000-0005-0000-0000-0000BD130000}"/>
    <cellStyle name="Normal 14 3 2 3 2" xfId="4115" xr:uid="{00000000-0005-0000-0000-0000BE130000}"/>
    <cellStyle name="Normal 14 3 2 3 2 2" xfId="4116" xr:uid="{00000000-0005-0000-0000-0000BF130000}"/>
    <cellStyle name="Normal 14 3 2 3 3" xfId="4117" xr:uid="{00000000-0005-0000-0000-0000C0130000}"/>
    <cellStyle name="Normal 14 3 2 3 3 2" xfId="4118" xr:uid="{00000000-0005-0000-0000-0000C1130000}"/>
    <cellStyle name="Normal 14 3 2 3 4" xfId="4119" xr:uid="{00000000-0005-0000-0000-0000C2130000}"/>
    <cellStyle name="Normal 14 3 2 4" xfId="4120" xr:uid="{00000000-0005-0000-0000-0000C3130000}"/>
    <cellStyle name="Normal 14 3 2 4 2" xfId="4121" xr:uid="{00000000-0005-0000-0000-0000C4130000}"/>
    <cellStyle name="Normal 14 3 2 5" xfId="4122" xr:uid="{00000000-0005-0000-0000-0000C5130000}"/>
    <cellStyle name="Normal 14 3 2 5 2" xfId="4123" xr:uid="{00000000-0005-0000-0000-0000C6130000}"/>
    <cellStyle name="Normal 14 3 2 6" xfId="4124" xr:uid="{00000000-0005-0000-0000-0000C7130000}"/>
    <cellStyle name="Normal 14 3 3" xfId="4125" xr:uid="{00000000-0005-0000-0000-0000C8130000}"/>
    <cellStyle name="Normal 14 3 3 2" xfId="4126" xr:uid="{00000000-0005-0000-0000-0000C9130000}"/>
    <cellStyle name="Normal 14 3 3 2 2" xfId="4127" xr:uid="{00000000-0005-0000-0000-0000CA130000}"/>
    <cellStyle name="Normal 14 3 3 2 2 2" xfId="4128" xr:uid="{00000000-0005-0000-0000-0000CB130000}"/>
    <cellStyle name="Normal 14 3 3 2 3" xfId="4129" xr:uid="{00000000-0005-0000-0000-0000CC130000}"/>
    <cellStyle name="Normal 14 3 3 2 3 2" xfId="4130" xr:uid="{00000000-0005-0000-0000-0000CD130000}"/>
    <cellStyle name="Normal 14 3 3 2 4" xfId="4131" xr:uid="{00000000-0005-0000-0000-0000CE130000}"/>
    <cellStyle name="Normal 14 3 3 3" xfId="4132" xr:uid="{00000000-0005-0000-0000-0000CF130000}"/>
    <cellStyle name="Normal 14 3 3 3 2" xfId="4133" xr:uid="{00000000-0005-0000-0000-0000D0130000}"/>
    <cellStyle name="Normal 14 3 3 4" xfId="4134" xr:uid="{00000000-0005-0000-0000-0000D1130000}"/>
    <cellStyle name="Normal 14 3 3 4 2" xfId="4135" xr:uid="{00000000-0005-0000-0000-0000D2130000}"/>
    <cellStyle name="Normal 14 3 3 5" xfId="4136" xr:uid="{00000000-0005-0000-0000-0000D3130000}"/>
    <cellStyle name="Normal 14 3 4" xfId="4137" xr:uid="{00000000-0005-0000-0000-0000D4130000}"/>
    <cellStyle name="Normal 14 3 4 2" xfId="4138" xr:uid="{00000000-0005-0000-0000-0000D5130000}"/>
    <cellStyle name="Normal 14 3 4 2 2" xfId="4139" xr:uid="{00000000-0005-0000-0000-0000D6130000}"/>
    <cellStyle name="Normal 14 3 4 3" xfId="4140" xr:uid="{00000000-0005-0000-0000-0000D7130000}"/>
    <cellStyle name="Normal 14 3 4 3 2" xfId="4141" xr:uid="{00000000-0005-0000-0000-0000D8130000}"/>
    <cellStyle name="Normal 14 3 4 4" xfId="4142" xr:uid="{00000000-0005-0000-0000-0000D9130000}"/>
    <cellStyle name="Normal 14 3 5" xfId="4143" xr:uid="{00000000-0005-0000-0000-0000DA130000}"/>
    <cellStyle name="Normal 14 3 5 2" xfId="4144" xr:uid="{00000000-0005-0000-0000-0000DB130000}"/>
    <cellStyle name="Normal 14 3 6" xfId="4145" xr:uid="{00000000-0005-0000-0000-0000DC130000}"/>
    <cellStyle name="Normal 14 3 6 2" xfId="4146" xr:uid="{00000000-0005-0000-0000-0000DD130000}"/>
    <cellStyle name="Normal 14 3 7" xfId="4147" xr:uid="{00000000-0005-0000-0000-0000DE130000}"/>
    <cellStyle name="Normal 14 3 8" xfId="4148" xr:uid="{00000000-0005-0000-0000-0000DF130000}"/>
    <cellStyle name="Normal 14 4" xfId="4149" xr:uid="{00000000-0005-0000-0000-0000E0130000}"/>
    <cellStyle name="Normal 14 4 2" xfId="4150" xr:uid="{00000000-0005-0000-0000-0000E1130000}"/>
    <cellStyle name="Normal 14 4 2 2" xfId="4151" xr:uid="{00000000-0005-0000-0000-0000E2130000}"/>
    <cellStyle name="Normal 14 4 2 2 2" xfId="4152" xr:uid="{00000000-0005-0000-0000-0000E3130000}"/>
    <cellStyle name="Normal 14 4 2 2 2 2" xfId="4153" xr:uid="{00000000-0005-0000-0000-0000E4130000}"/>
    <cellStyle name="Normal 14 4 2 2 3" xfId="4154" xr:uid="{00000000-0005-0000-0000-0000E5130000}"/>
    <cellStyle name="Normal 14 4 2 2 3 2" xfId="4155" xr:uid="{00000000-0005-0000-0000-0000E6130000}"/>
    <cellStyle name="Normal 14 4 2 2 4" xfId="4156" xr:uid="{00000000-0005-0000-0000-0000E7130000}"/>
    <cellStyle name="Normal 14 4 2 3" xfId="4157" xr:uid="{00000000-0005-0000-0000-0000E8130000}"/>
    <cellStyle name="Normal 14 4 2 3 2" xfId="4158" xr:uid="{00000000-0005-0000-0000-0000E9130000}"/>
    <cellStyle name="Normal 14 4 2 4" xfId="4159" xr:uid="{00000000-0005-0000-0000-0000EA130000}"/>
    <cellStyle name="Normal 14 4 2 4 2" xfId="4160" xr:uid="{00000000-0005-0000-0000-0000EB130000}"/>
    <cellStyle name="Normal 14 4 2 5" xfId="4161" xr:uid="{00000000-0005-0000-0000-0000EC130000}"/>
    <cellStyle name="Normal 14 4 3" xfId="4162" xr:uid="{00000000-0005-0000-0000-0000ED130000}"/>
    <cellStyle name="Normal 14 4 3 2" xfId="4163" xr:uid="{00000000-0005-0000-0000-0000EE130000}"/>
    <cellStyle name="Normal 14 4 3 2 2" xfId="4164" xr:uid="{00000000-0005-0000-0000-0000EF130000}"/>
    <cellStyle name="Normal 14 4 3 3" xfId="4165" xr:uid="{00000000-0005-0000-0000-0000F0130000}"/>
    <cellStyle name="Normal 14 4 3 3 2" xfId="4166" xr:uid="{00000000-0005-0000-0000-0000F1130000}"/>
    <cellStyle name="Normal 14 4 3 4" xfId="4167" xr:uid="{00000000-0005-0000-0000-0000F2130000}"/>
    <cellStyle name="Normal 14 4 4" xfId="4168" xr:uid="{00000000-0005-0000-0000-0000F3130000}"/>
    <cellStyle name="Normal 14 4 4 2" xfId="4169" xr:uid="{00000000-0005-0000-0000-0000F4130000}"/>
    <cellStyle name="Normal 14 4 5" xfId="4170" xr:uid="{00000000-0005-0000-0000-0000F5130000}"/>
    <cellStyle name="Normal 14 4 5 2" xfId="4171" xr:uid="{00000000-0005-0000-0000-0000F6130000}"/>
    <cellStyle name="Normal 14 4 6" xfId="4172" xr:uid="{00000000-0005-0000-0000-0000F7130000}"/>
    <cellStyle name="Normal 14 5" xfId="4173" xr:uid="{00000000-0005-0000-0000-0000F8130000}"/>
    <cellStyle name="Normal 14 5 2" xfId="4174" xr:uid="{00000000-0005-0000-0000-0000F9130000}"/>
    <cellStyle name="Normal 14 5 2 2" xfId="4175" xr:uid="{00000000-0005-0000-0000-0000FA130000}"/>
    <cellStyle name="Normal 14 5 2 2 2" xfId="4176" xr:uid="{00000000-0005-0000-0000-0000FB130000}"/>
    <cellStyle name="Normal 14 5 2 3" xfId="4177" xr:uid="{00000000-0005-0000-0000-0000FC130000}"/>
    <cellStyle name="Normal 14 5 2 3 2" xfId="4178" xr:uid="{00000000-0005-0000-0000-0000FD130000}"/>
    <cellStyle name="Normal 14 5 2 4" xfId="4179" xr:uid="{00000000-0005-0000-0000-0000FE130000}"/>
    <cellStyle name="Normal 14 5 3" xfId="4180" xr:uid="{00000000-0005-0000-0000-0000FF130000}"/>
    <cellStyle name="Normal 14 5 3 2" xfId="4181" xr:uid="{00000000-0005-0000-0000-000000140000}"/>
    <cellStyle name="Normal 14 5 4" xfId="4182" xr:uid="{00000000-0005-0000-0000-000001140000}"/>
    <cellStyle name="Normal 14 5 4 2" xfId="4183" xr:uid="{00000000-0005-0000-0000-000002140000}"/>
    <cellStyle name="Normal 14 5 5" xfId="4184" xr:uid="{00000000-0005-0000-0000-000003140000}"/>
    <cellStyle name="Normal 14 6" xfId="4185" xr:uid="{00000000-0005-0000-0000-000004140000}"/>
    <cellStyle name="Normal 14 6 2" xfId="4186" xr:uid="{00000000-0005-0000-0000-000005140000}"/>
    <cellStyle name="Normal 14 6 2 2" xfId="4187" xr:uid="{00000000-0005-0000-0000-000006140000}"/>
    <cellStyle name="Normal 14 6 3" xfId="4188" xr:uid="{00000000-0005-0000-0000-000007140000}"/>
    <cellStyle name="Normal 14 6 3 2" xfId="4189" xr:uid="{00000000-0005-0000-0000-000008140000}"/>
    <cellStyle name="Normal 14 6 4" xfId="4190" xr:uid="{00000000-0005-0000-0000-000009140000}"/>
    <cellStyle name="Normal 14 7" xfId="4191" xr:uid="{00000000-0005-0000-0000-00000A140000}"/>
    <cellStyle name="Normal 14 7 2" xfId="4192" xr:uid="{00000000-0005-0000-0000-00000B140000}"/>
    <cellStyle name="Normal 14 8" xfId="4193" xr:uid="{00000000-0005-0000-0000-00000C140000}"/>
    <cellStyle name="Normal 14 8 2" xfId="4194" xr:uid="{00000000-0005-0000-0000-00000D140000}"/>
    <cellStyle name="Normal 14 9" xfId="4195" xr:uid="{00000000-0005-0000-0000-00000E140000}"/>
    <cellStyle name="Normal 14_Recycling Tons" xfId="4196" xr:uid="{00000000-0005-0000-0000-00000F140000}"/>
    <cellStyle name="Normal 140" xfId="9516" xr:uid="{00000000-0005-0000-0000-000010140000}"/>
    <cellStyle name="Normal 141" xfId="9517" xr:uid="{00000000-0005-0000-0000-000011140000}"/>
    <cellStyle name="Normal 142" xfId="9519" xr:uid="{00000000-0005-0000-0000-000012140000}"/>
    <cellStyle name="Normal 143" xfId="9936" xr:uid="{2FF7133C-C6F9-4172-92CB-061D3398C0A4}"/>
    <cellStyle name="Normal 15" xfId="85" xr:uid="{00000000-0005-0000-0000-000013140000}"/>
    <cellStyle name="Normal 15 2" xfId="4198" xr:uid="{00000000-0005-0000-0000-000014140000}"/>
    <cellStyle name="Normal 15 2 2" xfId="4199" xr:uid="{00000000-0005-0000-0000-000015140000}"/>
    <cellStyle name="Normal 15 2 2 2" xfId="4200" xr:uid="{00000000-0005-0000-0000-000016140000}"/>
    <cellStyle name="Normal 15 2 3" xfId="4201" xr:uid="{00000000-0005-0000-0000-000017140000}"/>
    <cellStyle name="Normal 15 3" xfId="4202" xr:uid="{00000000-0005-0000-0000-000018140000}"/>
    <cellStyle name="Normal 15 3 2" xfId="4203" xr:uid="{00000000-0005-0000-0000-000019140000}"/>
    <cellStyle name="Normal 15 3 3" xfId="4204" xr:uid="{00000000-0005-0000-0000-00001A140000}"/>
    <cellStyle name="Normal 15 4" xfId="4205" xr:uid="{00000000-0005-0000-0000-00001B140000}"/>
    <cellStyle name="Normal 15 4 2" xfId="4206" xr:uid="{00000000-0005-0000-0000-00001C140000}"/>
    <cellStyle name="Normal 15 5" xfId="4207" xr:uid="{00000000-0005-0000-0000-00001D140000}"/>
    <cellStyle name="Normal 15 6" xfId="4197" xr:uid="{00000000-0005-0000-0000-00001E140000}"/>
    <cellStyle name="Normal 15_Recycling Tons" xfId="4208" xr:uid="{00000000-0005-0000-0000-00001F140000}"/>
    <cellStyle name="Normal 154" xfId="9937" xr:uid="{B4AA73EE-C746-4A23-A394-6BC9E7489D74}"/>
    <cellStyle name="Normal 16" xfId="86" xr:uid="{00000000-0005-0000-0000-000020140000}"/>
    <cellStyle name="Normal 16 10" xfId="4209" xr:uid="{00000000-0005-0000-0000-000021140000}"/>
    <cellStyle name="Normal 16 2" xfId="4210" xr:uid="{00000000-0005-0000-0000-000022140000}"/>
    <cellStyle name="Normal 16 2 2" xfId="4211" xr:uid="{00000000-0005-0000-0000-000023140000}"/>
    <cellStyle name="Normal 16 2 2 2" xfId="4212" xr:uid="{00000000-0005-0000-0000-000024140000}"/>
    <cellStyle name="Normal 16 2 3" xfId="4213" xr:uid="{00000000-0005-0000-0000-000025140000}"/>
    <cellStyle name="Normal 16 3" xfId="4214" xr:uid="{00000000-0005-0000-0000-000026140000}"/>
    <cellStyle name="Normal 16 3 2" xfId="4215" xr:uid="{00000000-0005-0000-0000-000027140000}"/>
    <cellStyle name="Normal 16 3 2 2" xfId="4216" xr:uid="{00000000-0005-0000-0000-000028140000}"/>
    <cellStyle name="Normal 16 3 2 2 2" xfId="4217" xr:uid="{00000000-0005-0000-0000-000029140000}"/>
    <cellStyle name="Normal 16 3 2 2 2 2" xfId="4218" xr:uid="{00000000-0005-0000-0000-00002A140000}"/>
    <cellStyle name="Normal 16 3 2 2 2 2 2" xfId="4219" xr:uid="{00000000-0005-0000-0000-00002B140000}"/>
    <cellStyle name="Normal 16 3 2 2 2 3" xfId="4220" xr:uid="{00000000-0005-0000-0000-00002C140000}"/>
    <cellStyle name="Normal 16 3 2 2 2 3 2" xfId="4221" xr:uid="{00000000-0005-0000-0000-00002D140000}"/>
    <cellStyle name="Normal 16 3 2 2 2 4" xfId="4222" xr:uid="{00000000-0005-0000-0000-00002E140000}"/>
    <cellStyle name="Normal 16 3 2 2 3" xfId="4223" xr:uid="{00000000-0005-0000-0000-00002F140000}"/>
    <cellStyle name="Normal 16 3 2 2 3 2" xfId="4224" xr:uid="{00000000-0005-0000-0000-000030140000}"/>
    <cellStyle name="Normal 16 3 2 2 4" xfId="4225" xr:uid="{00000000-0005-0000-0000-000031140000}"/>
    <cellStyle name="Normal 16 3 2 2 4 2" xfId="4226" xr:uid="{00000000-0005-0000-0000-000032140000}"/>
    <cellStyle name="Normal 16 3 2 2 5" xfId="4227" xr:uid="{00000000-0005-0000-0000-000033140000}"/>
    <cellStyle name="Normal 16 3 2 3" xfId="4228" xr:uid="{00000000-0005-0000-0000-000034140000}"/>
    <cellStyle name="Normal 16 3 2 3 2" xfId="4229" xr:uid="{00000000-0005-0000-0000-000035140000}"/>
    <cellStyle name="Normal 16 3 2 3 2 2" xfId="4230" xr:uid="{00000000-0005-0000-0000-000036140000}"/>
    <cellStyle name="Normal 16 3 2 3 3" xfId="4231" xr:uid="{00000000-0005-0000-0000-000037140000}"/>
    <cellStyle name="Normal 16 3 2 3 3 2" xfId="4232" xr:uid="{00000000-0005-0000-0000-000038140000}"/>
    <cellStyle name="Normal 16 3 2 3 4" xfId="4233" xr:uid="{00000000-0005-0000-0000-000039140000}"/>
    <cellStyle name="Normal 16 3 2 4" xfId="4234" xr:uid="{00000000-0005-0000-0000-00003A140000}"/>
    <cellStyle name="Normal 16 3 2 4 2" xfId="4235" xr:uid="{00000000-0005-0000-0000-00003B140000}"/>
    <cellStyle name="Normal 16 3 2 5" xfId="4236" xr:uid="{00000000-0005-0000-0000-00003C140000}"/>
    <cellStyle name="Normal 16 3 2 5 2" xfId="4237" xr:uid="{00000000-0005-0000-0000-00003D140000}"/>
    <cellStyle name="Normal 16 3 2 6" xfId="4238" xr:uid="{00000000-0005-0000-0000-00003E140000}"/>
    <cellStyle name="Normal 16 3 3" xfId="4239" xr:uid="{00000000-0005-0000-0000-00003F140000}"/>
    <cellStyle name="Normal 16 3 3 2" xfId="4240" xr:uid="{00000000-0005-0000-0000-000040140000}"/>
    <cellStyle name="Normal 16 3 3 2 2" xfId="4241" xr:uid="{00000000-0005-0000-0000-000041140000}"/>
    <cellStyle name="Normal 16 3 3 2 2 2" xfId="4242" xr:uid="{00000000-0005-0000-0000-000042140000}"/>
    <cellStyle name="Normal 16 3 3 2 3" xfId="4243" xr:uid="{00000000-0005-0000-0000-000043140000}"/>
    <cellStyle name="Normal 16 3 3 2 3 2" xfId="4244" xr:uid="{00000000-0005-0000-0000-000044140000}"/>
    <cellStyle name="Normal 16 3 3 2 4" xfId="4245" xr:uid="{00000000-0005-0000-0000-000045140000}"/>
    <cellStyle name="Normal 16 3 3 3" xfId="4246" xr:uid="{00000000-0005-0000-0000-000046140000}"/>
    <cellStyle name="Normal 16 3 3 3 2" xfId="4247" xr:uid="{00000000-0005-0000-0000-000047140000}"/>
    <cellStyle name="Normal 16 3 3 4" xfId="4248" xr:uid="{00000000-0005-0000-0000-000048140000}"/>
    <cellStyle name="Normal 16 3 3 4 2" xfId="4249" xr:uid="{00000000-0005-0000-0000-000049140000}"/>
    <cellStyle name="Normal 16 3 3 5" xfId="4250" xr:uid="{00000000-0005-0000-0000-00004A140000}"/>
    <cellStyle name="Normal 16 3 4" xfId="4251" xr:uid="{00000000-0005-0000-0000-00004B140000}"/>
    <cellStyle name="Normal 16 3 4 2" xfId="4252" xr:uid="{00000000-0005-0000-0000-00004C140000}"/>
    <cellStyle name="Normal 16 3 4 2 2" xfId="4253" xr:uid="{00000000-0005-0000-0000-00004D140000}"/>
    <cellStyle name="Normal 16 3 4 3" xfId="4254" xr:uid="{00000000-0005-0000-0000-00004E140000}"/>
    <cellStyle name="Normal 16 3 4 3 2" xfId="4255" xr:uid="{00000000-0005-0000-0000-00004F140000}"/>
    <cellStyle name="Normal 16 3 4 4" xfId="4256" xr:uid="{00000000-0005-0000-0000-000050140000}"/>
    <cellStyle name="Normal 16 3 5" xfId="4257" xr:uid="{00000000-0005-0000-0000-000051140000}"/>
    <cellStyle name="Normal 16 3 5 2" xfId="4258" xr:uid="{00000000-0005-0000-0000-000052140000}"/>
    <cellStyle name="Normal 16 3 6" xfId="4259" xr:uid="{00000000-0005-0000-0000-000053140000}"/>
    <cellStyle name="Normal 16 3 6 2" xfId="4260" xr:uid="{00000000-0005-0000-0000-000054140000}"/>
    <cellStyle name="Normal 16 3 7" xfId="4261" xr:uid="{00000000-0005-0000-0000-000055140000}"/>
    <cellStyle name="Normal 16 3 8" xfId="4262" xr:uid="{00000000-0005-0000-0000-000056140000}"/>
    <cellStyle name="Normal 16 4" xfId="4263" xr:uid="{00000000-0005-0000-0000-000057140000}"/>
    <cellStyle name="Normal 16 4 2" xfId="4264" xr:uid="{00000000-0005-0000-0000-000058140000}"/>
    <cellStyle name="Normal 16 4 2 2" xfId="4265" xr:uid="{00000000-0005-0000-0000-000059140000}"/>
    <cellStyle name="Normal 16 4 2 2 2" xfId="4266" xr:uid="{00000000-0005-0000-0000-00005A140000}"/>
    <cellStyle name="Normal 16 4 2 2 2 2" xfId="4267" xr:uid="{00000000-0005-0000-0000-00005B140000}"/>
    <cellStyle name="Normal 16 4 2 2 3" xfId="4268" xr:uid="{00000000-0005-0000-0000-00005C140000}"/>
    <cellStyle name="Normal 16 4 2 2 3 2" xfId="4269" xr:uid="{00000000-0005-0000-0000-00005D140000}"/>
    <cellStyle name="Normal 16 4 2 2 4" xfId="4270" xr:uid="{00000000-0005-0000-0000-00005E140000}"/>
    <cellStyle name="Normal 16 4 2 3" xfId="4271" xr:uid="{00000000-0005-0000-0000-00005F140000}"/>
    <cellStyle name="Normal 16 4 2 3 2" xfId="4272" xr:uid="{00000000-0005-0000-0000-000060140000}"/>
    <cellStyle name="Normal 16 4 2 4" xfId="4273" xr:uid="{00000000-0005-0000-0000-000061140000}"/>
    <cellStyle name="Normal 16 4 2 4 2" xfId="4274" xr:uid="{00000000-0005-0000-0000-000062140000}"/>
    <cellStyle name="Normal 16 4 2 5" xfId="4275" xr:uid="{00000000-0005-0000-0000-000063140000}"/>
    <cellStyle name="Normal 16 4 3" xfId="4276" xr:uid="{00000000-0005-0000-0000-000064140000}"/>
    <cellStyle name="Normal 16 4 3 2" xfId="4277" xr:uid="{00000000-0005-0000-0000-000065140000}"/>
    <cellStyle name="Normal 16 4 3 2 2" xfId="4278" xr:uid="{00000000-0005-0000-0000-000066140000}"/>
    <cellStyle name="Normal 16 4 3 3" xfId="4279" xr:uid="{00000000-0005-0000-0000-000067140000}"/>
    <cellStyle name="Normal 16 4 3 3 2" xfId="4280" xr:uid="{00000000-0005-0000-0000-000068140000}"/>
    <cellStyle name="Normal 16 4 3 4" xfId="4281" xr:uid="{00000000-0005-0000-0000-000069140000}"/>
    <cellStyle name="Normal 16 4 4" xfId="4282" xr:uid="{00000000-0005-0000-0000-00006A140000}"/>
    <cellStyle name="Normal 16 4 4 2" xfId="4283" xr:uid="{00000000-0005-0000-0000-00006B140000}"/>
    <cellStyle name="Normal 16 4 5" xfId="4284" xr:uid="{00000000-0005-0000-0000-00006C140000}"/>
    <cellStyle name="Normal 16 4 5 2" xfId="4285" xr:uid="{00000000-0005-0000-0000-00006D140000}"/>
    <cellStyle name="Normal 16 4 6" xfId="4286" xr:uid="{00000000-0005-0000-0000-00006E140000}"/>
    <cellStyle name="Normal 16 5" xfId="4287" xr:uid="{00000000-0005-0000-0000-00006F140000}"/>
    <cellStyle name="Normal 16 5 2" xfId="4288" xr:uid="{00000000-0005-0000-0000-000070140000}"/>
    <cellStyle name="Normal 16 5 2 2" xfId="4289" xr:uid="{00000000-0005-0000-0000-000071140000}"/>
    <cellStyle name="Normal 16 5 2 2 2" xfId="4290" xr:uid="{00000000-0005-0000-0000-000072140000}"/>
    <cellStyle name="Normal 16 5 2 3" xfId="4291" xr:uid="{00000000-0005-0000-0000-000073140000}"/>
    <cellStyle name="Normal 16 5 2 3 2" xfId="4292" xr:uid="{00000000-0005-0000-0000-000074140000}"/>
    <cellStyle name="Normal 16 5 2 4" xfId="4293" xr:uid="{00000000-0005-0000-0000-000075140000}"/>
    <cellStyle name="Normal 16 5 3" xfId="4294" xr:uid="{00000000-0005-0000-0000-000076140000}"/>
    <cellStyle name="Normal 16 5 3 2" xfId="4295" xr:uid="{00000000-0005-0000-0000-000077140000}"/>
    <cellStyle name="Normal 16 5 4" xfId="4296" xr:uid="{00000000-0005-0000-0000-000078140000}"/>
    <cellStyle name="Normal 16 5 4 2" xfId="4297" xr:uid="{00000000-0005-0000-0000-000079140000}"/>
    <cellStyle name="Normal 16 5 5" xfId="4298" xr:uid="{00000000-0005-0000-0000-00007A140000}"/>
    <cellStyle name="Normal 16 6" xfId="4299" xr:uid="{00000000-0005-0000-0000-00007B140000}"/>
    <cellStyle name="Normal 16 6 2" xfId="4300" xr:uid="{00000000-0005-0000-0000-00007C140000}"/>
    <cellStyle name="Normal 16 6 2 2" xfId="4301" xr:uid="{00000000-0005-0000-0000-00007D140000}"/>
    <cellStyle name="Normal 16 6 3" xfId="4302" xr:uid="{00000000-0005-0000-0000-00007E140000}"/>
    <cellStyle name="Normal 16 6 3 2" xfId="4303" xr:uid="{00000000-0005-0000-0000-00007F140000}"/>
    <cellStyle name="Normal 16 6 4" xfId="4304" xr:uid="{00000000-0005-0000-0000-000080140000}"/>
    <cellStyle name="Normal 16 7" xfId="4305" xr:uid="{00000000-0005-0000-0000-000081140000}"/>
    <cellStyle name="Normal 16 7 2" xfId="4306" xr:uid="{00000000-0005-0000-0000-000082140000}"/>
    <cellStyle name="Normal 16 8" xfId="4307" xr:uid="{00000000-0005-0000-0000-000083140000}"/>
    <cellStyle name="Normal 16 8 2" xfId="4308" xr:uid="{00000000-0005-0000-0000-000084140000}"/>
    <cellStyle name="Normal 16 9" xfId="4309" xr:uid="{00000000-0005-0000-0000-000085140000}"/>
    <cellStyle name="Normal 17" xfId="87" xr:uid="{00000000-0005-0000-0000-000086140000}"/>
    <cellStyle name="Normal 17 2" xfId="4311" xr:uid="{00000000-0005-0000-0000-000087140000}"/>
    <cellStyle name="Normal 17 2 2" xfId="4312" xr:uid="{00000000-0005-0000-0000-000088140000}"/>
    <cellStyle name="Normal 17 2 2 2" xfId="4313" xr:uid="{00000000-0005-0000-0000-000089140000}"/>
    <cellStyle name="Normal 17 2 3" xfId="4314" xr:uid="{00000000-0005-0000-0000-00008A140000}"/>
    <cellStyle name="Normal 17 3" xfId="4315" xr:uid="{00000000-0005-0000-0000-00008B140000}"/>
    <cellStyle name="Normal 17 3 2" xfId="4316" xr:uid="{00000000-0005-0000-0000-00008C140000}"/>
    <cellStyle name="Normal 17 3 3" xfId="4317" xr:uid="{00000000-0005-0000-0000-00008D140000}"/>
    <cellStyle name="Normal 17 4" xfId="4318" xr:uid="{00000000-0005-0000-0000-00008E140000}"/>
    <cellStyle name="Normal 17 5" xfId="4310" xr:uid="{00000000-0005-0000-0000-00008F140000}"/>
    <cellStyle name="Normal 18" xfId="88" xr:uid="{00000000-0005-0000-0000-000090140000}"/>
    <cellStyle name="Normal 18 10" xfId="4320" xr:uid="{00000000-0005-0000-0000-000091140000}"/>
    <cellStyle name="Normal 18 11" xfId="4319" xr:uid="{00000000-0005-0000-0000-000092140000}"/>
    <cellStyle name="Normal 18 2" xfId="4321" xr:uid="{00000000-0005-0000-0000-000093140000}"/>
    <cellStyle name="Normal 18 2 2" xfId="4322" xr:uid="{00000000-0005-0000-0000-000094140000}"/>
    <cellStyle name="Normal 18 2 2 2" xfId="4323" xr:uid="{00000000-0005-0000-0000-000095140000}"/>
    <cellStyle name="Normal 18 2 2 2 2" xfId="4324" xr:uid="{00000000-0005-0000-0000-000096140000}"/>
    <cellStyle name="Normal 18 2 2 2 2 2" xfId="4325" xr:uid="{00000000-0005-0000-0000-000097140000}"/>
    <cellStyle name="Normal 18 2 2 2 2 2 2" xfId="4326" xr:uid="{00000000-0005-0000-0000-000098140000}"/>
    <cellStyle name="Normal 18 2 2 2 2 3" xfId="4327" xr:uid="{00000000-0005-0000-0000-000099140000}"/>
    <cellStyle name="Normal 18 2 2 2 2 3 2" xfId="4328" xr:uid="{00000000-0005-0000-0000-00009A140000}"/>
    <cellStyle name="Normal 18 2 2 2 2 4" xfId="4329" xr:uid="{00000000-0005-0000-0000-00009B140000}"/>
    <cellStyle name="Normal 18 2 2 2 3" xfId="4330" xr:uid="{00000000-0005-0000-0000-00009C140000}"/>
    <cellStyle name="Normal 18 2 2 2 3 2" xfId="4331" xr:uid="{00000000-0005-0000-0000-00009D140000}"/>
    <cellStyle name="Normal 18 2 2 2 4" xfId="4332" xr:uid="{00000000-0005-0000-0000-00009E140000}"/>
    <cellStyle name="Normal 18 2 2 2 4 2" xfId="4333" xr:uid="{00000000-0005-0000-0000-00009F140000}"/>
    <cellStyle name="Normal 18 2 2 2 5" xfId="4334" xr:uid="{00000000-0005-0000-0000-0000A0140000}"/>
    <cellStyle name="Normal 18 2 2 3" xfId="4335" xr:uid="{00000000-0005-0000-0000-0000A1140000}"/>
    <cellStyle name="Normal 18 2 2 3 2" xfId="4336" xr:uid="{00000000-0005-0000-0000-0000A2140000}"/>
    <cellStyle name="Normal 18 2 2 3 2 2" xfId="4337" xr:uid="{00000000-0005-0000-0000-0000A3140000}"/>
    <cellStyle name="Normal 18 2 2 3 3" xfId="4338" xr:uid="{00000000-0005-0000-0000-0000A4140000}"/>
    <cellStyle name="Normal 18 2 2 3 3 2" xfId="4339" xr:uid="{00000000-0005-0000-0000-0000A5140000}"/>
    <cellStyle name="Normal 18 2 2 3 4" xfId="4340" xr:uid="{00000000-0005-0000-0000-0000A6140000}"/>
    <cellStyle name="Normal 18 2 2 4" xfId="4341" xr:uid="{00000000-0005-0000-0000-0000A7140000}"/>
    <cellStyle name="Normal 18 2 2 4 2" xfId="4342" xr:uid="{00000000-0005-0000-0000-0000A8140000}"/>
    <cellStyle name="Normal 18 2 2 5" xfId="4343" xr:uid="{00000000-0005-0000-0000-0000A9140000}"/>
    <cellStyle name="Normal 18 2 2 5 2" xfId="4344" xr:uid="{00000000-0005-0000-0000-0000AA140000}"/>
    <cellStyle name="Normal 18 2 2 6" xfId="4345" xr:uid="{00000000-0005-0000-0000-0000AB140000}"/>
    <cellStyle name="Normal 18 2 3" xfId="4346" xr:uid="{00000000-0005-0000-0000-0000AC140000}"/>
    <cellStyle name="Normal 18 2 3 2" xfId="4347" xr:uid="{00000000-0005-0000-0000-0000AD140000}"/>
    <cellStyle name="Normal 18 2 3 2 2" xfId="4348" xr:uid="{00000000-0005-0000-0000-0000AE140000}"/>
    <cellStyle name="Normal 18 2 3 2 2 2" xfId="4349" xr:uid="{00000000-0005-0000-0000-0000AF140000}"/>
    <cellStyle name="Normal 18 2 3 2 3" xfId="4350" xr:uid="{00000000-0005-0000-0000-0000B0140000}"/>
    <cellStyle name="Normal 18 2 3 2 3 2" xfId="4351" xr:uid="{00000000-0005-0000-0000-0000B1140000}"/>
    <cellStyle name="Normal 18 2 3 2 4" xfId="4352" xr:uid="{00000000-0005-0000-0000-0000B2140000}"/>
    <cellStyle name="Normal 18 2 3 3" xfId="4353" xr:uid="{00000000-0005-0000-0000-0000B3140000}"/>
    <cellStyle name="Normal 18 2 3 3 2" xfId="4354" xr:uid="{00000000-0005-0000-0000-0000B4140000}"/>
    <cellStyle name="Normal 18 2 3 4" xfId="4355" xr:uid="{00000000-0005-0000-0000-0000B5140000}"/>
    <cellStyle name="Normal 18 2 3 4 2" xfId="4356" xr:uid="{00000000-0005-0000-0000-0000B6140000}"/>
    <cellStyle name="Normal 18 2 3 5" xfId="4357" xr:uid="{00000000-0005-0000-0000-0000B7140000}"/>
    <cellStyle name="Normal 18 2 4" xfId="4358" xr:uid="{00000000-0005-0000-0000-0000B8140000}"/>
    <cellStyle name="Normal 18 2 4 2" xfId="4359" xr:uid="{00000000-0005-0000-0000-0000B9140000}"/>
    <cellStyle name="Normal 18 2 4 2 2" xfId="4360" xr:uid="{00000000-0005-0000-0000-0000BA140000}"/>
    <cellStyle name="Normal 18 2 4 3" xfId="4361" xr:uid="{00000000-0005-0000-0000-0000BB140000}"/>
    <cellStyle name="Normal 18 2 4 3 2" xfId="4362" xr:uid="{00000000-0005-0000-0000-0000BC140000}"/>
    <cellStyle name="Normal 18 2 4 4" xfId="4363" xr:uid="{00000000-0005-0000-0000-0000BD140000}"/>
    <cellStyle name="Normal 18 2 5" xfId="4364" xr:uid="{00000000-0005-0000-0000-0000BE140000}"/>
    <cellStyle name="Normal 18 2 5 2" xfId="4365" xr:uid="{00000000-0005-0000-0000-0000BF140000}"/>
    <cellStyle name="Normal 18 2 6" xfId="4366" xr:uid="{00000000-0005-0000-0000-0000C0140000}"/>
    <cellStyle name="Normal 18 2 6 2" xfId="4367" xr:uid="{00000000-0005-0000-0000-0000C1140000}"/>
    <cellStyle name="Normal 18 2 7" xfId="4368" xr:uid="{00000000-0005-0000-0000-0000C2140000}"/>
    <cellStyle name="Normal 18 3" xfId="4369" xr:uid="{00000000-0005-0000-0000-0000C3140000}"/>
    <cellStyle name="Normal 18 3 2" xfId="4370" xr:uid="{00000000-0005-0000-0000-0000C4140000}"/>
    <cellStyle name="Normal 18 3 2 2" xfId="4371" xr:uid="{00000000-0005-0000-0000-0000C5140000}"/>
    <cellStyle name="Normal 18 3 2 2 2" xfId="4372" xr:uid="{00000000-0005-0000-0000-0000C6140000}"/>
    <cellStyle name="Normal 18 3 2 2 2 2" xfId="4373" xr:uid="{00000000-0005-0000-0000-0000C7140000}"/>
    <cellStyle name="Normal 18 3 2 2 2 2 2" xfId="4374" xr:uid="{00000000-0005-0000-0000-0000C8140000}"/>
    <cellStyle name="Normal 18 3 2 2 2 3" xfId="4375" xr:uid="{00000000-0005-0000-0000-0000C9140000}"/>
    <cellStyle name="Normal 18 3 2 2 2 3 2" xfId="4376" xr:uid="{00000000-0005-0000-0000-0000CA140000}"/>
    <cellStyle name="Normal 18 3 2 2 2 4" xfId="4377" xr:uid="{00000000-0005-0000-0000-0000CB140000}"/>
    <cellStyle name="Normal 18 3 2 2 3" xfId="4378" xr:uid="{00000000-0005-0000-0000-0000CC140000}"/>
    <cellStyle name="Normal 18 3 2 2 3 2" xfId="4379" xr:uid="{00000000-0005-0000-0000-0000CD140000}"/>
    <cellStyle name="Normal 18 3 2 2 4" xfId="4380" xr:uid="{00000000-0005-0000-0000-0000CE140000}"/>
    <cellStyle name="Normal 18 3 2 2 4 2" xfId="4381" xr:uid="{00000000-0005-0000-0000-0000CF140000}"/>
    <cellStyle name="Normal 18 3 2 2 5" xfId="4382" xr:uid="{00000000-0005-0000-0000-0000D0140000}"/>
    <cellStyle name="Normal 18 3 2 3" xfId="4383" xr:uid="{00000000-0005-0000-0000-0000D1140000}"/>
    <cellStyle name="Normal 18 3 2 3 2" xfId="4384" xr:uid="{00000000-0005-0000-0000-0000D2140000}"/>
    <cellStyle name="Normal 18 3 2 3 2 2" xfId="4385" xr:uid="{00000000-0005-0000-0000-0000D3140000}"/>
    <cellStyle name="Normal 18 3 2 3 3" xfId="4386" xr:uid="{00000000-0005-0000-0000-0000D4140000}"/>
    <cellStyle name="Normal 18 3 2 3 3 2" xfId="4387" xr:uid="{00000000-0005-0000-0000-0000D5140000}"/>
    <cellStyle name="Normal 18 3 2 3 4" xfId="4388" xr:uid="{00000000-0005-0000-0000-0000D6140000}"/>
    <cellStyle name="Normal 18 3 2 4" xfId="4389" xr:uid="{00000000-0005-0000-0000-0000D7140000}"/>
    <cellStyle name="Normal 18 3 2 4 2" xfId="4390" xr:uid="{00000000-0005-0000-0000-0000D8140000}"/>
    <cellStyle name="Normal 18 3 2 5" xfId="4391" xr:uid="{00000000-0005-0000-0000-0000D9140000}"/>
    <cellStyle name="Normal 18 3 2 5 2" xfId="4392" xr:uid="{00000000-0005-0000-0000-0000DA140000}"/>
    <cellStyle name="Normal 18 3 2 6" xfId="4393" xr:uid="{00000000-0005-0000-0000-0000DB140000}"/>
    <cellStyle name="Normal 18 3 3" xfId="4394" xr:uid="{00000000-0005-0000-0000-0000DC140000}"/>
    <cellStyle name="Normal 18 3 3 2" xfId="4395" xr:uid="{00000000-0005-0000-0000-0000DD140000}"/>
    <cellStyle name="Normal 18 3 3 2 2" xfId="4396" xr:uid="{00000000-0005-0000-0000-0000DE140000}"/>
    <cellStyle name="Normal 18 3 3 2 2 2" xfId="4397" xr:uid="{00000000-0005-0000-0000-0000DF140000}"/>
    <cellStyle name="Normal 18 3 3 2 3" xfId="4398" xr:uid="{00000000-0005-0000-0000-0000E0140000}"/>
    <cellStyle name="Normal 18 3 3 2 3 2" xfId="4399" xr:uid="{00000000-0005-0000-0000-0000E1140000}"/>
    <cellStyle name="Normal 18 3 3 2 4" xfId="4400" xr:uid="{00000000-0005-0000-0000-0000E2140000}"/>
    <cellStyle name="Normal 18 3 3 3" xfId="4401" xr:uid="{00000000-0005-0000-0000-0000E3140000}"/>
    <cellStyle name="Normal 18 3 3 3 2" xfId="4402" xr:uid="{00000000-0005-0000-0000-0000E4140000}"/>
    <cellStyle name="Normal 18 3 3 4" xfId="4403" xr:uid="{00000000-0005-0000-0000-0000E5140000}"/>
    <cellStyle name="Normal 18 3 3 4 2" xfId="4404" xr:uid="{00000000-0005-0000-0000-0000E6140000}"/>
    <cellStyle name="Normal 18 3 3 5" xfId="4405" xr:uid="{00000000-0005-0000-0000-0000E7140000}"/>
    <cellStyle name="Normal 18 3 4" xfId="4406" xr:uid="{00000000-0005-0000-0000-0000E8140000}"/>
    <cellStyle name="Normal 18 3 4 2" xfId="4407" xr:uid="{00000000-0005-0000-0000-0000E9140000}"/>
    <cellStyle name="Normal 18 3 4 2 2" xfId="4408" xr:uid="{00000000-0005-0000-0000-0000EA140000}"/>
    <cellStyle name="Normal 18 3 4 3" xfId="4409" xr:uid="{00000000-0005-0000-0000-0000EB140000}"/>
    <cellStyle name="Normal 18 3 4 3 2" xfId="4410" xr:uid="{00000000-0005-0000-0000-0000EC140000}"/>
    <cellStyle name="Normal 18 3 4 4" xfId="4411" xr:uid="{00000000-0005-0000-0000-0000ED140000}"/>
    <cellStyle name="Normal 18 3 5" xfId="4412" xr:uid="{00000000-0005-0000-0000-0000EE140000}"/>
    <cellStyle name="Normal 18 3 5 2" xfId="4413" xr:uid="{00000000-0005-0000-0000-0000EF140000}"/>
    <cellStyle name="Normal 18 3 6" xfId="4414" xr:uid="{00000000-0005-0000-0000-0000F0140000}"/>
    <cellStyle name="Normal 18 3 6 2" xfId="4415" xr:uid="{00000000-0005-0000-0000-0000F1140000}"/>
    <cellStyle name="Normal 18 3 7" xfId="4416" xr:uid="{00000000-0005-0000-0000-0000F2140000}"/>
    <cellStyle name="Normal 18 3 8" xfId="4417" xr:uid="{00000000-0005-0000-0000-0000F3140000}"/>
    <cellStyle name="Normal 18 4" xfId="4418" xr:uid="{00000000-0005-0000-0000-0000F4140000}"/>
    <cellStyle name="Normal 18 4 2" xfId="4419" xr:uid="{00000000-0005-0000-0000-0000F5140000}"/>
    <cellStyle name="Normal 18 5" xfId="4420" xr:uid="{00000000-0005-0000-0000-0000F6140000}"/>
    <cellStyle name="Normal 18 5 2" xfId="4421" xr:uid="{00000000-0005-0000-0000-0000F7140000}"/>
    <cellStyle name="Normal 18 5 2 2" xfId="4422" xr:uid="{00000000-0005-0000-0000-0000F8140000}"/>
    <cellStyle name="Normal 18 5 2 2 2" xfId="4423" xr:uid="{00000000-0005-0000-0000-0000F9140000}"/>
    <cellStyle name="Normal 18 5 2 2 2 2" xfId="4424" xr:uid="{00000000-0005-0000-0000-0000FA140000}"/>
    <cellStyle name="Normal 18 5 2 2 3" xfId="4425" xr:uid="{00000000-0005-0000-0000-0000FB140000}"/>
    <cellStyle name="Normal 18 5 2 2 3 2" xfId="4426" xr:uid="{00000000-0005-0000-0000-0000FC140000}"/>
    <cellStyle name="Normal 18 5 2 2 4" xfId="4427" xr:uid="{00000000-0005-0000-0000-0000FD140000}"/>
    <cellStyle name="Normal 18 5 2 3" xfId="4428" xr:uid="{00000000-0005-0000-0000-0000FE140000}"/>
    <cellStyle name="Normal 18 5 2 3 2" xfId="4429" xr:uid="{00000000-0005-0000-0000-0000FF140000}"/>
    <cellStyle name="Normal 18 5 2 4" xfId="4430" xr:uid="{00000000-0005-0000-0000-000000150000}"/>
    <cellStyle name="Normal 18 5 2 4 2" xfId="4431" xr:uid="{00000000-0005-0000-0000-000001150000}"/>
    <cellStyle name="Normal 18 5 2 5" xfId="4432" xr:uid="{00000000-0005-0000-0000-000002150000}"/>
    <cellStyle name="Normal 18 5 3" xfId="4433" xr:uid="{00000000-0005-0000-0000-000003150000}"/>
    <cellStyle name="Normal 18 5 3 2" xfId="4434" xr:uid="{00000000-0005-0000-0000-000004150000}"/>
    <cellStyle name="Normal 18 5 3 2 2" xfId="4435" xr:uid="{00000000-0005-0000-0000-000005150000}"/>
    <cellStyle name="Normal 18 5 3 3" xfId="4436" xr:uid="{00000000-0005-0000-0000-000006150000}"/>
    <cellStyle name="Normal 18 5 3 3 2" xfId="4437" xr:uid="{00000000-0005-0000-0000-000007150000}"/>
    <cellStyle name="Normal 18 5 3 4" xfId="4438" xr:uid="{00000000-0005-0000-0000-000008150000}"/>
    <cellStyle name="Normal 18 5 4" xfId="4439" xr:uid="{00000000-0005-0000-0000-000009150000}"/>
    <cellStyle name="Normal 18 5 4 2" xfId="4440" xr:uid="{00000000-0005-0000-0000-00000A150000}"/>
    <cellStyle name="Normal 18 5 5" xfId="4441" xr:uid="{00000000-0005-0000-0000-00000B150000}"/>
    <cellStyle name="Normal 18 5 5 2" xfId="4442" xr:uid="{00000000-0005-0000-0000-00000C150000}"/>
    <cellStyle name="Normal 18 5 6" xfId="4443" xr:uid="{00000000-0005-0000-0000-00000D150000}"/>
    <cellStyle name="Normal 18 6" xfId="4444" xr:uid="{00000000-0005-0000-0000-00000E150000}"/>
    <cellStyle name="Normal 18 6 2" xfId="4445" xr:uid="{00000000-0005-0000-0000-00000F150000}"/>
    <cellStyle name="Normal 18 6 2 2" xfId="4446" xr:uid="{00000000-0005-0000-0000-000010150000}"/>
    <cellStyle name="Normal 18 6 2 2 2" xfId="4447" xr:uid="{00000000-0005-0000-0000-000011150000}"/>
    <cellStyle name="Normal 18 6 2 3" xfId="4448" xr:uid="{00000000-0005-0000-0000-000012150000}"/>
    <cellStyle name="Normal 18 6 2 3 2" xfId="4449" xr:uid="{00000000-0005-0000-0000-000013150000}"/>
    <cellStyle name="Normal 18 6 2 4" xfId="4450" xr:uid="{00000000-0005-0000-0000-000014150000}"/>
    <cellStyle name="Normal 18 6 3" xfId="4451" xr:uid="{00000000-0005-0000-0000-000015150000}"/>
    <cellStyle name="Normal 18 6 3 2" xfId="4452" xr:uid="{00000000-0005-0000-0000-000016150000}"/>
    <cellStyle name="Normal 18 6 4" xfId="4453" xr:uid="{00000000-0005-0000-0000-000017150000}"/>
    <cellStyle name="Normal 18 6 4 2" xfId="4454" xr:uid="{00000000-0005-0000-0000-000018150000}"/>
    <cellStyle name="Normal 18 6 5" xfId="4455" xr:uid="{00000000-0005-0000-0000-000019150000}"/>
    <cellStyle name="Normal 18 7" xfId="4456" xr:uid="{00000000-0005-0000-0000-00001A150000}"/>
    <cellStyle name="Normal 18 7 2" xfId="4457" xr:uid="{00000000-0005-0000-0000-00001B150000}"/>
    <cellStyle name="Normal 18 7 2 2" xfId="4458" xr:uid="{00000000-0005-0000-0000-00001C150000}"/>
    <cellStyle name="Normal 18 7 3" xfId="4459" xr:uid="{00000000-0005-0000-0000-00001D150000}"/>
    <cellStyle name="Normal 18 7 3 2" xfId="4460" xr:uid="{00000000-0005-0000-0000-00001E150000}"/>
    <cellStyle name="Normal 18 7 4" xfId="4461" xr:uid="{00000000-0005-0000-0000-00001F150000}"/>
    <cellStyle name="Normal 18 8" xfId="4462" xr:uid="{00000000-0005-0000-0000-000020150000}"/>
    <cellStyle name="Normal 18 8 2" xfId="4463" xr:uid="{00000000-0005-0000-0000-000021150000}"/>
    <cellStyle name="Normal 18 9" xfId="4464" xr:uid="{00000000-0005-0000-0000-000022150000}"/>
    <cellStyle name="Normal 18 9 2" xfId="4465" xr:uid="{00000000-0005-0000-0000-000023150000}"/>
    <cellStyle name="Normal 19" xfId="89" xr:uid="{00000000-0005-0000-0000-000024150000}"/>
    <cellStyle name="Normal 19 2" xfId="4467" xr:uid="{00000000-0005-0000-0000-000025150000}"/>
    <cellStyle name="Normal 19 2 2" xfId="4468" xr:uid="{00000000-0005-0000-0000-000026150000}"/>
    <cellStyle name="Normal 19 2 3" xfId="4469" xr:uid="{00000000-0005-0000-0000-000027150000}"/>
    <cellStyle name="Normal 19 3" xfId="4470" xr:uid="{00000000-0005-0000-0000-000028150000}"/>
    <cellStyle name="Normal 19 3 2" xfId="4471" xr:uid="{00000000-0005-0000-0000-000029150000}"/>
    <cellStyle name="Normal 19 3 3" xfId="4472" xr:uid="{00000000-0005-0000-0000-00002A150000}"/>
    <cellStyle name="Normal 19 4" xfId="4473" xr:uid="{00000000-0005-0000-0000-00002B150000}"/>
    <cellStyle name="Normal 19 5" xfId="4474" xr:uid="{00000000-0005-0000-0000-00002C150000}"/>
    <cellStyle name="Normal 19 6" xfId="4475" xr:uid="{00000000-0005-0000-0000-00002D150000}"/>
    <cellStyle name="Normal 19 7" xfId="4466" xr:uid="{00000000-0005-0000-0000-00002E150000}"/>
    <cellStyle name="Normal 2" xfId="90" xr:uid="{00000000-0005-0000-0000-00002F150000}"/>
    <cellStyle name="Normal 2 10" xfId="4477" xr:uid="{00000000-0005-0000-0000-000030150000}"/>
    <cellStyle name="Normal 2 10 2" xfId="4478" xr:uid="{00000000-0005-0000-0000-000031150000}"/>
    <cellStyle name="Normal 2 10 2 2" xfId="4479" xr:uid="{00000000-0005-0000-0000-000032150000}"/>
    <cellStyle name="Normal 2 10 3" xfId="4480" xr:uid="{00000000-0005-0000-0000-000033150000}"/>
    <cellStyle name="Normal 2 10 4" xfId="4481" xr:uid="{00000000-0005-0000-0000-000034150000}"/>
    <cellStyle name="Normal 2 10 5" xfId="4482" xr:uid="{00000000-0005-0000-0000-000035150000}"/>
    <cellStyle name="Normal 2 11" xfId="4483" xr:uid="{00000000-0005-0000-0000-000036150000}"/>
    <cellStyle name="Normal 2 11 2" xfId="4484" xr:uid="{00000000-0005-0000-0000-000037150000}"/>
    <cellStyle name="Normal 2 11 3" xfId="4485" xr:uid="{00000000-0005-0000-0000-000038150000}"/>
    <cellStyle name="Normal 2 12" xfId="4486" xr:uid="{00000000-0005-0000-0000-000039150000}"/>
    <cellStyle name="Normal 2 12 2" xfId="4487" xr:uid="{00000000-0005-0000-0000-00003A150000}"/>
    <cellStyle name="Normal 2 13" xfId="4488" xr:uid="{00000000-0005-0000-0000-00003B150000}"/>
    <cellStyle name="Normal 2 14" xfId="4489" xr:uid="{00000000-0005-0000-0000-00003C150000}"/>
    <cellStyle name="Normal 2 15" xfId="4490" xr:uid="{00000000-0005-0000-0000-00003D150000}"/>
    <cellStyle name="Normal 2 16" xfId="4491" xr:uid="{00000000-0005-0000-0000-00003E150000}"/>
    <cellStyle name="Normal 2 17" xfId="4492" xr:uid="{00000000-0005-0000-0000-00003F150000}"/>
    <cellStyle name="Normal 2 18" xfId="4476" xr:uid="{00000000-0005-0000-0000-000040150000}"/>
    <cellStyle name="Normal 2 2" xfId="91" xr:uid="{00000000-0005-0000-0000-000041150000}"/>
    <cellStyle name="Normal 2 2 10" xfId="4494" xr:uid="{00000000-0005-0000-0000-000042150000}"/>
    <cellStyle name="Normal 2 2 11" xfId="4495" xr:uid="{00000000-0005-0000-0000-000043150000}"/>
    <cellStyle name="Normal 2 2 12" xfId="4493" xr:uid="{00000000-0005-0000-0000-000044150000}"/>
    <cellStyle name="Normal 2 2 2" xfId="92" xr:uid="{00000000-0005-0000-0000-000045150000}"/>
    <cellStyle name="Normal 2 2 2 10" xfId="4496" xr:uid="{00000000-0005-0000-0000-000046150000}"/>
    <cellStyle name="Normal 2 2 2 2" xfId="4497" xr:uid="{00000000-0005-0000-0000-000047150000}"/>
    <cellStyle name="Normal 2 2 2 2 2" xfId="4498" xr:uid="{00000000-0005-0000-0000-000048150000}"/>
    <cellStyle name="Normal 2 2 2 2 2 2" xfId="4499" xr:uid="{00000000-0005-0000-0000-000049150000}"/>
    <cellStyle name="Normal 2 2 2 2 2 2 2" xfId="4500" xr:uid="{00000000-0005-0000-0000-00004A150000}"/>
    <cellStyle name="Normal 2 2 2 2 2 2 3" xfId="4501" xr:uid="{00000000-0005-0000-0000-00004B150000}"/>
    <cellStyle name="Normal 2 2 2 2 2 3" xfId="4502" xr:uid="{00000000-0005-0000-0000-00004C150000}"/>
    <cellStyle name="Normal 2 2 2 2 2 3 2" xfId="4503" xr:uid="{00000000-0005-0000-0000-00004D150000}"/>
    <cellStyle name="Normal 2 2 2 2 2 3 3" xfId="4504" xr:uid="{00000000-0005-0000-0000-00004E150000}"/>
    <cellStyle name="Normal 2 2 2 2 2 4" xfId="4505" xr:uid="{00000000-0005-0000-0000-00004F150000}"/>
    <cellStyle name="Normal 2 2 2 2 2 5" xfId="4506" xr:uid="{00000000-0005-0000-0000-000050150000}"/>
    <cellStyle name="Normal 2 2 2 2 3" xfId="4507" xr:uid="{00000000-0005-0000-0000-000051150000}"/>
    <cellStyle name="Normal 2 2 2 2 3 2" xfId="4508" xr:uid="{00000000-0005-0000-0000-000052150000}"/>
    <cellStyle name="Normal 2 2 2 2 3 3" xfId="4509" xr:uid="{00000000-0005-0000-0000-000053150000}"/>
    <cellStyle name="Normal 2 2 2 2 3 4" xfId="4510" xr:uid="{00000000-0005-0000-0000-000054150000}"/>
    <cellStyle name="Normal 2 2 2 2 3 5" xfId="4511" xr:uid="{00000000-0005-0000-0000-000055150000}"/>
    <cellStyle name="Normal 2 2 2 2 4" xfId="4512" xr:uid="{00000000-0005-0000-0000-000056150000}"/>
    <cellStyle name="Normal 2 2 2 2 4 2" xfId="4513" xr:uid="{00000000-0005-0000-0000-000057150000}"/>
    <cellStyle name="Normal 2 2 2 2 4 3" xfId="4514" xr:uid="{00000000-0005-0000-0000-000058150000}"/>
    <cellStyle name="Normal 2 2 2 2 5" xfId="4515" xr:uid="{00000000-0005-0000-0000-000059150000}"/>
    <cellStyle name="Normal 2 2 2 2 5 2" xfId="4516" xr:uid="{00000000-0005-0000-0000-00005A150000}"/>
    <cellStyle name="Normal 2 2 2 2 5 3" xfId="4517" xr:uid="{00000000-0005-0000-0000-00005B150000}"/>
    <cellStyle name="Normal 2 2 2 2 6" xfId="4518" xr:uid="{00000000-0005-0000-0000-00005C150000}"/>
    <cellStyle name="Normal 2 2 2 2 7" xfId="4519" xr:uid="{00000000-0005-0000-0000-00005D150000}"/>
    <cellStyle name="Normal 2 2 2 3" xfId="4520" xr:uid="{00000000-0005-0000-0000-00005E150000}"/>
    <cellStyle name="Normal 2 2 2 3 2" xfId="4521" xr:uid="{00000000-0005-0000-0000-00005F150000}"/>
    <cellStyle name="Normal 2 2 2 3 2 2" xfId="4522" xr:uid="{00000000-0005-0000-0000-000060150000}"/>
    <cellStyle name="Normal 2 2 2 3 2 3" xfId="4523" xr:uid="{00000000-0005-0000-0000-000061150000}"/>
    <cellStyle name="Normal 2 2 2 3 3" xfId="4524" xr:uid="{00000000-0005-0000-0000-000062150000}"/>
    <cellStyle name="Normal 2 2 2 3 3 2" xfId="4525" xr:uid="{00000000-0005-0000-0000-000063150000}"/>
    <cellStyle name="Normal 2 2 2 3 3 3" xfId="4526" xr:uid="{00000000-0005-0000-0000-000064150000}"/>
    <cellStyle name="Normal 2 2 2 3 4" xfId="4527" xr:uid="{00000000-0005-0000-0000-000065150000}"/>
    <cellStyle name="Normal 2 2 2 3 5" xfId="4528" xr:uid="{00000000-0005-0000-0000-000066150000}"/>
    <cellStyle name="Normal 2 2 2 4" xfId="4529" xr:uid="{00000000-0005-0000-0000-000067150000}"/>
    <cellStyle name="Normal 2 2 2 4 2" xfId="4530" xr:uid="{00000000-0005-0000-0000-000068150000}"/>
    <cellStyle name="Normal 2 2 2 4 3" xfId="4531" xr:uid="{00000000-0005-0000-0000-000069150000}"/>
    <cellStyle name="Normal 2 2 2 4 4" xfId="4532" xr:uid="{00000000-0005-0000-0000-00006A150000}"/>
    <cellStyle name="Normal 2 2 2 4 5" xfId="4533" xr:uid="{00000000-0005-0000-0000-00006B150000}"/>
    <cellStyle name="Normal 2 2 2 5" xfId="4534" xr:uid="{00000000-0005-0000-0000-00006C150000}"/>
    <cellStyle name="Normal 2 2 2 5 2" xfId="4535" xr:uid="{00000000-0005-0000-0000-00006D150000}"/>
    <cellStyle name="Normal 2 2 2 5 3" xfId="4536" xr:uid="{00000000-0005-0000-0000-00006E150000}"/>
    <cellStyle name="Normal 2 2 2 6" xfId="4537" xr:uid="{00000000-0005-0000-0000-00006F150000}"/>
    <cellStyle name="Normal 2 2 2 6 2" xfId="4538" xr:uid="{00000000-0005-0000-0000-000070150000}"/>
    <cellStyle name="Normal 2 2 2 6 3" xfId="4539" xr:uid="{00000000-0005-0000-0000-000071150000}"/>
    <cellStyle name="Normal 2 2 2 7" xfId="4540" xr:uid="{00000000-0005-0000-0000-000072150000}"/>
    <cellStyle name="Normal 2 2 2 8" xfId="4541" xr:uid="{00000000-0005-0000-0000-000073150000}"/>
    <cellStyle name="Normal 2 2 2 9" xfId="4542" xr:uid="{00000000-0005-0000-0000-000074150000}"/>
    <cellStyle name="Normal 2 2 2_Epicor" xfId="4543" xr:uid="{00000000-0005-0000-0000-000075150000}"/>
    <cellStyle name="Normal 2 2 3" xfId="93" xr:uid="{00000000-0005-0000-0000-000076150000}"/>
    <cellStyle name="Normal 2 2 3 2" xfId="4545" xr:uid="{00000000-0005-0000-0000-000077150000}"/>
    <cellStyle name="Normal 2 2 3 2 2" xfId="4546" xr:uid="{00000000-0005-0000-0000-000078150000}"/>
    <cellStyle name="Normal 2 2 3 2 2 2" xfId="4547" xr:uid="{00000000-0005-0000-0000-000079150000}"/>
    <cellStyle name="Normal 2 2 3 2 2 3" xfId="4548" xr:uid="{00000000-0005-0000-0000-00007A150000}"/>
    <cellStyle name="Normal 2 2 3 2 3" xfId="4549" xr:uid="{00000000-0005-0000-0000-00007B150000}"/>
    <cellStyle name="Normal 2 2 3 2 3 2" xfId="4550" xr:uid="{00000000-0005-0000-0000-00007C150000}"/>
    <cellStyle name="Normal 2 2 3 2 3 3" xfId="4551" xr:uid="{00000000-0005-0000-0000-00007D150000}"/>
    <cellStyle name="Normal 2 2 3 2 4" xfId="4552" xr:uid="{00000000-0005-0000-0000-00007E150000}"/>
    <cellStyle name="Normal 2 2 3 2 5" xfId="4553" xr:uid="{00000000-0005-0000-0000-00007F150000}"/>
    <cellStyle name="Normal 2 2 3 3" xfId="4554" xr:uid="{00000000-0005-0000-0000-000080150000}"/>
    <cellStyle name="Normal 2 2 3 3 2" xfId="4555" xr:uid="{00000000-0005-0000-0000-000081150000}"/>
    <cellStyle name="Normal 2 2 3 3 3" xfId="4556" xr:uid="{00000000-0005-0000-0000-000082150000}"/>
    <cellStyle name="Normal 2 2 3 3 4" xfId="4557" xr:uid="{00000000-0005-0000-0000-000083150000}"/>
    <cellStyle name="Normal 2 2 3 3 5" xfId="4558" xr:uid="{00000000-0005-0000-0000-000084150000}"/>
    <cellStyle name="Normal 2 2 3 4" xfId="4559" xr:uid="{00000000-0005-0000-0000-000085150000}"/>
    <cellStyle name="Normal 2 2 3 4 2" xfId="4560" xr:uid="{00000000-0005-0000-0000-000086150000}"/>
    <cellStyle name="Normal 2 2 3 4 3" xfId="4561" xr:uid="{00000000-0005-0000-0000-000087150000}"/>
    <cellStyle name="Normal 2 2 3 5" xfId="4562" xr:uid="{00000000-0005-0000-0000-000088150000}"/>
    <cellStyle name="Normal 2 2 3 5 2" xfId="4563" xr:uid="{00000000-0005-0000-0000-000089150000}"/>
    <cellStyle name="Normal 2 2 3 5 3" xfId="4564" xr:uid="{00000000-0005-0000-0000-00008A150000}"/>
    <cellStyle name="Normal 2 2 3 6" xfId="4565" xr:uid="{00000000-0005-0000-0000-00008B150000}"/>
    <cellStyle name="Normal 2 2 3 7" xfId="4566" xr:uid="{00000000-0005-0000-0000-00008C150000}"/>
    <cellStyle name="Normal 2 2 3 8" xfId="4544" xr:uid="{00000000-0005-0000-0000-00008D150000}"/>
    <cellStyle name="Normal 2 2 4" xfId="4567" xr:uid="{00000000-0005-0000-0000-00008E150000}"/>
    <cellStyle name="Normal 2 2 4 2" xfId="4568" xr:uid="{00000000-0005-0000-0000-00008F150000}"/>
    <cellStyle name="Normal 2 2 4 2 2" xfId="4569" xr:uid="{00000000-0005-0000-0000-000090150000}"/>
    <cellStyle name="Normal 2 2 4 2 3" xfId="4570" xr:uid="{00000000-0005-0000-0000-000091150000}"/>
    <cellStyle name="Normal 2 2 4 3" xfId="4571" xr:uid="{00000000-0005-0000-0000-000092150000}"/>
    <cellStyle name="Normal 2 2 4 3 2" xfId="4572" xr:uid="{00000000-0005-0000-0000-000093150000}"/>
    <cellStyle name="Normal 2 2 4 3 3" xfId="4573" xr:uid="{00000000-0005-0000-0000-000094150000}"/>
    <cellStyle name="Normal 2 2 4 4" xfId="4574" xr:uid="{00000000-0005-0000-0000-000095150000}"/>
    <cellStyle name="Normal 2 2 4 5" xfId="4575" xr:uid="{00000000-0005-0000-0000-000096150000}"/>
    <cellStyle name="Normal 2 2 5" xfId="4576" xr:uid="{00000000-0005-0000-0000-000097150000}"/>
    <cellStyle name="Normal 2 2 5 2" xfId="4577" xr:uid="{00000000-0005-0000-0000-000098150000}"/>
    <cellStyle name="Normal 2 2 5 3" xfId="4578" xr:uid="{00000000-0005-0000-0000-000099150000}"/>
    <cellStyle name="Normal 2 2 5 4" xfId="4579" xr:uid="{00000000-0005-0000-0000-00009A150000}"/>
    <cellStyle name="Normal 2 2 5 5" xfId="4580" xr:uid="{00000000-0005-0000-0000-00009B150000}"/>
    <cellStyle name="Normal 2 2 6" xfId="4581" xr:uid="{00000000-0005-0000-0000-00009C150000}"/>
    <cellStyle name="Normal 2 2 6 2" xfId="4582" xr:uid="{00000000-0005-0000-0000-00009D150000}"/>
    <cellStyle name="Normal 2 2 6 3" xfId="4583" xr:uid="{00000000-0005-0000-0000-00009E150000}"/>
    <cellStyle name="Normal 2 2 7" xfId="4584" xr:uid="{00000000-0005-0000-0000-00009F150000}"/>
    <cellStyle name="Normal 2 2 7 2" xfId="4585" xr:uid="{00000000-0005-0000-0000-0000A0150000}"/>
    <cellStyle name="Normal 2 2 7 3" xfId="4586" xr:uid="{00000000-0005-0000-0000-0000A1150000}"/>
    <cellStyle name="Normal 2 2 8" xfId="4587" xr:uid="{00000000-0005-0000-0000-0000A2150000}"/>
    <cellStyle name="Normal 2 2 9" xfId="4588" xr:uid="{00000000-0005-0000-0000-0000A3150000}"/>
    <cellStyle name="Normal 2 2_10051" xfId="4589" xr:uid="{00000000-0005-0000-0000-0000A4150000}"/>
    <cellStyle name="Normal 2 3" xfId="94" xr:uid="{00000000-0005-0000-0000-0000A5150000}"/>
    <cellStyle name="Normal 2 3 2" xfId="95" xr:uid="{00000000-0005-0000-0000-0000A6150000}"/>
    <cellStyle name="Normal 2 3 2 2" xfId="4592" xr:uid="{00000000-0005-0000-0000-0000A7150000}"/>
    <cellStyle name="Normal 2 3 2 3" xfId="4593" xr:uid="{00000000-0005-0000-0000-0000A8150000}"/>
    <cellStyle name="Normal 2 3 2 4" xfId="4591" xr:uid="{00000000-0005-0000-0000-0000A9150000}"/>
    <cellStyle name="Normal 2 3 2_Active emp List" xfId="4594" xr:uid="{00000000-0005-0000-0000-0000AA150000}"/>
    <cellStyle name="Normal 2 3 3" xfId="96" xr:uid="{00000000-0005-0000-0000-0000AB150000}"/>
    <cellStyle name="Normal 2 3 3 2" xfId="4596" xr:uid="{00000000-0005-0000-0000-0000AC150000}"/>
    <cellStyle name="Normal 2 3 3 2 2" xfId="4597" xr:uid="{00000000-0005-0000-0000-0000AD150000}"/>
    <cellStyle name="Normal 2 3 3 3" xfId="4598" xr:uid="{00000000-0005-0000-0000-0000AE150000}"/>
    <cellStyle name="Normal 2 3 3 4" xfId="4595" xr:uid="{00000000-0005-0000-0000-0000AF150000}"/>
    <cellStyle name="Normal 2 3 4" xfId="4599" xr:uid="{00000000-0005-0000-0000-0000B0150000}"/>
    <cellStyle name="Normal 2 3 4 2" xfId="4600" xr:uid="{00000000-0005-0000-0000-0000B1150000}"/>
    <cellStyle name="Normal 2 3 5" xfId="4601" xr:uid="{00000000-0005-0000-0000-0000B2150000}"/>
    <cellStyle name="Normal 2 3 6" xfId="4590" xr:uid="{00000000-0005-0000-0000-0000B3150000}"/>
    <cellStyle name="Normal 2 3_2012 TV Budget" xfId="4602" xr:uid="{00000000-0005-0000-0000-0000B4150000}"/>
    <cellStyle name="Normal 2 4" xfId="97" xr:uid="{00000000-0005-0000-0000-0000B5150000}"/>
    <cellStyle name="Normal 2 4 2" xfId="4604" xr:uid="{00000000-0005-0000-0000-0000B6150000}"/>
    <cellStyle name="Normal 2 4 2 2" xfId="4605" xr:uid="{00000000-0005-0000-0000-0000B7150000}"/>
    <cellStyle name="Normal 2 4 2 2 2" xfId="4606" xr:uid="{00000000-0005-0000-0000-0000B8150000}"/>
    <cellStyle name="Normal 2 4 2 3" xfId="4607" xr:uid="{00000000-0005-0000-0000-0000B9150000}"/>
    <cellStyle name="Normal 2 4 2 4" xfId="4608" xr:uid="{00000000-0005-0000-0000-0000BA150000}"/>
    <cellStyle name="Normal 2 4 2 5" xfId="4609" xr:uid="{00000000-0005-0000-0000-0000BB150000}"/>
    <cellStyle name="Normal 2 4 2 6" xfId="4610" xr:uid="{00000000-0005-0000-0000-0000BC150000}"/>
    <cellStyle name="Normal 2 4 3" xfId="4611" xr:uid="{00000000-0005-0000-0000-0000BD150000}"/>
    <cellStyle name="Normal 2 4 3 2" xfId="4612" xr:uid="{00000000-0005-0000-0000-0000BE150000}"/>
    <cellStyle name="Normal 2 4 3 3" xfId="4613" xr:uid="{00000000-0005-0000-0000-0000BF150000}"/>
    <cellStyle name="Normal 2 4 4" xfId="4614" xr:uid="{00000000-0005-0000-0000-0000C0150000}"/>
    <cellStyle name="Normal 2 4 4 2" xfId="4615" xr:uid="{00000000-0005-0000-0000-0000C1150000}"/>
    <cellStyle name="Normal 2 4 4 3" xfId="4616" xr:uid="{00000000-0005-0000-0000-0000C2150000}"/>
    <cellStyle name="Normal 2 4 5" xfId="4617" xr:uid="{00000000-0005-0000-0000-0000C3150000}"/>
    <cellStyle name="Normal 2 4 6" xfId="4618" xr:uid="{00000000-0005-0000-0000-0000C4150000}"/>
    <cellStyle name="Normal 2 4 7" xfId="4603" xr:uid="{00000000-0005-0000-0000-0000C5150000}"/>
    <cellStyle name="Normal 2 5" xfId="98" xr:uid="{00000000-0005-0000-0000-0000C6150000}"/>
    <cellStyle name="Normal 2 5 2" xfId="4620" xr:uid="{00000000-0005-0000-0000-0000C7150000}"/>
    <cellStyle name="Normal 2 5 3" xfId="4621" xr:uid="{00000000-0005-0000-0000-0000C8150000}"/>
    <cellStyle name="Normal 2 5 4" xfId="4619" xr:uid="{00000000-0005-0000-0000-0000C9150000}"/>
    <cellStyle name="Normal 2 6" xfId="4622" xr:uid="{00000000-0005-0000-0000-0000CA150000}"/>
    <cellStyle name="Normal 2 6 2" xfId="4623" xr:uid="{00000000-0005-0000-0000-0000CB150000}"/>
    <cellStyle name="Normal 2 6 2 2" xfId="4624" xr:uid="{00000000-0005-0000-0000-0000CC150000}"/>
    <cellStyle name="Normal 2 6 3" xfId="4625" xr:uid="{00000000-0005-0000-0000-0000CD150000}"/>
    <cellStyle name="Normal 2 6 4" xfId="4626" xr:uid="{00000000-0005-0000-0000-0000CE150000}"/>
    <cellStyle name="Normal 2 6 5" xfId="4627" xr:uid="{00000000-0005-0000-0000-0000CF150000}"/>
    <cellStyle name="Normal 2 7" xfId="4628" xr:uid="{00000000-0005-0000-0000-0000D0150000}"/>
    <cellStyle name="Normal 2 7 2" xfId="4629" xr:uid="{00000000-0005-0000-0000-0000D1150000}"/>
    <cellStyle name="Normal 2 7 3" xfId="4630" xr:uid="{00000000-0005-0000-0000-0000D2150000}"/>
    <cellStyle name="Normal 2 7 4" xfId="4631" xr:uid="{00000000-0005-0000-0000-0000D3150000}"/>
    <cellStyle name="Normal 2 7 5" xfId="4632" xr:uid="{00000000-0005-0000-0000-0000D4150000}"/>
    <cellStyle name="Normal 2 8" xfId="4633" xr:uid="{00000000-0005-0000-0000-0000D5150000}"/>
    <cellStyle name="Normal 2 8 2" xfId="4634" xr:uid="{00000000-0005-0000-0000-0000D6150000}"/>
    <cellStyle name="Normal 2 8 2 2" xfId="4635" xr:uid="{00000000-0005-0000-0000-0000D7150000}"/>
    <cellStyle name="Normal 2 8 3" xfId="4636" xr:uid="{00000000-0005-0000-0000-0000D8150000}"/>
    <cellStyle name="Normal 2 8 4" xfId="4637" xr:uid="{00000000-0005-0000-0000-0000D9150000}"/>
    <cellStyle name="Normal 2 8 5" xfId="4638" xr:uid="{00000000-0005-0000-0000-0000DA150000}"/>
    <cellStyle name="Normal 2 9" xfId="4639" xr:uid="{00000000-0005-0000-0000-0000DB150000}"/>
    <cellStyle name="Normal 2 9 2" xfId="4640" xr:uid="{00000000-0005-0000-0000-0000DC150000}"/>
    <cellStyle name="Normal 2 9 3" xfId="4641" xr:uid="{00000000-0005-0000-0000-0000DD150000}"/>
    <cellStyle name="Normal 2 9 4" xfId="4642" xr:uid="{00000000-0005-0000-0000-0000DE150000}"/>
    <cellStyle name="Normal 2 9 5" xfId="4643" xr:uid="{00000000-0005-0000-0000-0000DF150000}"/>
    <cellStyle name="Normal 2_2009 Regulated Price Out" xfId="4644" xr:uid="{00000000-0005-0000-0000-0000E0150000}"/>
    <cellStyle name="Normal 20" xfId="124" xr:uid="{00000000-0005-0000-0000-0000E1150000}"/>
    <cellStyle name="Normal 20 2" xfId="4645" xr:uid="{00000000-0005-0000-0000-0000E2150000}"/>
    <cellStyle name="Normal 20 2 2" xfId="4646" xr:uid="{00000000-0005-0000-0000-0000E3150000}"/>
    <cellStyle name="Normal 20 2 3" xfId="4647" xr:uid="{00000000-0005-0000-0000-0000E4150000}"/>
    <cellStyle name="Normal 20 2 4" xfId="4648" xr:uid="{00000000-0005-0000-0000-0000E5150000}"/>
    <cellStyle name="Normal 20 3" xfId="4649" xr:uid="{00000000-0005-0000-0000-0000E6150000}"/>
    <cellStyle name="Normal 20 4" xfId="4650" xr:uid="{00000000-0005-0000-0000-0000E7150000}"/>
    <cellStyle name="Normal 20 4 2" xfId="4651" xr:uid="{00000000-0005-0000-0000-0000E8150000}"/>
    <cellStyle name="Normal 20 5" xfId="4652" xr:uid="{00000000-0005-0000-0000-0000E9150000}"/>
    <cellStyle name="Normal 20 6" xfId="4653" xr:uid="{00000000-0005-0000-0000-0000EA150000}"/>
    <cellStyle name="Normal 20 7" xfId="4654" xr:uid="{00000000-0005-0000-0000-0000EB150000}"/>
    <cellStyle name="Normal 21" xfId="125" xr:uid="{00000000-0005-0000-0000-0000EC150000}"/>
    <cellStyle name="Normal 21 2" xfId="4655" xr:uid="{00000000-0005-0000-0000-0000ED150000}"/>
    <cellStyle name="Normal 21 2 2" xfId="4656" xr:uid="{00000000-0005-0000-0000-0000EE150000}"/>
    <cellStyle name="Normal 21 2 3" xfId="4657" xr:uid="{00000000-0005-0000-0000-0000EF150000}"/>
    <cellStyle name="Normal 21 2 4" xfId="4658" xr:uid="{00000000-0005-0000-0000-0000F0150000}"/>
    <cellStyle name="Normal 21 3" xfId="4659" xr:uid="{00000000-0005-0000-0000-0000F1150000}"/>
    <cellStyle name="Normal 21 3 2" xfId="4660" xr:uid="{00000000-0005-0000-0000-0000F2150000}"/>
    <cellStyle name="Normal 21 4" xfId="4661" xr:uid="{00000000-0005-0000-0000-0000F3150000}"/>
    <cellStyle name="Normal 21 5" xfId="4662" xr:uid="{00000000-0005-0000-0000-0000F4150000}"/>
    <cellStyle name="Normal 22" xfId="130" xr:uid="{00000000-0005-0000-0000-0000F5150000}"/>
    <cellStyle name="Normal 22 2" xfId="4663" xr:uid="{00000000-0005-0000-0000-0000F6150000}"/>
    <cellStyle name="Normal 22 2 2" xfId="4664" xr:uid="{00000000-0005-0000-0000-0000F7150000}"/>
    <cellStyle name="Normal 22 2 3" xfId="4665" xr:uid="{00000000-0005-0000-0000-0000F8150000}"/>
    <cellStyle name="Normal 22 3" xfId="4666" xr:uid="{00000000-0005-0000-0000-0000F9150000}"/>
    <cellStyle name="Normal 22 3 2" xfId="4667" xr:uid="{00000000-0005-0000-0000-0000FA150000}"/>
    <cellStyle name="Normal 22 4" xfId="4668" xr:uid="{00000000-0005-0000-0000-0000FB150000}"/>
    <cellStyle name="Normal 22 5" xfId="4669" xr:uid="{00000000-0005-0000-0000-0000FC150000}"/>
    <cellStyle name="Normal 23" xfId="131" xr:uid="{00000000-0005-0000-0000-0000FD150000}"/>
    <cellStyle name="Normal 23 2" xfId="4671" xr:uid="{00000000-0005-0000-0000-0000FE150000}"/>
    <cellStyle name="Normal 23 2 2" xfId="4672" xr:uid="{00000000-0005-0000-0000-0000FF150000}"/>
    <cellStyle name="Normal 23 2 3" xfId="4673" xr:uid="{00000000-0005-0000-0000-000000160000}"/>
    <cellStyle name="Normal 23 3" xfId="4674" xr:uid="{00000000-0005-0000-0000-000001160000}"/>
    <cellStyle name="Normal 23 3 2" xfId="4675" xr:uid="{00000000-0005-0000-0000-000002160000}"/>
    <cellStyle name="Normal 23 3 3" xfId="4676" xr:uid="{00000000-0005-0000-0000-000003160000}"/>
    <cellStyle name="Normal 23 4" xfId="4677" xr:uid="{00000000-0005-0000-0000-000004160000}"/>
    <cellStyle name="Normal 24" xfId="132" xr:uid="{00000000-0005-0000-0000-000005160000}"/>
    <cellStyle name="Normal 24 2" xfId="4679" xr:uid="{00000000-0005-0000-0000-000006160000}"/>
    <cellStyle name="Normal 24 2 2" xfId="4680" xr:uid="{00000000-0005-0000-0000-000007160000}"/>
    <cellStyle name="Normal 24 2 3" xfId="4681" xr:uid="{00000000-0005-0000-0000-000008160000}"/>
    <cellStyle name="Normal 24 3" xfId="4682" xr:uid="{00000000-0005-0000-0000-000009160000}"/>
    <cellStyle name="Normal 24 3 2" xfId="4683" xr:uid="{00000000-0005-0000-0000-00000A160000}"/>
    <cellStyle name="Normal 24 4" xfId="4684" xr:uid="{00000000-0005-0000-0000-00000B160000}"/>
    <cellStyle name="Normal 24 5" xfId="4685" xr:uid="{00000000-0005-0000-0000-00000C160000}"/>
    <cellStyle name="Normal 25" xfId="133" xr:uid="{00000000-0005-0000-0000-00000D160000}"/>
    <cellStyle name="Normal 25 2" xfId="4687" xr:uid="{00000000-0005-0000-0000-00000E160000}"/>
    <cellStyle name="Normal 25 2 2" xfId="4688" xr:uid="{00000000-0005-0000-0000-00000F160000}"/>
    <cellStyle name="Normal 25 2 3" xfId="4689" xr:uid="{00000000-0005-0000-0000-000010160000}"/>
    <cellStyle name="Normal 25 3" xfId="4690" xr:uid="{00000000-0005-0000-0000-000011160000}"/>
    <cellStyle name="Normal 25 3 2" xfId="4691" xr:uid="{00000000-0005-0000-0000-000012160000}"/>
    <cellStyle name="Normal 25 4" xfId="4692" xr:uid="{00000000-0005-0000-0000-000013160000}"/>
    <cellStyle name="Normal 26" xfId="4693" xr:uid="{00000000-0005-0000-0000-000014160000}"/>
    <cellStyle name="Normal 26 2" xfId="4694" xr:uid="{00000000-0005-0000-0000-000015160000}"/>
    <cellStyle name="Normal 26 2 2" xfId="4695" xr:uid="{00000000-0005-0000-0000-000016160000}"/>
    <cellStyle name="Normal 26 2 3" xfId="4696" xr:uid="{00000000-0005-0000-0000-000017160000}"/>
    <cellStyle name="Normal 26 3" xfId="4697" xr:uid="{00000000-0005-0000-0000-000018160000}"/>
    <cellStyle name="Normal 26 4" xfId="4698" xr:uid="{00000000-0005-0000-0000-000019160000}"/>
    <cellStyle name="Normal 27" xfId="4699" xr:uid="{00000000-0005-0000-0000-00001A160000}"/>
    <cellStyle name="Normal 27 2" xfId="4700" xr:uid="{00000000-0005-0000-0000-00001B160000}"/>
    <cellStyle name="Normal 27 2 2" xfId="4701" xr:uid="{00000000-0005-0000-0000-00001C160000}"/>
    <cellStyle name="Normal 27 2 2 2" xfId="4702" xr:uid="{00000000-0005-0000-0000-00001D160000}"/>
    <cellStyle name="Normal 27 3" xfId="4703" xr:uid="{00000000-0005-0000-0000-00001E160000}"/>
    <cellStyle name="Normal 27 3 2" xfId="4704" xr:uid="{00000000-0005-0000-0000-00001F160000}"/>
    <cellStyle name="Normal 27 3 3" xfId="4705" xr:uid="{00000000-0005-0000-0000-000020160000}"/>
    <cellStyle name="Normal 27 4" xfId="4706" xr:uid="{00000000-0005-0000-0000-000021160000}"/>
    <cellStyle name="Normal 27 5" xfId="4707" xr:uid="{00000000-0005-0000-0000-000022160000}"/>
    <cellStyle name="Normal 28" xfId="4708" xr:uid="{00000000-0005-0000-0000-000023160000}"/>
    <cellStyle name="Normal 28 2" xfId="4709" xr:uid="{00000000-0005-0000-0000-000024160000}"/>
    <cellStyle name="Normal 28 2 2" xfId="4710" xr:uid="{00000000-0005-0000-0000-000025160000}"/>
    <cellStyle name="Normal 28 2 3" xfId="4711" xr:uid="{00000000-0005-0000-0000-000026160000}"/>
    <cellStyle name="Normal 28 3" xfId="4712" xr:uid="{00000000-0005-0000-0000-000027160000}"/>
    <cellStyle name="Normal 28 4" xfId="4713" xr:uid="{00000000-0005-0000-0000-000028160000}"/>
    <cellStyle name="Normal 29" xfId="4714" xr:uid="{00000000-0005-0000-0000-000029160000}"/>
    <cellStyle name="Normal 29 2" xfId="4715" xr:uid="{00000000-0005-0000-0000-00002A160000}"/>
    <cellStyle name="Normal 29 2 2" xfId="4716" xr:uid="{00000000-0005-0000-0000-00002B160000}"/>
    <cellStyle name="Normal 29 3" xfId="4717" xr:uid="{00000000-0005-0000-0000-00002C160000}"/>
    <cellStyle name="Normal 29 4" xfId="4718" xr:uid="{00000000-0005-0000-0000-00002D160000}"/>
    <cellStyle name="Normal 3" xfId="99" xr:uid="{00000000-0005-0000-0000-00002E160000}"/>
    <cellStyle name="Normal 3 2" xfId="100" xr:uid="{00000000-0005-0000-0000-00002F160000}"/>
    <cellStyle name="Normal 3 2 2" xfId="4721" xr:uid="{00000000-0005-0000-0000-000030160000}"/>
    <cellStyle name="Normal 3 2 2 2" xfId="4722" xr:uid="{00000000-0005-0000-0000-000031160000}"/>
    <cellStyle name="Normal 3 2 2 2 2" xfId="4723" xr:uid="{00000000-0005-0000-0000-000032160000}"/>
    <cellStyle name="Normal 3 2 2 2 2 2" xfId="4724" xr:uid="{00000000-0005-0000-0000-000033160000}"/>
    <cellStyle name="Normal 3 2 2 2 3" xfId="4725" xr:uid="{00000000-0005-0000-0000-000034160000}"/>
    <cellStyle name="Normal 3 2 2 2 3 2" xfId="4726" xr:uid="{00000000-0005-0000-0000-000035160000}"/>
    <cellStyle name="Normal 3 2 2 2 4" xfId="4727" xr:uid="{00000000-0005-0000-0000-000036160000}"/>
    <cellStyle name="Normal 3 2 2 3" xfId="4728" xr:uid="{00000000-0005-0000-0000-000037160000}"/>
    <cellStyle name="Normal 3 2 2 3 2" xfId="4729" xr:uid="{00000000-0005-0000-0000-000038160000}"/>
    <cellStyle name="Normal 3 2 2 3 3" xfId="4730" xr:uid="{00000000-0005-0000-0000-000039160000}"/>
    <cellStyle name="Normal 3 2 2 4" xfId="4731" xr:uid="{00000000-0005-0000-0000-00003A160000}"/>
    <cellStyle name="Normal 3 2 2 4 2" xfId="4732" xr:uid="{00000000-0005-0000-0000-00003B160000}"/>
    <cellStyle name="Normal 3 2 2 5" xfId="4733" xr:uid="{00000000-0005-0000-0000-00003C160000}"/>
    <cellStyle name="Normal 3 2 2 6" xfId="4734" xr:uid="{00000000-0005-0000-0000-00003D160000}"/>
    <cellStyle name="Normal 3 2 2 7" xfId="4735" xr:uid="{00000000-0005-0000-0000-00003E160000}"/>
    <cellStyle name="Normal 3 2 3" xfId="4736" xr:uid="{00000000-0005-0000-0000-00003F160000}"/>
    <cellStyle name="Normal 3 2 3 2" xfId="4737" xr:uid="{00000000-0005-0000-0000-000040160000}"/>
    <cellStyle name="Normal 3 2 3 2 2" xfId="4738" xr:uid="{00000000-0005-0000-0000-000041160000}"/>
    <cellStyle name="Normal 3 2 3 3" xfId="4739" xr:uid="{00000000-0005-0000-0000-000042160000}"/>
    <cellStyle name="Normal 3 2 3 3 2" xfId="4740" xr:uid="{00000000-0005-0000-0000-000043160000}"/>
    <cellStyle name="Normal 3 2 3 4" xfId="4741" xr:uid="{00000000-0005-0000-0000-000044160000}"/>
    <cellStyle name="Normal 3 2 3 5" xfId="4742" xr:uid="{00000000-0005-0000-0000-000045160000}"/>
    <cellStyle name="Normal 3 2 4" xfId="4743" xr:uid="{00000000-0005-0000-0000-000046160000}"/>
    <cellStyle name="Normal 3 2 4 2" xfId="4744" xr:uid="{00000000-0005-0000-0000-000047160000}"/>
    <cellStyle name="Normal 3 2 4 3" xfId="4745" xr:uid="{00000000-0005-0000-0000-000048160000}"/>
    <cellStyle name="Normal 3 2 5" xfId="4746" xr:uid="{00000000-0005-0000-0000-000049160000}"/>
    <cellStyle name="Normal 3 2 5 2" xfId="4747" xr:uid="{00000000-0005-0000-0000-00004A160000}"/>
    <cellStyle name="Normal 3 2 5 3" xfId="4748" xr:uid="{00000000-0005-0000-0000-00004B160000}"/>
    <cellStyle name="Normal 3 2 6" xfId="4749" xr:uid="{00000000-0005-0000-0000-00004C160000}"/>
    <cellStyle name="Normal 3 2 7" xfId="4750" xr:uid="{00000000-0005-0000-0000-00004D160000}"/>
    <cellStyle name="Normal 3 2 8" xfId="4751" xr:uid="{00000000-0005-0000-0000-00004E160000}"/>
    <cellStyle name="Normal 3 2 9" xfId="4720" xr:uid="{00000000-0005-0000-0000-00004F160000}"/>
    <cellStyle name="Normal 3 3" xfId="4752" xr:uid="{00000000-0005-0000-0000-000050160000}"/>
    <cellStyle name="Normal 3 3 2" xfId="4753" xr:uid="{00000000-0005-0000-0000-000051160000}"/>
    <cellStyle name="Normal 3 3 2 2" xfId="4754" xr:uid="{00000000-0005-0000-0000-000052160000}"/>
    <cellStyle name="Normal 3 3 3" xfId="4755" xr:uid="{00000000-0005-0000-0000-000053160000}"/>
    <cellStyle name="Normal 3 3 3 2" xfId="4756" xr:uid="{00000000-0005-0000-0000-000054160000}"/>
    <cellStyle name="Normal 3 3 4" xfId="4757" xr:uid="{00000000-0005-0000-0000-000055160000}"/>
    <cellStyle name="Normal 3 3 4 2" xfId="4758" xr:uid="{00000000-0005-0000-0000-000056160000}"/>
    <cellStyle name="Normal 3 3 5" xfId="4759" xr:uid="{00000000-0005-0000-0000-000057160000}"/>
    <cellStyle name="Normal 3 4" xfId="4760" xr:uid="{00000000-0005-0000-0000-000058160000}"/>
    <cellStyle name="Normal 3 4 2" xfId="4761" xr:uid="{00000000-0005-0000-0000-000059160000}"/>
    <cellStyle name="Normal 3 4 3" xfId="4762" xr:uid="{00000000-0005-0000-0000-00005A160000}"/>
    <cellStyle name="Normal 3 4 4" xfId="4763" xr:uid="{00000000-0005-0000-0000-00005B160000}"/>
    <cellStyle name="Normal 3 5" xfId="4764" xr:uid="{00000000-0005-0000-0000-00005C160000}"/>
    <cellStyle name="Normal 3 5 2" xfId="4765" xr:uid="{00000000-0005-0000-0000-00005D160000}"/>
    <cellStyle name="Normal 3 6" xfId="4766" xr:uid="{00000000-0005-0000-0000-00005E160000}"/>
    <cellStyle name="Normal 3 7" xfId="4767" xr:uid="{00000000-0005-0000-0000-00005F160000}"/>
    <cellStyle name="Normal 3 8" xfId="4719" xr:uid="{00000000-0005-0000-0000-000060160000}"/>
    <cellStyle name="Normal 3_10051" xfId="4768" xr:uid="{00000000-0005-0000-0000-000061160000}"/>
    <cellStyle name="Normal 30" xfId="4769" xr:uid="{00000000-0005-0000-0000-000062160000}"/>
    <cellStyle name="Normal 30 2" xfId="4770" xr:uid="{00000000-0005-0000-0000-000063160000}"/>
    <cellStyle name="Normal 30 3" xfId="4771" xr:uid="{00000000-0005-0000-0000-000064160000}"/>
    <cellStyle name="Normal 30 4" xfId="4772" xr:uid="{00000000-0005-0000-0000-000065160000}"/>
    <cellStyle name="Normal 31" xfId="4773" xr:uid="{00000000-0005-0000-0000-000066160000}"/>
    <cellStyle name="Normal 31 2" xfId="4774" xr:uid="{00000000-0005-0000-0000-000067160000}"/>
    <cellStyle name="Normal 31 2 2" xfId="4775" xr:uid="{00000000-0005-0000-0000-000068160000}"/>
    <cellStyle name="Normal 31 2 2 2" xfId="4776" xr:uid="{00000000-0005-0000-0000-000069160000}"/>
    <cellStyle name="Normal 31 2 2 2 2" xfId="4777" xr:uid="{00000000-0005-0000-0000-00006A160000}"/>
    <cellStyle name="Normal 31 2 2 2 2 2" xfId="4778" xr:uid="{00000000-0005-0000-0000-00006B160000}"/>
    <cellStyle name="Normal 31 2 2 2 2 2 2" xfId="4779" xr:uid="{00000000-0005-0000-0000-00006C160000}"/>
    <cellStyle name="Normal 31 2 2 2 2 3" xfId="4780" xr:uid="{00000000-0005-0000-0000-00006D160000}"/>
    <cellStyle name="Normal 31 2 2 2 2 3 2" xfId="4781" xr:uid="{00000000-0005-0000-0000-00006E160000}"/>
    <cellStyle name="Normal 31 2 2 2 2 4" xfId="4782" xr:uid="{00000000-0005-0000-0000-00006F160000}"/>
    <cellStyle name="Normal 31 2 2 2 3" xfId="4783" xr:uid="{00000000-0005-0000-0000-000070160000}"/>
    <cellStyle name="Normal 31 2 2 2 3 2" xfId="4784" xr:uid="{00000000-0005-0000-0000-000071160000}"/>
    <cellStyle name="Normal 31 2 2 2 4" xfId="4785" xr:uid="{00000000-0005-0000-0000-000072160000}"/>
    <cellStyle name="Normal 31 2 2 2 4 2" xfId="4786" xr:uid="{00000000-0005-0000-0000-000073160000}"/>
    <cellStyle name="Normal 31 2 2 2 5" xfId="4787" xr:uid="{00000000-0005-0000-0000-000074160000}"/>
    <cellStyle name="Normal 31 2 2 3" xfId="4788" xr:uid="{00000000-0005-0000-0000-000075160000}"/>
    <cellStyle name="Normal 31 2 2 3 2" xfId="4789" xr:uid="{00000000-0005-0000-0000-000076160000}"/>
    <cellStyle name="Normal 31 2 2 3 2 2" xfId="4790" xr:uid="{00000000-0005-0000-0000-000077160000}"/>
    <cellStyle name="Normal 31 2 2 3 3" xfId="4791" xr:uid="{00000000-0005-0000-0000-000078160000}"/>
    <cellStyle name="Normal 31 2 2 3 3 2" xfId="4792" xr:uid="{00000000-0005-0000-0000-000079160000}"/>
    <cellStyle name="Normal 31 2 2 3 4" xfId="4793" xr:uid="{00000000-0005-0000-0000-00007A160000}"/>
    <cellStyle name="Normal 31 2 2 4" xfId="4794" xr:uid="{00000000-0005-0000-0000-00007B160000}"/>
    <cellStyle name="Normal 31 2 2 4 2" xfId="4795" xr:uid="{00000000-0005-0000-0000-00007C160000}"/>
    <cellStyle name="Normal 31 2 2 5" xfId="4796" xr:uid="{00000000-0005-0000-0000-00007D160000}"/>
    <cellStyle name="Normal 31 2 2 5 2" xfId="4797" xr:uid="{00000000-0005-0000-0000-00007E160000}"/>
    <cellStyle name="Normal 31 2 2 6" xfId="4798" xr:uid="{00000000-0005-0000-0000-00007F160000}"/>
    <cellStyle name="Normal 31 2 3" xfId="4799" xr:uid="{00000000-0005-0000-0000-000080160000}"/>
    <cellStyle name="Normal 31 2 3 2" xfId="4800" xr:uid="{00000000-0005-0000-0000-000081160000}"/>
    <cellStyle name="Normal 31 2 3 2 2" xfId="4801" xr:uid="{00000000-0005-0000-0000-000082160000}"/>
    <cellStyle name="Normal 31 2 3 2 2 2" xfId="4802" xr:uid="{00000000-0005-0000-0000-000083160000}"/>
    <cellStyle name="Normal 31 2 3 2 3" xfId="4803" xr:uid="{00000000-0005-0000-0000-000084160000}"/>
    <cellStyle name="Normal 31 2 3 2 3 2" xfId="4804" xr:uid="{00000000-0005-0000-0000-000085160000}"/>
    <cellStyle name="Normal 31 2 3 2 4" xfId="4805" xr:uid="{00000000-0005-0000-0000-000086160000}"/>
    <cellStyle name="Normal 31 2 3 3" xfId="4806" xr:uid="{00000000-0005-0000-0000-000087160000}"/>
    <cellStyle name="Normal 31 2 3 3 2" xfId="4807" xr:uid="{00000000-0005-0000-0000-000088160000}"/>
    <cellStyle name="Normal 31 2 3 4" xfId="4808" xr:uid="{00000000-0005-0000-0000-000089160000}"/>
    <cellStyle name="Normal 31 2 3 4 2" xfId="4809" xr:uid="{00000000-0005-0000-0000-00008A160000}"/>
    <cellStyle name="Normal 31 2 3 5" xfId="4810" xr:uid="{00000000-0005-0000-0000-00008B160000}"/>
    <cellStyle name="Normal 31 2 4" xfId="4811" xr:uid="{00000000-0005-0000-0000-00008C160000}"/>
    <cellStyle name="Normal 31 2 4 2" xfId="4812" xr:uid="{00000000-0005-0000-0000-00008D160000}"/>
    <cellStyle name="Normal 31 2 4 2 2" xfId="4813" xr:uid="{00000000-0005-0000-0000-00008E160000}"/>
    <cellStyle name="Normal 31 2 4 3" xfId="4814" xr:uid="{00000000-0005-0000-0000-00008F160000}"/>
    <cellStyle name="Normal 31 2 4 3 2" xfId="4815" xr:uid="{00000000-0005-0000-0000-000090160000}"/>
    <cellStyle name="Normal 31 2 4 4" xfId="4816" xr:uid="{00000000-0005-0000-0000-000091160000}"/>
    <cellStyle name="Normal 31 2 5" xfId="4817" xr:uid="{00000000-0005-0000-0000-000092160000}"/>
    <cellStyle name="Normal 31 2 5 2" xfId="4818" xr:uid="{00000000-0005-0000-0000-000093160000}"/>
    <cellStyle name="Normal 31 2 6" xfId="4819" xr:uid="{00000000-0005-0000-0000-000094160000}"/>
    <cellStyle name="Normal 31 2 6 2" xfId="4820" xr:uid="{00000000-0005-0000-0000-000095160000}"/>
    <cellStyle name="Normal 31 2 7" xfId="4821" xr:uid="{00000000-0005-0000-0000-000096160000}"/>
    <cellStyle name="Normal 31 3" xfId="4822" xr:uid="{00000000-0005-0000-0000-000097160000}"/>
    <cellStyle name="Normal 31 3 2" xfId="4823" xr:uid="{00000000-0005-0000-0000-000098160000}"/>
    <cellStyle name="Normal 31 3 2 2" xfId="4824" xr:uid="{00000000-0005-0000-0000-000099160000}"/>
    <cellStyle name="Normal 31 3 2 2 2" xfId="4825" xr:uid="{00000000-0005-0000-0000-00009A160000}"/>
    <cellStyle name="Normal 31 3 2 2 2 2" xfId="4826" xr:uid="{00000000-0005-0000-0000-00009B160000}"/>
    <cellStyle name="Normal 31 3 2 2 3" xfId="4827" xr:uid="{00000000-0005-0000-0000-00009C160000}"/>
    <cellStyle name="Normal 31 3 2 2 3 2" xfId="4828" xr:uid="{00000000-0005-0000-0000-00009D160000}"/>
    <cellStyle name="Normal 31 3 2 2 4" xfId="4829" xr:uid="{00000000-0005-0000-0000-00009E160000}"/>
    <cellStyle name="Normal 31 3 2 3" xfId="4830" xr:uid="{00000000-0005-0000-0000-00009F160000}"/>
    <cellStyle name="Normal 31 3 2 3 2" xfId="4831" xr:uid="{00000000-0005-0000-0000-0000A0160000}"/>
    <cellStyle name="Normal 31 3 2 4" xfId="4832" xr:uid="{00000000-0005-0000-0000-0000A1160000}"/>
    <cellStyle name="Normal 31 3 2 4 2" xfId="4833" xr:uid="{00000000-0005-0000-0000-0000A2160000}"/>
    <cellStyle name="Normal 31 3 2 5" xfId="4834" xr:uid="{00000000-0005-0000-0000-0000A3160000}"/>
    <cellStyle name="Normal 31 3 3" xfId="4835" xr:uid="{00000000-0005-0000-0000-0000A4160000}"/>
    <cellStyle name="Normal 31 3 3 2" xfId="4836" xr:uid="{00000000-0005-0000-0000-0000A5160000}"/>
    <cellStyle name="Normal 31 3 3 2 2" xfId="4837" xr:uid="{00000000-0005-0000-0000-0000A6160000}"/>
    <cellStyle name="Normal 31 3 3 3" xfId="4838" xr:uid="{00000000-0005-0000-0000-0000A7160000}"/>
    <cellStyle name="Normal 31 3 3 3 2" xfId="4839" xr:uid="{00000000-0005-0000-0000-0000A8160000}"/>
    <cellStyle name="Normal 31 3 3 4" xfId="4840" xr:uid="{00000000-0005-0000-0000-0000A9160000}"/>
    <cellStyle name="Normal 31 3 4" xfId="4841" xr:uid="{00000000-0005-0000-0000-0000AA160000}"/>
    <cellStyle name="Normal 31 3 4 2" xfId="4842" xr:uid="{00000000-0005-0000-0000-0000AB160000}"/>
    <cellStyle name="Normal 31 3 5" xfId="4843" xr:uid="{00000000-0005-0000-0000-0000AC160000}"/>
    <cellStyle name="Normal 31 3 5 2" xfId="4844" xr:uid="{00000000-0005-0000-0000-0000AD160000}"/>
    <cellStyle name="Normal 31 3 6" xfId="4845" xr:uid="{00000000-0005-0000-0000-0000AE160000}"/>
    <cellStyle name="Normal 31 4" xfId="4846" xr:uid="{00000000-0005-0000-0000-0000AF160000}"/>
    <cellStyle name="Normal 31 4 2" xfId="4847" xr:uid="{00000000-0005-0000-0000-0000B0160000}"/>
    <cellStyle name="Normal 31 4 2 2" xfId="4848" xr:uid="{00000000-0005-0000-0000-0000B1160000}"/>
    <cellStyle name="Normal 31 4 2 2 2" xfId="4849" xr:uid="{00000000-0005-0000-0000-0000B2160000}"/>
    <cellStyle name="Normal 31 4 2 3" xfId="4850" xr:uid="{00000000-0005-0000-0000-0000B3160000}"/>
    <cellStyle name="Normal 31 4 2 3 2" xfId="4851" xr:uid="{00000000-0005-0000-0000-0000B4160000}"/>
    <cellStyle name="Normal 31 4 2 4" xfId="4852" xr:uid="{00000000-0005-0000-0000-0000B5160000}"/>
    <cellStyle name="Normal 31 4 3" xfId="4853" xr:uid="{00000000-0005-0000-0000-0000B6160000}"/>
    <cellStyle name="Normal 31 4 3 2" xfId="4854" xr:uid="{00000000-0005-0000-0000-0000B7160000}"/>
    <cellStyle name="Normal 31 4 4" xfId="4855" xr:uid="{00000000-0005-0000-0000-0000B8160000}"/>
    <cellStyle name="Normal 31 4 4 2" xfId="4856" xr:uid="{00000000-0005-0000-0000-0000B9160000}"/>
    <cellStyle name="Normal 31 4 5" xfId="4857" xr:uid="{00000000-0005-0000-0000-0000BA160000}"/>
    <cellStyle name="Normal 31 5" xfId="4858" xr:uid="{00000000-0005-0000-0000-0000BB160000}"/>
    <cellStyle name="Normal 31 5 2" xfId="4859" xr:uid="{00000000-0005-0000-0000-0000BC160000}"/>
    <cellStyle name="Normal 31 5 2 2" xfId="4860" xr:uid="{00000000-0005-0000-0000-0000BD160000}"/>
    <cellStyle name="Normal 31 5 3" xfId="4861" xr:uid="{00000000-0005-0000-0000-0000BE160000}"/>
    <cellStyle name="Normal 31 5 3 2" xfId="4862" xr:uid="{00000000-0005-0000-0000-0000BF160000}"/>
    <cellStyle name="Normal 31 5 4" xfId="4863" xr:uid="{00000000-0005-0000-0000-0000C0160000}"/>
    <cellStyle name="Normal 31 6" xfId="4864" xr:uid="{00000000-0005-0000-0000-0000C1160000}"/>
    <cellStyle name="Normal 31 6 2" xfId="4865" xr:uid="{00000000-0005-0000-0000-0000C2160000}"/>
    <cellStyle name="Normal 31 7" xfId="4866" xr:uid="{00000000-0005-0000-0000-0000C3160000}"/>
    <cellStyle name="Normal 31 7 2" xfId="4867" xr:uid="{00000000-0005-0000-0000-0000C4160000}"/>
    <cellStyle name="Normal 31 8" xfId="4868" xr:uid="{00000000-0005-0000-0000-0000C5160000}"/>
    <cellStyle name="Normal 32" xfId="4869" xr:uid="{00000000-0005-0000-0000-0000C6160000}"/>
    <cellStyle name="Normal 32 2" xfId="4870" xr:uid="{00000000-0005-0000-0000-0000C7160000}"/>
    <cellStyle name="Normal 32 2 2" xfId="4871" xr:uid="{00000000-0005-0000-0000-0000C8160000}"/>
    <cellStyle name="Normal 32 2 2 2" xfId="4872" xr:uid="{00000000-0005-0000-0000-0000C9160000}"/>
    <cellStyle name="Normal 32 2 2 2 2" xfId="4873" xr:uid="{00000000-0005-0000-0000-0000CA160000}"/>
    <cellStyle name="Normal 32 2 2 2 2 2" xfId="4874" xr:uid="{00000000-0005-0000-0000-0000CB160000}"/>
    <cellStyle name="Normal 32 2 2 2 2 2 2" xfId="4875" xr:uid="{00000000-0005-0000-0000-0000CC160000}"/>
    <cellStyle name="Normal 32 2 2 2 2 3" xfId="4876" xr:uid="{00000000-0005-0000-0000-0000CD160000}"/>
    <cellStyle name="Normal 32 2 2 2 2 3 2" xfId="4877" xr:uid="{00000000-0005-0000-0000-0000CE160000}"/>
    <cellStyle name="Normal 32 2 2 2 2 4" xfId="4878" xr:uid="{00000000-0005-0000-0000-0000CF160000}"/>
    <cellStyle name="Normal 32 2 2 2 3" xfId="4879" xr:uid="{00000000-0005-0000-0000-0000D0160000}"/>
    <cellStyle name="Normal 32 2 2 2 3 2" xfId="4880" xr:uid="{00000000-0005-0000-0000-0000D1160000}"/>
    <cellStyle name="Normal 32 2 2 2 4" xfId="4881" xr:uid="{00000000-0005-0000-0000-0000D2160000}"/>
    <cellStyle name="Normal 32 2 2 2 4 2" xfId="4882" xr:uid="{00000000-0005-0000-0000-0000D3160000}"/>
    <cellStyle name="Normal 32 2 2 2 5" xfId="4883" xr:uid="{00000000-0005-0000-0000-0000D4160000}"/>
    <cellStyle name="Normal 32 2 2 3" xfId="4884" xr:uid="{00000000-0005-0000-0000-0000D5160000}"/>
    <cellStyle name="Normal 32 2 2 3 2" xfId="4885" xr:uid="{00000000-0005-0000-0000-0000D6160000}"/>
    <cellStyle name="Normal 32 2 2 3 2 2" xfId="4886" xr:uid="{00000000-0005-0000-0000-0000D7160000}"/>
    <cellStyle name="Normal 32 2 2 3 3" xfId="4887" xr:uid="{00000000-0005-0000-0000-0000D8160000}"/>
    <cellStyle name="Normal 32 2 2 3 3 2" xfId="4888" xr:uid="{00000000-0005-0000-0000-0000D9160000}"/>
    <cellStyle name="Normal 32 2 2 3 4" xfId="4889" xr:uid="{00000000-0005-0000-0000-0000DA160000}"/>
    <cellStyle name="Normal 32 2 2 4" xfId="4890" xr:uid="{00000000-0005-0000-0000-0000DB160000}"/>
    <cellStyle name="Normal 32 2 2 4 2" xfId="4891" xr:uid="{00000000-0005-0000-0000-0000DC160000}"/>
    <cellStyle name="Normal 32 2 2 5" xfId="4892" xr:uid="{00000000-0005-0000-0000-0000DD160000}"/>
    <cellStyle name="Normal 32 2 2 5 2" xfId="4893" xr:uid="{00000000-0005-0000-0000-0000DE160000}"/>
    <cellStyle name="Normal 32 2 2 6" xfId="4894" xr:uid="{00000000-0005-0000-0000-0000DF160000}"/>
    <cellStyle name="Normal 32 2 3" xfId="4895" xr:uid="{00000000-0005-0000-0000-0000E0160000}"/>
    <cellStyle name="Normal 32 2 3 2" xfId="4896" xr:uid="{00000000-0005-0000-0000-0000E1160000}"/>
    <cellStyle name="Normal 32 2 3 2 2" xfId="4897" xr:uid="{00000000-0005-0000-0000-0000E2160000}"/>
    <cellStyle name="Normal 32 2 3 2 2 2" xfId="4898" xr:uid="{00000000-0005-0000-0000-0000E3160000}"/>
    <cellStyle name="Normal 32 2 3 2 3" xfId="4899" xr:uid="{00000000-0005-0000-0000-0000E4160000}"/>
    <cellStyle name="Normal 32 2 3 2 3 2" xfId="4900" xr:uid="{00000000-0005-0000-0000-0000E5160000}"/>
    <cellStyle name="Normal 32 2 3 2 4" xfId="4901" xr:uid="{00000000-0005-0000-0000-0000E6160000}"/>
    <cellStyle name="Normal 32 2 3 3" xfId="4902" xr:uid="{00000000-0005-0000-0000-0000E7160000}"/>
    <cellStyle name="Normal 32 2 3 3 2" xfId="4903" xr:uid="{00000000-0005-0000-0000-0000E8160000}"/>
    <cellStyle name="Normal 32 2 3 4" xfId="4904" xr:uid="{00000000-0005-0000-0000-0000E9160000}"/>
    <cellStyle name="Normal 32 2 3 4 2" xfId="4905" xr:uid="{00000000-0005-0000-0000-0000EA160000}"/>
    <cellStyle name="Normal 32 2 3 5" xfId="4906" xr:uid="{00000000-0005-0000-0000-0000EB160000}"/>
    <cellStyle name="Normal 32 2 4" xfId="4907" xr:uid="{00000000-0005-0000-0000-0000EC160000}"/>
    <cellStyle name="Normal 32 2 4 2" xfId="4908" xr:uid="{00000000-0005-0000-0000-0000ED160000}"/>
    <cellStyle name="Normal 32 2 4 2 2" xfId="4909" xr:uid="{00000000-0005-0000-0000-0000EE160000}"/>
    <cellStyle name="Normal 32 2 4 3" xfId="4910" xr:uid="{00000000-0005-0000-0000-0000EF160000}"/>
    <cellStyle name="Normal 32 2 4 3 2" xfId="4911" xr:uid="{00000000-0005-0000-0000-0000F0160000}"/>
    <cellStyle name="Normal 32 2 4 4" xfId="4912" xr:uid="{00000000-0005-0000-0000-0000F1160000}"/>
    <cellStyle name="Normal 32 2 5" xfId="4913" xr:uid="{00000000-0005-0000-0000-0000F2160000}"/>
    <cellStyle name="Normal 32 2 5 2" xfId="4914" xr:uid="{00000000-0005-0000-0000-0000F3160000}"/>
    <cellStyle name="Normal 32 2 6" xfId="4915" xr:uid="{00000000-0005-0000-0000-0000F4160000}"/>
    <cellStyle name="Normal 32 2 6 2" xfId="4916" xr:uid="{00000000-0005-0000-0000-0000F5160000}"/>
    <cellStyle name="Normal 32 2 7" xfId="4917" xr:uid="{00000000-0005-0000-0000-0000F6160000}"/>
    <cellStyle name="Normal 32 3" xfId="4918" xr:uid="{00000000-0005-0000-0000-0000F7160000}"/>
    <cellStyle name="Normal 32 3 2" xfId="4919" xr:uid="{00000000-0005-0000-0000-0000F8160000}"/>
    <cellStyle name="Normal 32 3 2 2" xfId="4920" xr:uid="{00000000-0005-0000-0000-0000F9160000}"/>
    <cellStyle name="Normal 32 3 2 2 2" xfId="4921" xr:uid="{00000000-0005-0000-0000-0000FA160000}"/>
    <cellStyle name="Normal 32 3 2 2 2 2" xfId="4922" xr:uid="{00000000-0005-0000-0000-0000FB160000}"/>
    <cellStyle name="Normal 32 3 2 2 3" xfId="4923" xr:uid="{00000000-0005-0000-0000-0000FC160000}"/>
    <cellStyle name="Normal 32 3 2 2 3 2" xfId="4924" xr:uid="{00000000-0005-0000-0000-0000FD160000}"/>
    <cellStyle name="Normal 32 3 2 2 4" xfId="4925" xr:uid="{00000000-0005-0000-0000-0000FE160000}"/>
    <cellStyle name="Normal 32 3 2 3" xfId="4926" xr:uid="{00000000-0005-0000-0000-0000FF160000}"/>
    <cellStyle name="Normal 32 3 2 3 2" xfId="4927" xr:uid="{00000000-0005-0000-0000-000000170000}"/>
    <cellStyle name="Normal 32 3 2 4" xfId="4928" xr:uid="{00000000-0005-0000-0000-000001170000}"/>
    <cellStyle name="Normal 32 3 2 4 2" xfId="4929" xr:uid="{00000000-0005-0000-0000-000002170000}"/>
    <cellStyle name="Normal 32 3 2 5" xfId="4930" xr:uid="{00000000-0005-0000-0000-000003170000}"/>
    <cellStyle name="Normal 32 3 3" xfId="4931" xr:uid="{00000000-0005-0000-0000-000004170000}"/>
    <cellStyle name="Normal 32 3 3 2" xfId="4932" xr:uid="{00000000-0005-0000-0000-000005170000}"/>
    <cellStyle name="Normal 32 3 3 2 2" xfId="4933" xr:uid="{00000000-0005-0000-0000-000006170000}"/>
    <cellStyle name="Normal 32 3 3 3" xfId="4934" xr:uid="{00000000-0005-0000-0000-000007170000}"/>
    <cellStyle name="Normal 32 3 3 3 2" xfId="4935" xr:uid="{00000000-0005-0000-0000-000008170000}"/>
    <cellStyle name="Normal 32 3 3 4" xfId="4936" xr:uid="{00000000-0005-0000-0000-000009170000}"/>
    <cellStyle name="Normal 32 3 4" xfId="4937" xr:uid="{00000000-0005-0000-0000-00000A170000}"/>
    <cellStyle name="Normal 32 3 4 2" xfId="4938" xr:uid="{00000000-0005-0000-0000-00000B170000}"/>
    <cellStyle name="Normal 32 3 5" xfId="4939" xr:uid="{00000000-0005-0000-0000-00000C170000}"/>
    <cellStyle name="Normal 32 3 5 2" xfId="4940" xr:uid="{00000000-0005-0000-0000-00000D170000}"/>
    <cellStyle name="Normal 32 3 6" xfId="4941" xr:uid="{00000000-0005-0000-0000-00000E170000}"/>
    <cellStyle name="Normal 32 4" xfId="4942" xr:uid="{00000000-0005-0000-0000-00000F170000}"/>
    <cellStyle name="Normal 32 4 2" xfId="4943" xr:uid="{00000000-0005-0000-0000-000010170000}"/>
    <cellStyle name="Normal 32 4 2 2" xfId="4944" xr:uid="{00000000-0005-0000-0000-000011170000}"/>
    <cellStyle name="Normal 32 4 2 2 2" xfId="4945" xr:uid="{00000000-0005-0000-0000-000012170000}"/>
    <cellStyle name="Normal 32 4 2 3" xfId="4946" xr:uid="{00000000-0005-0000-0000-000013170000}"/>
    <cellStyle name="Normal 32 4 2 3 2" xfId="4947" xr:uid="{00000000-0005-0000-0000-000014170000}"/>
    <cellStyle name="Normal 32 4 2 4" xfId="4948" xr:uid="{00000000-0005-0000-0000-000015170000}"/>
    <cellStyle name="Normal 32 4 3" xfId="4949" xr:uid="{00000000-0005-0000-0000-000016170000}"/>
    <cellStyle name="Normal 32 4 3 2" xfId="4950" xr:uid="{00000000-0005-0000-0000-000017170000}"/>
    <cellStyle name="Normal 32 4 4" xfId="4951" xr:uid="{00000000-0005-0000-0000-000018170000}"/>
    <cellStyle name="Normal 32 4 4 2" xfId="4952" xr:uid="{00000000-0005-0000-0000-000019170000}"/>
    <cellStyle name="Normal 32 4 5" xfId="4953" xr:uid="{00000000-0005-0000-0000-00001A170000}"/>
    <cellStyle name="Normal 32 5" xfId="4954" xr:uid="{00000000-0005-0000-0000-00001B170000}"/>
    <cellStyle name="Normal 32 5 2" xfId="4955" xr:uid="{00000000-0005-0000-0000-00001C170000}"/>
    <cellStyle name="Normal 32 5 2 2" xfId="4956" xr:uid="{00000000-0005-0000-0000-00001D170000}"/>
    <cellStyle name="Normal 32 5 3" xfId="4957" xr:uid="{00000000-0005-0000-0000-00001E170000}"/>
    <cellStyle name="Normal 32 5 3 2" xfId="4958" xr:uid="{00000000-0005-0000-0000-00001F170000}"/>
    <cellStyle name="Normal 32 5 4" xfId="4959" xr:uid="{00000000-0005-0000-0000-000020170000}"/>
    <cellStyle name="Normal 32 6" xfId="4960" xr:uid="{00000000-0005-0000-0000-000021170000}"/>
    <cellStyle name="Normal 32 6 2" xfId="4961" xr:uid="{00000000-0005-0000-0000-000022170000}"/>
    <cellStyle name="Normal 32 7" xfId="4962" xr:uid="{00000000-0005-0000-0000-000023170000}"/>
    <cellStyle name="Normal 32 7 2" xfId="4963" xr:uid="{00000000-0005-0000-0000-000024170000}"/>
    <cellStyle name="Normal 32 8" xfId="4964" xr:uid="{00000000-0005-0000-0000-000025170000}"/>
    <cellStyle name="Normal 33" xfId="4965" xr:uid="{00000000-0005-0000-0000-000026170000}"/>
    <cellStyle name="Normal 33 2" xfId="4966" xr:uid="{00000000-0005-0000-0000-000027170000}"/>
    <cellStyle name="Normal 33 3" xfId="4967" xr:uid="{00000000-0005-0000-0000-000028170000}"/>
    <cellStyle name="Normal 34" xfId="4968" xr:uid="{00000000-0005-0000-0000-000029170000}"/>
    <cellStyle name="Normal 34 2" xfId="4969" xr:uid="{00000000-0005-0000-0000-00002A170000}"/>
    <cellStyle name="Normal 34 3" xfId="4970" xr:uid="{00000000-0005-0000-0000-00002B170000}"/>
    <cellStyle name="Normal 35" xfId="4971" xr:uid="{00000000-0005-0000-0000-00002C170000}"/>
    <cellStyle name="Normal 35 2" xfId="4972" xr:uid="{00000000-0005-0000-0000-00002D170000}"/>
    <cellStyle name="Normal 35 2 2" xfId="4973" xr:uid="{00000000-0005-0000-0000-00002E170000}"/>
    <cellStyle name="Normal 35 2 2 2" xfId="4974" xr:uid="{00000000-0005-0000-0000-00002F170000}"/>
    <cellStyle name="Normal 35 2 2 2 2" xfId="4975" xr:uid="{00000000-0005-0000-0000-000030170000}"/>
    <cellStyle name="Normal 35 2 2 2 2 2" xfId="4976" xr:uid="{00000000-0005-0000-0000-000031170000}"/>
    <cellStyle name="Normal 35 2 2 2 3" xfId="4977" xr:uid="{00000000-0005-0000-0000-000032170000}"/>
    <cellStyle name="Normal 35 2 2 2 3 2" xfId="4978" xr:uid="{00000000-0005-0000-0000-000033170000}"/>
    <cellStyle name="Normal 35 2 2 2 4" xfId="4979" xr:uid="{00000000-0005-0000-0000-000034170000}"/>
    <cellStyle name="Normal 35 2 2 3" xfId="4980" xr:uid="{00000000-0005-0000-0000-000035170000}"/>
    <cellStyle name="Normal 35 2 2 3 2" xfId="4981" xr:uid="{00000000-0005-0000-0000-000036170000}"/>
    <cellStyle name="Normal 35 2 2 4" xfId="4982" xr:uid="{00000000-0005-0000-0000-000037170000}"/>
    <cellStyle name="Normal 35 2 2 4 2" xfId="4983" xr:uid="{00000000-0005-0000-0000-000038170000}"/>
    <cellStyle name="Normal 35 2 2 5" xfId="4984" xr:uid="{00000000-0005-0000-0000-000039170000}"/>
    <cellStyle name="Normal 35 2 3" xfId="4985" xr:uid="{00000000-0005-0000-0000-00003A170000}"/>
    <cellStyle name="Normal 35 2 3 2" xfId="4986" xr:uid="{00000000-0005-0000-0000-00003B170000}"/>
    <cellStyle name="Normal 35 2 3 2 2" xfId="4987" xr:uid="{00000000-0005-0000-0000-00003C170000}"/>
    <cellStyle name="Normal 35 2 3 3" xfId="4988" xr:uid="{00000000-0005-0000-0000-00003D170000}"/>
    <cellStyle name="Normal 35 2 3 3 2" xfId="4989" xr:uid="{00000000-0005-0000-0000-00003E170000}"/>
    <cellStyle name="Normal 35 2 3 4" xfId="4990" xr:uid="{00000000-0005-0000-0000-00003F170000}"/>
    <cellStyle name="Normal 35 2 4" xfId="4991" xr:uid="{00000000-0005-0000-0000-000040170000}"/>
    <cellStyle name="Normal 35 2 4 2" xfId="4992" xr:uid="{00000000-0005-0000-0000-000041170000}"/>
    <cellStyle name="Normal 35 2 5" xfId="4993" xr:uid="{00000000-0005-0000-0000-000042170000}"/>
    <cellStyle name="Normal 35 2 5 2" xfId="4994" xr:uid="{00000000-0005-0000-0000-000043170000}"/>
    <cellStyle name="Normal 35 2 6" xfId="4995" xr:uid="{00000000-0005-0000-0000-000044170000}"/>
    <cellStyle name="Normal 35 3" xfId="4996" xr:uid="{00000000-0005-0000-0000-000045170000}"/>
    <cellStyle name="Normal 35 3 2" xfId="4997" xr:uid="{00000000-0005-0000-0000-000046170000}"/>
    <cellStyle name="Normal 35 3 2 2" xfId="4998" xr:uid="{00000000-0005-0000-0000-000047170000}"/>
    <cellStyle name="Normal 35 3 2 2 2" xfId="4999" xr:uid="{00000000-0005-0000-0000-000048170000}"/>
    <cellStyle name="Normal 35 3 2 3" xfId="5000" xr:uid="{00000000-0005-0000-0000-000049170000}"/>
    <cellStyle name="Normal 35 3 2 3 2" xfId="5001" xr:uid="{00000000-0005-0000-0000-00004A170000}"/>
    <cellStyle name="Normal 35 3 2 4" xfId="5002" xr:uid="{00000000-0005-0000-0000-00004B170000}"/>
    <cellStyle name="Normal 35 3 3" xfId="5003" xr:uid="{00000000-0005-0000-0000-00004C170000}"/>
    <cellStyle name="Normal 35 3 3 2" xfId="5004" xr:uid="{00000000-0005-0000-0000-00004D170000}"/>
    <cellStyle name="Normal 35 3 4" xfId="5005" xr:uid="{00000000-0005-0000-0000-00004E170000}"/>
    <cellStyle name="Normal 35 3 4 2" xfId="5006" xr:uid="{00000000-0005-0000-0000-00004F170000}"/>
    <cellStyle name="Normal 35 3 5" xfId="5007" xr:uid="{00000000-0005-0000-0000-000050170000}"/>
    <cellStyle name="Normal 35 4" xfId="5008" xr:uid="{00000000-0005-0000-0000-000051170000}"/>
    <cellStyle name="Normal 35 4 2" xfId="5009" xr:uid="{00000000-0005-0000-0000-000052170000}"/>
    <cellStyle name="Normal 35 4 2 2" xfId="5010" xr:uid="{00000000-0005-0000-0000-000053170000}"/>
    <cellStyle name="Normal 35 4 3" xfId="5011" xr:uid="{00000000-0005-0000-0000-000054170000}"/>
    <cellStyle name="Normal 35 4 3 2" xfId="5012" xr:uid="{00000000-0005-0000-0000-000055170000}"/>
    <cellStyle name="Normal 35 4 4" xfId="5013" xr:uid="{00000000-0005-0000-0000-000056170000}"/>
    <cellStyle name="Normal 35 5" xfId="5014" xr:uid="{00000000-0005-0000-0000-000057170000}"/>
    <cellStyle name="Normal 35 5 2" xfId="5015" xr:uid="{00000000-0005-0000-0000-000058170000}"/>
    <cellStyle name="Normal 35 6" xfId="5016" xr:uid="{00000000-0005-0000-0000-000059170000}"/>
    <cellStyle name="Normal 35 6 2" xfId="5017" xr:uid="{00000000-0005-0000-0000-00005A170000}"/>
    <cellStyle name="Normal 35 7" xfId="5018" xr:uid="{00000000-0005-0000-0000-00005B170000}"/>
    <cellStyle name="Normal 36" xfId="5019" xr:uid="{00000000-0005-0000-0000-00005C170000}"/>
    <cellStyle name="Normal 36 2" xfId="5020" xr:uid="{00000000-0005-0000-0000-00005D170000}"/>
    <cellStyle name="Normal 36 2 2" xfId="5021" xr:uid="{00000000-0005-0000-0000-00005E170000}"/>
    <cellStyle name="Normal 36 2 2 2" xfId="5022" xr:uid="{00000000-0005-0000-0000-00005F170000}"/>
    <cellStyle name="Normal 36 2 2 2 2" xfId="5023" xr:uid="{00000000-0005-0000-0000-000060170000}"/>
    <cellStyle name="Normal 36 2 2 2 2 2" xfId="5024" xr:uid="{00000000-0005-0000-0000-000061170000}"/>
    <cellStyle name="Normal 36 2 2 2 3" xfId="5025" xr:uid="{00000000-0005-0000-0000-000062170000}"/>
    <cellStyle name="Normal 36 2 2 2 3 2" xfId="5026" xr:uid="{00000000-0005-0000-0000-000063170000}"/>
    <cellStyle name="Normal 36 2 2 2 4" xfId="5027" xr:uid="{00000000-0005-0000-0000-000064170000}"/>
    <cellStyle name="Normal 36 2 2 3" xfId="5028" xr:uid="{00000000-0005-0000-0000-000065170000}"/>
    <cellStyle name="Normal 36 2 2 3 2" xfId="5029" xr:uid="{00000000-0005-0000-0000-000066170000}"/>
    <cellStyle name="Normal 36 2 2 4" xfId="5030" xr:uid="{00000000-0005-0000-0000-000067170000}"/>
    <cellStyle name="Normal 36 2 2 4 2" xfId="5031" xr:uid="{00000000-0005-0000-0000-000068170000}"/>
    <cellStyle name="Normal 36 2 2 5" xfId="5032" xr:uid="{00000000-0005-0000-0000-000069170000}"/>
    <cellStyle name="Normal 36 2 3" xfId="5033" xr:uid="{00000000-0005-0000-0000-00006A170000}"/>
    <cellStyle name="Normal 36 2 3 2" xfId="5034" xr:uid="{00000000-0005-0000-0000-00006B170000}"/>
    <cellStyle name="Normal 36 2 3 2 2" xfId="5035" xr:uid="{00000000-0005-0000-0000-00006C170000}"/>
    <cellStyle name="Normal 36 2 3 3" xfId="5036" xr:uid="{00000000-0005-0000-0000-00006D170000}"/>
    <cellStyle name="Normal 36 2 3 3 2" xfId="5037" xr:uid="{00000000-0005-0000-0000-00006E170000}"/>
    <cellStyle name="Normal 36 2 3 4" xfId="5038" xr:uid="{00000000-0005-0000-0000-00006F170000}"/>
    <cellStyle name="Normal 36 2 4" xfId="5039" xr:uid="{00000000-0005-0000-0000-000070170000}"/>
    <cellStyle name="Normal 36 2 4 2" xfId="5040" xr:uid="{00000000-0005-0000-0000-000071170000}"/>
    <cellStyle name="Normal 36 2 5" xfId="5041" xr:uid="{00000000-0005-0000-0000-000072170000}"/>
    <cellStyle name="Normal 36 2 5 2" xfId="5042" xr:uid="{00000000-0005-0000-0000-000073170000}"/>
    <cellStyle name="Normal 36 2 6" xfId="5043" xr:uid="{00000000-0005-0000-0000-000074170000}"/>
    <cellStyle name="Normal 36 3" xfId="5044" xr:uid="{00000000-0005-0000-0000-000075170000}"/>
    <cellStyle name="Normal 36 3 2" xfId="5045" xr:uid="{00000000-0005-0000-0000-000076170000}"/>
    <cellStyle name="Normal 36 3 2 2" xfId="5046" xr:uid="{00000000-0005-0000-0000-000077170000}"/>
    <cellStyle name="Normal 36 3 2 2 2" xfId="5047" xr:uid="{00000000-0005-0000-0000-000078170000}"/>
    <cellStyle name="Normal 36 3 2 3" xfId="5048" xr:uid="{00000000-0005-0000-0000-000079170000}"/>
    <cellStyle name="Normal 36 3 2 3 2" xfId="5049" xr:uid="{00000000-0005-0000-0000-00007A170000}"/>
    <cellStyle name="Normal 36 3 2 4" xfId="5050" xr:uid="{00000000-0005-0000-0000-00007B170000}"/>
    <cellStyle name="Normal 36 3 3" xfId="5051" xr:uid="{00000000-0005-0000-0000-00007C170000}"/>
    <cellStyle name="Normal 36 3 3 2" xfId="5052" xr:uid="{00000000-0005-0000-0000-00007D170000}"/>
    <cellStyle name="Normal 36 3 4" xfId="5053" xr:uid="{00000000-0005-0000-0000-00007E170000}"/>
    <cellStyle name="Normal 36 3 4 2" xfId="5054" xr:uid="{00000000-0005-0000-0000-00007F170000}"/>
    <cellStyle name="Normal 36 3 5" xfId="5055" xr:uid="{00000000-0005-0000-0000-000080170000}"/>
    <cellStyle name="Normal 36 4" xfId="5056" xr:uid="{00000000-0005-0000-0000-000081170000}"/>
    <cellStyle name="Normal 36 4 2" xfId="5057" xr:uid="{00000000-0005-0000-0000-000082170000}"/>
    <cellStyle name="Normal 36 4 2 2" xfId="5058" xr:uid="{00000000-0005-0000-0000-000083170000}"/>
    <cellStyle name="Normal 36 4 3" xfId="5059" xr:uid="{00000000-0005-0000-0000-000084170000}"/>
    <cellStyle name="Normal 36 4 3 2" xfId="5060" xr:uid="{00000000-0005-0000-0000-000085170000}"/>
    <cellStyle name="Normal 36 4 4" xfId="5061" xr:uid="{00000000-0005-0000-0000-000086170000}"/>
    <cellStyle name="Normal 36 5" xfId="5062" xr:uid="{00000000-0005-0000-0000-000087170000}"/>
    <cellStyle name="Normal 36 5 2" xfId="5063" xr:uid="{00000000-0005-0000-0000-000088170000}"/>
    <cellStyle name="Normal 36 6" xfId="5064" xr:uid="{00000000-0005-0000-0000-000089170000}"/>
    <cellStyle name="Normal 36 6 2" xfId="5065" xr:uid="{00000000-0005-0000-0000-00008A170000}"/>
    <cellStyle name="Normal 36 7" xfId="5066" xr:uid="{00000000-0005-0000-0000-00008B170000}"/>
    <cellStyle name="Normal 37" xfId="5067" xr:uid="{00000000-0005-0000-0000-00008C170000}"/>
    <cellStyle name="Normal 37 2" xfId="5068" xr:uid="{00000000-0005-0000-0000-00008D170000}"/>
    <cellStyle name="Normal 37 2 2" xfId="5069" xr:uid="{00000000-0005-0000-0000-00008E170000}"/>
    <cellStyle name="Normal 37 2 2 2" xfId="5070" xr:uid="{00000000-0005-0000-0000-00008F170000}"/>
    <cellStyle name="Normal 37 2 2 2 2" xfId="5071" xr:uid="{00000000-0005-0000-0000-000090170000}"/>
    <cellStyle name="Normal 37 2 2 2 2 2" xfId="5072" xr:uid="{00000000-0005-0000-0000-000091170000}"/>
    <cellStyle name="Normal 37 2 2 2 3" xfId="5073" xr:uid="{00000000-0005-0000-0000-000092170000}"/>
    <cellStyle name="Normal 37 2 2 2 3 2" xfId="5074" xr:uid="{00000000-0005-0000-0000-000093170000}"/>
    <cellStyle name="Normal 37 2 2 2 4" xfId="5075" xr:uid="{00000000-0005-0000-0000-000094170000}"/>
    <cellStyle name="Normal 37 2 2 3" xfId="5076" xr:uid="{00000000-0005-0000-0000-000095170000}"/>
    <cellStyle name="Normal 37 2 2 3 2" xfId="5077" xr:uid="{00000000-0005-0000-0000-000096170000}"/>
    <cellStyle name="Normal 37 2 2 4" xfId="5078" xr:uid="{00000000-0005-0000-0000-000097170000}"/>
    <cellStyle name="Normal 37 2 2 4 2" xfId="5079" xr:uid="{00000000-0005-0000-0000-000098170000}"/>
    <cellStyle name="Normal 37 2 2 5" xfId="5080" xr:uid="{00000000-0005-0000-0000-000099170000}"/>
    <cellStyle name="Normal 37 2 3" xfId="5081" xr:uid="{00000000-0005-0000-0000-00009A170000}"/>
    <cellStyle name="Normal 37 2 3 2" xfId="5082" xr:uid="{00000000-0005-0000-0000-00009B170000}"/>
    <cellStyle name="Normal 37 2 3 2 2" xfId="5083" xr:uid="{00000000-0005-0000-0000-00009C170000}"/>
    <cellStyle name="Normal 37 2 3 3" xfId="5084" xr:uid="{00000000-0005-0000-0000-00009D170000}"/>
    <cellStyle name="Normal 37 2 3 3 2" xfId="5085" xr:uid="{00000000-0005-0000-0000-00009E170000}"/>
    <cellStyle name="Normal 37 2 3 4" xfId="5086" xr:uid="{00000000-0005-0000-0000-00009F170000}"/>
    <cellStyle name="Normal 37 2 4" xfId="5087" xr:uid="{00000000-0005-0000-0000-0000A0170000}"/>
    <cellStyle name="Normal 37 2 4 2" xfId="5088" xr:uid="{00000000-0005-0000-0000-0000A1170000}"/>
    <cellStyle name="Normal 37 2 5" xfId="5089" xr:uid="{00000000-0005-0000-0000-0000A2170000}"/>
    <cellStyle name="Normal 37 2 5 2" xfId="5090" xr:uid="{00000000-0005-0000-0000-0000A3170000}"/>
    <cellStyle name="Normal 37 2 6" xfId="5091" xr:uid="{00000000-0005-0000-0000-0000A4170000}"/>
    <cellStyle name="Normal 37 3" xfId="5092" xr:uid="{00000000-0005-0000-0000-0000A5170000}"/>
    <cellStyle name="Normal 37 3 2" xfId="5093" xr:uid="{00000000-0005-0000-0000-0000A6170000}"/>
    <cellStyle name="Normal 37 3 2 2" xfId="5094" xr:uid="{00000000-0005-0000-0000-0000A7170000}"/>
    <cellStyle name="Normal 37 3 2 2 2" xfId="5095" xr:uid="{00000000-0005-0000-0000-0000A8170000}"/>
    <cellStyle name="Normal 37 3 2 3" xfId="5096" xr:uid="{00000000-0005-0000-0000-0000A9170000}"/>
    <cellStyle name="Normal 37 3 2 3 2" xfId="5097" xr:uid="{00000000-0005-0000-0000-0000AA170000}"/>
    <cellStyle name="Normal 37 3 2 4" xfId="5098" xr:uid="{00000000-0005-0000-0000-0000AB170000}"/>
    <cellStyle name="Normal 37 3 3" xfId="5099" xr:uid="{00000000-0005-0000-0000-0000AC170000}"/>
    <cellStyle name="Normal 37 3 3 2" xfId="5100" xr:uid="{00000000-0005-0000-0000-0000AD170000}"/>
    <cellStyle name="Normal 37 3 4" xfId="5101" xr:uid="{00000000-0005-0000-0000-0000AE170000}"/>
    <cellStyle name="Normal 37 3 4 2" xfId="5102" xr:uid="{00000000-0005-0000-0000-0000AF170000}"/>
    <cellStyle name="Normal 37 3 5" xfId="5103" xr:uid="{00000000-0005-0000-0000-0000B0170000}"/>
    <cellStyle name="Normal 37 4" xfId="5104" xr:uid="{00000000-0005-0000-0000-0000B1170000}"/>
    <cellStyle name="Normal 37 4 2" xfId="5105" xr:uid="{00000000-0005-0000-0000-0000B2170000}"/>
    <cellStyle name="Normal 37 4 2 2" xfId="5106" xr:uid="{00000000-0005-0000-0000-0000B3170000}"/>
    <cellStyle name="Normal 37 4 3" xfId="5107" xr:uid="{00000000-0005-0000-0000-0000B4170000}"/>
    <cellStyle name="Normal 37 4 3 2" xfId="5108" xr:uid="{00000000-0005-0000-0000-0000B5170000}"/>
    <cellStyle name="Normal 37 4 4" xfId="5109" xr:uid="{00000000-0005-0000-0000-0000B6170000}"/>
    <cellStyle name="Normal 37 5" xfId="5110" xr:uid="{00000000-0005-0000-0000-0000B7170000}"/>
    <cellStyle name="Normal 37 5 2" xfId="5111" xr:uid="{00000000-0005-0000-0000-0000B8170000}"/>
    <cellStyle name="Normal 37 6" xfId="5112" xr:uid="{00000000-0005-0000-0000-0000B9170000}"/>
    <cellStyle name="Normal 37 6 2" xfId="5113" xr:uid="{00000000-0005-0000-0000-0000BA170000}"/>
    <cellStyle name="Normal 37 7" xfId="5114" xr:uid="{00000000-0005-0000-0000-0000BB170000}"/>
    <cellStyle name="Normal 38" xfId="5115" xr:uid="{00000000-0005-0000-0000-0000BC170000}"/>
    <cellStyle name="Normal 38 2" xfId="5116" xr:uid="{00000000-0005-0000-0000-0000BD170000}"/>
    <cellStyle name="Normal 38 2 2" xfId="5117" xr:uid="{00000000-0005-0000-0000-0000BE170000}"/>
    <cellStyle name="Normal 38 2 2 2" xfId="5118" xr:uid="{00000000-0005-0000-0000-0000BF170000}"/>
    <cellStyle name="Normal 38 2 2 2 2" xfId="5119" xr:uid="{00000000-0005-0000-0000-0000C0170000}"/>
    <cellStyle name="Normal 38 2 2 2 2 2" xfId="5120" xr:uid="{00000000-0005-0000-0000-0000C1170000}"/>
    <cellStyle name="Normal 38 2 2 2 3" xfId="5121" xr:uid="{00000000-0005-0000-0000-0000C2170000}"/>
    <cellStyle name="Normal 38 2 2 2 3 2" xfId="5122" xr:uid="{00000000-0005-0000-0000-0000C3170000}"/>
    <cellStyle name="Normal 38 2 2 2 4" xfId="5123" xr:uid="{00000000-0005-0000-0000-0000C4170000}"/>
    <cellStyle name="Normal 38 2 2 3" xfId="5124" xr:uid="{00000000-0005-0000-0000-0000C5170000}"/>
    <cellStyle name="Normal 38 2 2 3 2" xfId="5125" xr:uid="{00000000-0005-0000-0000-0000C6170000}"/>
    <cellStyle name="Normal 38 2 2 4" xfId="5126" xr:uid="{00000000-0005-0000-0000-0000C7170000}"/>
    <cellStyle name="Normal 38 2 2 4 2" xfId="5127" xr:uid="{00000000-0005-0000-0000-0000C8170000}"/>
    <cellStyle name="Normal 38 2 2 5" xfId="5128" xr:uid="{00000000-0005-0000-0000-0000C9170000}"/>
    <cellStyle name="Normal 38 2 3" xfId="5129" xr:uid="{00000000-0005-0000-0000-0000CA170000}"/>
    <cellStyle name="Normal 38 2 3 2" xfId="5130" xr:uid="{00000000-0005-0000-0000-0000CB170000}"/>
    <cellStyle name="Normal 38 2 3 2 2" xfId="5131" xr:uid="{00000000-0005-0000-0000-0000CC170000}"/>
    <cellStyle name="Normal 38 2 3 3" xfId="5132" xr:uid="{00000000-0005-0000-0000-0000CD170000}"/>
    <cellStyle name="Normal 38 2 3 3 2" xfId="5133" xr:uid="{00000000-0005-0000-0000-0000CE170000}"/>
    <cellStyle name="Normal 38 2 3 4" xfId="5134" xr:uid="{00000000-0005-0000-0000-0000CF170000}"/>
    <cellStyle name="Normal 38 2 4" xfId="5135" xr:uid="{00000000-0005-0000-0000-0000D0170000}"/>
    <cellStyle name="Normal 38 2 4 2" xfId="5136" xr:uid="{00000000-0005-0000-0000-0000D1170000}"/>
    <cellStyle name="Normal 38 2 5" xfId="5137" xr:uid="{00000000-0005-0000-0000-0000D2170000}"/>
    <cellStyle name="Normal 38 2 5 2" xfId="5138" xr:uid="{00000000-0005-0000-0000-0000D3170000}"/>
    <cellStyle name="Normal 38 2 6" xfId="5139" xr:uid="{00000000-0005-0000-0000-0000D4170000}"/>
    <cellStyle name="Normal 38 3" xfId="5140" xr:uid="{00000000-0005-0000-0000-0000D5170000}"/>
    <cellStyle name="Normal 38 3 2" xfId="5141" xr:uid="{00000000-0005-0000-0000-0000D6170000}"/>
    <cellStyle name="Normal 38 3 2 2" xfId="5142" xr:uid="{00000000-0005-0000-0000-0000D7170000}"/>
    <cellStyle name="Normal 38 3 2 2 2" xfId="5143" xr:uid="{00000000-0005-0000-0000-0000D8170000}"/>
    <cellStyle name="Normal 38 3 2 3" xfId="5144" xr:uid="{00000000-0005-0000-0000-0000D9170000}"/>
    <cellStyle name="Normal 38 3 2 3 2" xfId="5145" xr:uid="{00000000-0005-0000-0000-0000DA170000}"/>
    <cellStyle name="Normal 38 3 2 4" xfId="5146" xr:uid="{00000000-0005-0000-0000-0000DB170000}"/>
    <cellStyle name="Normal 38 3 3" xfId="5147" xr:uid="{00000000-0005-0000-0000-0000DC170000}"/>
    <cellStyle name="Normal 38 3 3 2" xfId="5148" xr:uid="{00000000-0005-0000-0000-0000DD170000}"/>
    <cellStyle name="Normal 38 3 4" xfId="5149" xr:uid="{00000000-0005-0000-0000-0000DE170000}"/>
    <cellStyle name="Normal 38 3 4 2" xfId="5150" xr:uid="{00000000-0005-0000-0000-0000DF170000}"/>
    <cellStyle name="Normal 38 3 5" xfId="5151" xr:uid="{00000000-0005-0000-0000-0000E0170000}"/>
    <cellStyle name="Normal 38 4" xfId="5152" xr:uid="{00000000-0005-0000-0000-0000E1170000}"/>
    <cellStyle name="Normal 38 4 2" xfId="5153" xr:uid="{00000000-0005-0000-0000-0000E2170000}"/>
    <cellStyle name="Normal 38 4 2 2" xfId="5154" xr:uid="{00000000-0005-0000-0000-0000E3170000}"/>
    <cellStyle name="Normal 38 4 3" xfId="5155" xr:uid="{00000000-0005-0000-0000-0000E4170000}"/>
    <cellStyle name="Normal 38 4 3 2" xfId="5156" xr:uid="{00000000-0005-0000-0000-0000E5170000}"/>
    <cellStyle name="Normal 38 4 4" xfId="5157" xr:uid="{00000000-0005-0000-0000-0000E6170000}"/>
    <cellStyle name="Normal 38 5" xfId="5158" xr:uid="{00000000-0005-0000-0000-0000E7170000}"/>
    <cellStyle name="Normal 38 5 2" xfId="5159" xr:uid="{00000000-0005-0000-0000-0000E8170000}"/>
    <cellStyle name="Normal 38 6" xfId="5160" xr:uid="{00000000-0005-0000-0000-0000E9170000}"/>
    <cellStyle name="Normal 38 6 2" xfId="5161" xr:uid="{00000000-0005-0000-0000-0000EA170000}"/>
    <cellStyle name="Normal 38 7" xfId="5162" xr:uid="{00000000-0005-0000-0000-0000EB170000}"/>
    <cellStyle name="Normal 39" xfId="5163" xr:uid="{00000000-0005-0000-0000-0000EC170000}"/>
    <cellStyle name="Normal 39 2" xfId="5164" xr:uid="{00000000-0005-0000-0000-0000ED170000}"/>
    <cellStyle name="Normal 39 2 2" xfId="5165" xr:uid="{00000000-0005-0000-0000-0000EE170000}"/>
    <cellStyle name="Normal 39 2 2 2" xfId="5166" xr:uid="{00000000-0005-0000-0000-0000EF170000}"/>
    <cellStyle name="Normal 39 2 2 2 2" xfId="5167" xr:uid="{00000000-0005-0000-0000-0000F0170000}"/>
    <cellStyle name="Normal 39 2 2 2 2 2" xfId="5168" xr:uid="{00000000-0005-0000-0000-0000F1170000}"/>
    <cellStyle name="Normal 39 2 2 2 3" xfId="5169" xr:uid="{00000000-0005-0000-0000-0000F2170000}"/>
    <cellStyle name="Normal 39 2 2 2 3 2" xfId="5170" xr:uid="{00000000-0005-0000-0000-0000F3170000}"/>
    <cellStyle name="Normal 39 2 2 2 4" xfId="5171" xr:uid="{00000000-0005-0000-0000-0000F4170000}"/>
    <cellStyle name="Normal 39 2 2 3" xfId="5172" xr:uid="{00000000-0005-0000-0000-0000F5170000}"/>
    <cellStyle name="Normal 39 2 2 3 2" xfId="5173" xr:uid="{00000000-0005-0000-0000-0000F6170000}"/>
    <cellStyle name="Normal 39 2 2 4" xfId="5174" xr:uid="{00000000-0005-0000-0000-0000F7170000}"/>
    <cellStyle name="Normal 39 2 2 4 2" xfId="5175" xr:uid="{00000000-0005-0000-0000-0000F8170000}"/>
    <cellStyle name="Normal 39 2 2 5" xfId="5176" xr:uid="{00000000-0005-0000-0000-0000F9170000}"/>
    <cellStyle name="Normal 39 2 3" xfId="5177" xr:uid="{00000000-0005-0000-0000-0000FA170000}"/>
    <cellStyle name="Normal 39 2 3 2" xfId="5178" xr:uid="{00000000-0005-0000-0000-0000FB170000}"/>
    <cellStyle name="Normal 39 2 3 2 2" xfId="5179" xr:uid="{00000000-0005-0000-0000-0000FC170000}"/>
    <cellStyle name="Normal 39 2 3 3" xfId="5180" xr:uid="{00000000-0005-0000-0000-0000FD170000}"/>
    <cellStyle name="Normal 39 2 3 3 2" xfId="5181" xr:uid="{00000000-0005-0000-0000-0000FE170000}"/>
    <cellStyle name="Normal 39 2 3 4" xfId="5182" xr:uid="{00000000-0005-0000-0000-0000FF170000}"/>
    <cellStyle name="Normal 39 2 4" xfId="5183" xr:uid="{00000000-0005-0000-0000-000000180000}"/>
    <cellStyle name="Normal 39 2 4 2" xfId="5184" xr:uid="{00000000-0005-0000-0000-000001180000}"/>
    <cellStyle name="Normal 39 2 5" xfId="5185" xr:uid="{00000000-0005-0000-0000-000002180000}"/>
    <cellStyle name="Normal 39 2 5 2" xfId="5186" xr:uid="{00000000-0005-0000-0000-000003180000}"/>
    <cellStyle name="Normal 39 2 6" xfId="5187" xr:uid="{00000000-0005-0000-0000-000004180000}"/>
    <cellStyle name="Normal 39 3" xfId="5188" xr:uid="{00000000-0005-0000-0000-000005180000}"/>
    <cellStyle name="Normal 39 3 2" xfId="5189" xr:uid="{00000000-0005-0000-0000-000006180000}"/>
    <cellStyle name="Normal 39 3 2 2" xfId="5190" xr:uid="{00000000-0005-0000-0000-000007180000}"/>
    <cellStyle name="Normal 39 3 2 2 2" xfId="5191" xr:uid="{00000000-0005-0000-0000-000008180000}"/>
    <cellStyle name="Normal 39 3 2 3" xfId="5192" xr:uid="{00000000-0005-0000-0000-000009180000}"/>
    <cellStyle name="Normal 39 3 2 3 2" xfId="5193" xr:uid="{00000000-0005-0000-0000-00000A180000}"/>
    <cellStyle name="Normal 39 3 2 4" xfId="5194" xr:uid="{00000000-0005-0000-0000-00000B180000}"/>
    <cellStyle name="Normal 39 3 3" xfId="5195" xr:uid="{00000000-0005-0000-0000-00000C180000}"/>
    <cellStyle name="Normal 39 3 3 2" xfId="5196" xr:uid="{00000000-0005-0000-0000-00000D180000}"/>
    <cellStyle name="Normal 39 3 4" xfId="5197" xr:uid="{00000000-0005-0000-0000-00000E180000}"/>
    <cellStyle name="Normal 39 3 4 2" xfId="5198" xr:uid="{00000000-0005-0000-0000-00000F180000}"/>
    <cellStyle name="Normal 39 3 5" xfId="5199" xr:uid="{00000000-0005-0000-0000-000010180000}"/>
    <cellStyle name="Normal 39 4" xfId="5200" xr:uid="{00000000-0005-0000-0000-000011180000}"/>
    <cellStyle name="Normal 39 4 2" xfId="5201" xr:uid="{00000000-0005-0000-0000-000012180000}"/>
    <cellStyle name="Normal 39 4 2 2" xfId="5202" xr:uid="{00000000-0005-0000-0000-000013180000}"/>
    <cellStyle name="Normal 39 4 3" xfId="5203" xr:uid="{00000000-0005-0000-0000-000014180000}"/>
    <cellStyle name="Normal 39 4 3 2" xfId="5204" xr:uid="{00000000-0005-0000-0000-000015180000}"/>
    <cellStyle name="Normal 39 4 4" xfId="5205" xr:uid="{00000000-0005-0000-0000-000016180000}"/>
    <cellStyle name="Normal 39 5" xfId="5206" xr:uid="{00000000-0005-0000-0000-000017180000}"/>
    <cellStyle name="Normal 39 5 2" xfId="5207" xr:uid="{00000000-0005-0000-0000-000018180000}"/>
    <cellStyle name="Normal 39 6" xfId="5208" xr:uid="{00000000-0005-0000-0000-000019180000}"/>
    <cellStyle name="Normal 39 6 2" xfId="5209" xr:uid="{00000000-0005-0000-0000-00001A180000}"/>
    <cellStyle name="Normal 39 7" xfId="5210" xr:uid="{00000000-0005-0000-0000-00001B180000}"/>
    <cellStyle name="Normal 4" xfId="101" xr:uid="{00000000-0005-0000-0000-00001C180000}"/>
    <cellStyle name="Normal 4 2" xfId="5212" xr:uid="{00000000-0005-0000-0000-00001D180000}"/>
    <cellStyle name="Normal 4 2 2" xfId="5213" xr:uid="{00000000-0005-0000-0000-00001E180000}"/>
    <cellStyle name="Normal 4 2 2 2" xfId="5214" xr:uid="{00000000-0005-0000-0000-00001F180000}"/>
    <cellStyle name="Normal 4 2 2 2 2" xfId="5215" xr:uid="{00000000-0005-0000-0000-000020180000}"/>
    <cellStyle name="Normal 4 2 2 2 2 2" xfId="5216" xr:uid="{00000000-0005-0000-0000-000021180000}"/>
    <cellStyle name="Normal 4 2 2 2 3" xfId="5217" xr:uid="{00000000-0005-0000-0000-000022180000}"/>
    <cellStyle name="Normal 4 2 2 2 3 2" xfId="5218" xr:uid="{00000000-0005-0000-0000-000023180000}"/>
    <cellStyle name="Normal 4 2 2 2 4" xfId="5219" xr:uid="{00000000-0005-0000-0000-000024180000}"/>
    <cellStyle name="Normal 4 2 2 3" xfId="5220" xr:uid="{00000000-0005-0000-0000-000025180000}"/>
    <cellStyle name="Normal 4 2 2 3 2" xfId="5221" xr:uid="{00000000-0005-0000-0000-000026180000}"/>
    <cellStyle name="Normal 4 2 2 4" xfId="5222" xr:uid="{00000000-0005-0000-0000-000027180000}"/>
    <cellStyle name="Normal 4 2 2 4 2" xfId="5223" xr:uid="{00000000-0005-0000-0000-000028180000}"/>
    <cellStyle name="Normal 4 2 2 5" xfId="5224" xr:uid="{00000000-0005-0000-0000-000029180000}"/>
    <cellStyle name="Normal 4 2 3" xfId="5225" xr:uid="{00000000-0005-0000-0000-00002A180000}"/>
    <cellStyle name="Normal 4 2 3 2" xfId="5226" xr:uid="{00000000-0005-0000-0000-00002B180000}"/>
    <cellStyle name="Normal 4 2 3 2 2" xfId="5227" xr:uid="{00000000-0005-0000-0000-00002C180000}"/>
    <cellStyle name="Normal 4 2 3 3" xfId="5228" xr:uid="{00000000-0005-0000-0000-00002D180000}"/>
    <cellStyle name="Normal 4 2 3 3 2" xfId="5229" xr:uid="{00000000-0005-0000-0000-00002E180000}"/>
    <cellStyle name="Normal 4 2 3 4" xfId="5230" xr:uid="{00000000-0005-0000-0000-00002F180000}"/>
    <cellStyle name="Normal 4 2 4" xfId="5231" xr:uid="{00000000-0005-0000-0000-000030180000}"/>
    <cellStyle name="Normal 4 2 4 2" xfId="5232" xr:uid="{00000000-0005-0000-0000-000031180000}"/>
    <cellStyle name="Normal 4 2 5" xfId="5233" xr:uid="{00000000-0005-0000-0000-000032180000}"/>
    <cellStyle name="Normal 4 2 5 2" xfId="5234" xr:uid="{00000000-0005-0000-0000-000033180000}"/>
    <cellStyle name="Normal 4 2 6" xfId="5235" xr:uid="{00000000-0005-0000-0000-000034180000}"/>
    <cellStyle name="Normal 4 3" xfId="5236" xr:uid="{00000000-0005-0000-0000-000035180000}"/>
    <cellStyle name="Normal 4 3 2" xfId="5237" xr:uid="{00000000-0005-0000-0000-000036180000}"/>
    <cellStyle name="Normal 4 3 2 2" xfId="5238" xr:uid="{00000000-0005-0000-0000-000037180000}"/>
    <cellStyle name="Normal 4 3 2 3" xfId="5239" xr:uid="{00000000-0005-0000-0000-000038180000}"/>
    <cellStyle name="Normal 4 3 3" xfId="5240" xr:uid="{00000000-0005-0000-0000-000039180000}"/>
    <cellStyle name="Normal 4 3 4" xfId="5241" xr:uid="{00000000-0005-0000-0000-00003A180000}"/>
    <cellStyle name="Normal 4 3 5" xfId="5242" xr:uid="{00000000-0005-0000-0000-00003B180000}"/>
    <cellStyle name="Normal 4 4" xfId="5243" xr:uid="{00000000-0005-0000-0000-00003C180000}"/>
    <cellStyle name="Normal 4 4 2" xfId="5244" xr:uid="{00000000-0005-0000-0000-00003D180000}"/>
    <cellStyle name="Normal 4 5" xfId="5245" xr:uid="{00000000-0005-0000-0000-00003E180000}"/>
    <cellStyle name="Normal 4 6" xfId="5211" xr:uid="{00000000-0005-0000-0000-00003F180000}"/>
    <cellStyle name="Normal 4_2180" xfId="5246" xr:uid="{00000000-0005-0000-0000-000040180000}"/>
    <cellStyle name="Normal 40" xfId="5247" xr:uid="{00000000-0005-0000-0000-000041180000}"/>
    <cellStyle name="Normal 40 2" xfId="5248" xr:uid="{00000000-0005-0000-0000-000042180000}"/>
    <cellStyle name="Normal 40 2 2" xfId="5249" xr:uid="{00000000-0005-0000-0000-000043180000}"/>
    <cellStyle name="Normal 40 2 2 2" xfId="5250" xr:uid="{00000000-0005-0000-0000-000044180000}"/>
    <cellStyle name="Normal 40 2 2 2 2" xfId="5251" xr:uid="{00000000-0005-0000-0000-000045180000}"/>
    <cellStyle name="Normal 40 2 2 2 2 2" xfId="5252" xr:uid="{00000000-0005-0000-0000-000046180000}"/>
    <cellStyle name="Normal 40 2 2 2 3" xfId="5253" xr:uid="{00000000-0005-0000-0000-000047180000}"/>
    <cellStyle name="Normal 40 2 2 2 3 2" xfId="5254" xr:uid="{00000000-0005-0000-0000-000048180000}"/>
    <cellStyle name="Normal 40 2 2 2 4" xfId="5255" xr:uid="{00000000-0005-0000-0000-000049180000}"/>
    <cellStyle name="Normal 40 2 2 3" xfId="5256" xr:uid="{00000000-0005-0000-0000-00004A180000}"/>
    <cellStyle name="Normal 40 2 2 3 2" xfId="5257" xr:uid="{00000000-0005-0000-0000-00004B180000}"/>
    <cellStyle name="Normal 40 2 2 4" xfId="5258" xr:uid="{00000000-0005-0000-0000-00004C180000}"/>
    <cellStyle name="Normal 40 2 2 4 2" xfId="5259" xr:uid="{00000000-0005-0000-0000-00004D180000}"/>
    <cellStyle name="Normal 40 2 2 5" xfId="5260" xr:uid="{00000000-0005-0000-0000-00004E180000}"/>
    <cellStyle name="Normal 40 2 3" xfId="5261" xr:uid="{00000000-0005-0000-0000-00004F180000}"/>
    <cellStyle name="Normal 40 2 3 2" xfId="5262" xr:uid="{00000000-0005-0000-0000-000050180000}"/>
    <cellStyle name="Normal 40 2 3 2 2" xfId="5263" xr:uid="{00000000-0005-0000-0000-000051180000}"/>
    <cellStyle name="Normal 40 2 3 3" xfId="5264" xr:uid="{00000000-0005-0000-0000-000052180000}"/>
    <cellStyle name="Normal 40 2 3 3 2" xfId="5265" xr:uid="{00000000-0005-0000-0000-000053180000}"/>
    <cellStyle name="Normal 40 2 3 4" xfId="5266" xr:uid="{00000000-0005-0000-0000-000054180000}"/>
    <cellStyle name="Normal 40 2 4" xfId="5267" xr:uid="{00000000-0005-0000-0000-000055180000}"/>
    <cellStyle name="Normal 40 2 4 2" xfId="5268" xr:uid="{00000000-0005-0000-0000-000056180000}"/>
    <cellStyle name="Normal 40 2 5" xfId="5269" xr:uid="{00000000-0005-0000-0000-000057180000}"/>
    <cellStyle name="Normal 40 2 5 2" xfId="5270" xr:uid="{00000000-0005-0000-0000-000058180000}"/>
    <cellStyle name="Normal 40 2 6" xfId="5271" xr:uid="{00000000-0005-0000-0000-000059180000}"/>
    <cellStyle name="Normal 40 3" xfId="5272" xr:uid="{00000000-0005-0000-0000-00005A180000}"/>
    <cellStyle name="Normal 40 3 2" xfId="5273" xr:uid="{00000000-0005-0000-0000-00005B180000}"/>
    <cellStyle name="Normal 40 3 2 2" xfId="5274" xr:uid="{00000000-0005-0000-0000-00005C180000}"/>
    <cellStyle name="Normal 40 3 2 2 2" xfId="5275" xr:uid="{00000000-0005-0000-0000-00005D180000}"/>
    <cellStyle name="Normal 40 3 2 3" xfId="5276" xr:uid="{00000000-0005-0000-0000-00005E180000}"/>
    <cellStyle name="Normal 40 3 2 3 2" xfId="5277" xr:uid="{00000000-0005-0000-0000-00005F180000}"/>
    <cellStyle name="Normal 40 3 2 4" xfId="5278" xr:uid="{00000000-0005-0000-0000-000060180000}"/>
    <cellStyle name="Normal 40 3 3" xfId="5279" xr:uid="{00000000-0005-0000-0000-000061180000}"/>
    <cellStyle name="Normal 40 3 3 2" xfId="5280" xr:uid="{00000000-0005-0000-0000-000062180000}"/>
    <cellStyle name="Normal 40 3 4" xfId="5281" xr:uid="{00000000-0005-0000-0000-000063180000}"/>
    <cellStyle name="Normal 40 3 4 2" xfId="5282" xr:uid="{00000000-0005-0000-0000-000064180000}"/>
    <cellStyle name="Normal 40 3 5" xfId="5283" xr:uid="{00000000-0005-0000-0000-000065180000}"/>
    <cellStyle name="Normal 40 4" xfId="5284" xr:uid="{00000000-0005-0000-0000-000066180000}"/>
    <cellStyle name="Normal 40 4 2" xfId="5285" xr:uid="{00000000-0005-0000-0000-000067180000}"/>
    <cellStyle name="Normal 40 4 2 2" xfId="5286" xr:uid="{00000000-0005-0000-0000-000068180000}"/>
    <cellStyle name="Normal 40 4 3" xfId="5287" xr:uid="{00000000-0005-0000-0000-000069180000}"/>
    <cellStyle name="Normal 40 4 3 2" xfId="5288" xr:uid="{00000000-0005-0000-0000-00006A180000}"/>
    <cellStyle name="Normal 40 4 4" xfId="5289" xr:uid="{00000000-0005-0000-0000-00006B180000}"/>
    <cellStyle name="Normal 40 5" xfId="5290" xr:uid="{00000000-0005-0000-0000-00006C180000}"/>
    <cellStyle name="Normal 40 5 2" xfId="5291" xr:uid="{00000000-0005-0000-0000-00006D180000}"/>
    <cellStyle name="Normal 40 6" xfId="5292" xr:uid="{00000000-0005-0000-0000-00006E180000}"/>
    <cellStyle name="Normal 40 6 2" xfId="5293" xr:uid="{00000000-0005-0000-0000-00006F180000}"/>
    <cellStyle name="Normal 40 7" xfId="5294" xr:uid="{00000000-0005-0000-0000-000070180000}"/>
    <cellStyle name="Normal 41" xfId="5295" xr:uid="{00000000-0005-0000-0000-000071180000}"/>
    <cellStyle name="Normal 41 2" xfId="5296" xr:uid="{00000000-0005-0000-0000-000072180000}"/>
    <cellStyle name="Normal 41 2 2" xfId="5297" xr:uid="{00000000-0005-0000-0000-000073180000}"/>
    <cellStyle name="Normal 41 2 2 2" xfId="5298" xr:uid="{00000000-0005-0000-0000-000074180000}"/>
    <cellStyle name="Normal 41 2 2 2 2" xfId="5299" xr:uid="{00000000-0005-0000-0000-000075180000}"/>
    <cellStyle name="Normal 41 2 2 2 2 2" xfId="5300" xr:uid="{00000000-0005-0000-0000-000076180000}"/>
    <cellStyle name="Normal 41 2 2 2 3" xfId="5301" xr:uid="{00000000-0005-0000-0000-000077180000}"/>
    <cellStyle name="Normal 41 2 2 2 3 2" xfId="5302" xr:uid="{00000000-0005-0000-0000-000078180000}"/>
    <cellStyle name="Normal 41 2 2 2 4" xfId="5303" xr:uid="{00000000-0005-0000-0000-000079180000}"/>
    <cellStyle name="Normal 41 2 2 3" xfId="5304" xr:uid="{00000000-0005-0000-0000-00007A180000}"/>
    <cellStyle name="Normal 41 2 2 3 2" xfId="5305" xr:uid="{00000000-0005-0000-0000-00007B180000}"/>
    <cellStyle name="Normal 41 2 2 4" xfId="5306" xr:uid="{00000000-0005-0000-0000-00007C180000}"/>
    <cellStyle name="Normal 41 2 2 4 2" xfId="5307" xr:uid="{00000000-0005-0000-0000-00007D180000}"/>
    <cellStyle name="Normal 41 2 2 5" xfId="5308" xr:uid="{00000000-0005-0000-0000-00007E180000}"/>
    <cellStyle name="Normal 41 2 3" xfId="5309" xr:uid="{00000000-0005-0000-0000-00007F180000}"/>
    <cellStyle name="Normal 41 2 3 2" xfId="5310" xr:uid="{00000000-0005-0000-0000-000080180000}"/>
    <cellStyle name="Normal 41 2 3 2 2" xfId="5311" xr:uid="{00000000-0005-0000-0000-000081180000}"/>
    <cellStyle name="Normal 41 2 3 3" xfId="5312" xr:uid="{00000000-0005-0000-0000-000082180000}"/>
    <cellStyle name="Normal 41 2 3 3 2" xfId="5313" xr:uid="{00000000-0005-0000-0000-000083180000}"/>
    <cellStyle name="Normal 41 2 3 4" xfId="5314" xr:uid="{00000000-0005-0000-0000-000084180000}"/>
    <cellStyle name="Normal 41 2 4" xfId="5315" xr:uid="{00000000-0005-0000-0000-000085180000}"/>
    <cellStyle name="Normal 41 2 4 2" xfId="5316" xr:uid="{00000000-0005-0000-0000-000086180000}"/>
    <cellStyle name="Normal 41 2 5" xfId="5317" xr:uid="{00000000-0005-0000-0000-000087180000}"/>
    <cellStyle name="Normal 41 2 5 2" xfId="5318" xr:uid="{00000000-0005-0000-0000-000088180000}"/>
    <cellStyle name="Normal 41 2 6" xfId="5319" xr:uid="{00000000-0005-0000-0000-000089180000}"/>
    <cellStyle name="Normal 41 3" xfId="5320" xr:uid="{00000000-0005-0000-0000-00008A180000}"/>
    <cellStyle name="Normal 41 3 2" xfId="5321" xr:uid="{00000000-0005-0000-0000-00008B180000}"/>
    <cellStyle name="Normal 41 3 2 2" xfId="5322" xr:uid="{00000000-0005-0000-0000-00008C180000}"/>
    <cellStyle name="Normal 41 3 2 2 2" xfId="5323" xr:uid="{00000000-0005-0000-0000-00008D180000}"/>
    <cellStyle name="Normal 41 3 2 3" xfId="5324" xr:uid="{00000000-0005-0000-0000-00008E180000}"/>
    <cellStyle name="Normal 41 3 2 3 2" xfId="5325" xr:uid="{00000000-0005-0000-0000-00008F180000}"/>
    <cellStyle name="Normal 41 3 2 4" xfId="5326" xr:uid="{00000000-0005-0000-0000-000090180000}"/>
    <cellStyle name="Normal 41 3 3" xfId="5327" xr:uid="{00000000-0005-0000-0000-000091180000}"/>
    <cellStyle name="Normal 41 3 3 2" xfId="5328" xr:uid="{00000000-0005-0000-0000-000092180000}"/>
    <cellStyle name="Normal 41 3 4" xfId="5329" xr:uid="{00000000-0005-0000-0000-000093180000}"/>
    <cellStyle name="Normal 41 3 4 2" xfId="5330" xr:uid="{00000000-0005-0000-0000-000094180000}"/>
    <cellStyle name="Normal 41 3 5" xfId="5331" xr:uid="{00000000-0005-0000-0000-000095180000}"/>
    <cellStyle name="Normal 41 4" xfId="5332" xr:uid="{00000000-0005-0000-0000-000096180000}"/>
    <cellStyle name="Normal 41 4 2" xfId="5333" xr:uid="{00000000-0005-0000-0000-000097180000}"/>
    <cellStyle name="Normal 41 4 2 2" xfId="5334" xr:uid="{00000000-0005-0000-0000-000098180000}"/>
    <cellStyle name="Normal 41 4 3" xfId="5335" xr:uid="{00000000-0005-0000-0000-000099180000}"/>
    <cellStyle name="Normal 41 4 3 2" xfId="5336" xr:uid="{00000000-0005-0000-0000-00009A180000}"/>
    <cellStyle name="Normal 41 4 4" xfId="5337" xr:uid="{00000000-0005-0000-0000-00009B180000}"/>
    <cellStyle name="Normal 41 5" xfId="5338" xr:uid="{00000000-0005-0000-0000-00009C180000}"/>
    <cellStyle name="Normal 41 5 2" xfId="5339" xr:uid="{00000000-0005-0000-0000-00009D180000}"/>
    <cellStyle name="Normal 41 6" xfId="5340" xr:uid="{00000000-0005-0000-0000-00009E180000}"/>
    <cellStyle name="Normal 41 6 2" xfId="5341" xr:uid="{00000000-0005-0000-0000-00009F180000}"/>
    <cellStyle name="Normal 41 7" xfId="5342" xr:uid="{00000000-0005-0000-0000-0000A0180000}"/>
    <cellStyle name="Normal 42" xfId="5343" xr:uid="{00000000-0005-0000-0000-0000A1180000}"/>
    <cellStyle name="Normal 42 2" xfId="5344" xr:uid="{00000000-0005-0000-0000-0000A2180000}"/>
    <cellStyle name="Normal 42 3" xfId="5345" xr:uid="{00000000-0005-0000-0000-0000A3180000}"/>
    <cellStyle name="Normal 43" xfId="5346" xr:uid="{00000000-0005-0000-0000-0000A4180000}"/>
    <cellStyle name="Normal 43 2" xfId="5347" xr:uid="{00000000-0005-0000-0000-0000A5180000}"/>
    <cellStyle name="Normal 43 2 2" xfId="5348" xr:uid="{00000000-0005-0000-0000-0000A6180000}"/>
    <cellStyle name="Normal 43 2 2 2" xfId="5349" xr:uid="{00000000-0005-0000-0000-0000A7180000}"/>
    <cellStyle name="Normal 43 2 2 2 2" xfId="5350" xr:uid="{00000000-0005-0000-0000-0000A8180000}"/>
    <cellStyle name="Normal 43 2 2 2 2 2" xfId="5351" xr:uid="{00000000-0005-0000-0000-0000A9180000}"/>
    <cellStyle name="Normal 43 2 2 2 3" xfId="5352" xr:uid="{00000000-0005-0000-0000-0000AA180000}"/>
    <cellStyle name="Normal 43 2 2 2 3 2" xfId="5353" xr:uid="{00000000-0005-0000-0000-0000AB180000}"/>
    <cellStyle name="Normal 43 2 2 2 4" xfId="5354" xr:uid="{00000000-0005-0000-0000-0000AC180000}"/>
    <cellStyle name="Normal 43 2 2 3" xfId="5355" xr:uid="{00000000-0005-0000-0000-0000AD180000}"/>
    <cellStyle name="Normal 43 2 2 3 2" xfId="5356" xr:uid="{00000000-0005-0000-0000-0000AE180000}"/>
    <cellStyle name="Normal 43 2 2 4" xfId="5357" xr:uid="{00000000-0005-0000-0000-0000AF180000}"/>
    <cellStyle name="Normal 43 2 2 4 2" xfId="5358" xr:uid="{00000000-0005-0000-0000-0000B0180000}"/>
    <cellStyle name="Normal 43 2 2 5" xfId="5359" xr:uid="{00000000-0005-0000-0000-0000B1180000}"/>
    <cellStyle name="Normal 43 2 3" xfId="5360" xr:uid="{00000000-0005-0000-0000-0000B2180000}"/>
    <cellStyle name="Normal 43 2 3 2" xfId="5361" xr:uid="{00000000-0005-0000-0000-0000B3180000}"/>
    <cellStyle name="Normal 43 2 3 2 2" xfId="5362" xr:uid="{00000000-0005-0000-0000-0000B4180000}"/>
    <cellStyle name="Normal 43 2 3 3" xfId="5363" xr:uid="{00000000-0005-0000-0000-0000B5180000}"/>
    <cellStyle name="Normal 43 2 3 3 2" xfId="5364" xr:uid="{00000000-0005-0000-0000-0000B6180000}"/>
    <cellStyle name="Normal 43 2 3 4" xfId="5365" xr:uid="{00000000-0005-0000-0000-0000B7180000}"/>
    <cellStyle name="Normal 43 2 4" xfId="5366" xr:uid="{00000000-0005-0000-0000-0000B8180000}"/>
    <cellStyle name="Normal 43 2 4 2" xfId="5367" xr:uid="{00000000-0005-0000-0000-0000B9180000}"/>
    <cellStyle name="Normal 43 2 5" xfId="5368" xr:uid="{00000000-0005-0000-0000-0000BA180000}"/>
    <cellStyle name="Normal 43 2 5 2" xfId="5369" xr:uid="{00000000-0005-0000-0000-0000BB180000}"/>
    <cellStyle name="Normal 43 2 6" xfId="5370" xr:uid="{00000000-0005-0000-0000-0000BC180000}"/>
    <cellStyle name="Normal 43 3" xfId="5371" xr:uid="{00000000-0005-0000-0000-0000BD180000}"/>
    <cellStyle name="Normal 44" xfId="5372" xr:uid="{00000000-0005-0000-0000-0000BE180000}"/>
    <cellStyle name="Normal 44 2" xfId="5373" xr:uid="{00000000-0005-0000-0000-0000BF180000}"/>
    <cellStyle name="Normal 44 2 2" xfId="5374" xr:uid="{00000000-0005-0000-0000-0000C0180000}"/>
    <cellStyle name="Normal 44 2 2 2" xfId="5375" xr:uid="{00000000-0005-0000-0000-0000C1180000}"/>
    <cellStyle name="Normal 44 2 2 2 2" xfId="5376" xr:uid="{00000000-0005-0000-0000-0000C2180000}"/>
    <cellStyle name="Normal 44 2 2 2 2 2" xfId="5377" xr:uid="{00000000-0005-0000-0000-0000C3180000}"/>
    <cellStyle name="Normal 44 2 2 2 3" xfId="5378" xr:uid="{00000000-0005-0000-0000-0000C4180000}"/>
    <cellStyle name="Normal 44 2 2 2 3 2" xfId="5379" xr:uid="{00000000-0005-0000-0000-0000C5180000}"/>
    <cellStyle name="Normal 44 2 2 2 4" xfId="5380" xr:uid="{00000000-0005-0000-0000-0000C6180000}"/>
    <cellStyle name="Normal 44 2 2 3" xfId="5381" xr:uid="{00000000-0005-0000-0000-0000C7180000}"/>
    <cellStyle name="Normal 44 2 2 3 2" xfId="5382" xr:uid="{00000000-0005-0000-0000-0000C8180000}"/>
    <cellStyle name="Normal 44 2 2 4" xfId="5383" xr:uid="{00000000-0005-0000-0000-0000C9180000}"/>
    <cellStyle name="Normal 44 2 2 4 2" xfId="5384" xr:uid="{00000000-0005-0000-0000-0000CA180000}"/>
    <cellStyle name="Normal 44 2 2 5" xfId="5385" xr:uid="{00000000-0005-0000-0000-0000CB180000}"/>
    <cellStyle name="Normal 44 2 3" xfId="5386" xr:uid="{00000000-0005-0000-0000-0000CC180000}"/>
    <cellStyle name="Normal 44 2 3 2" xfId="5387" xr:uid="{00000000-0005-0000-0000-0000CD180000}"/>
    <cellStyle name="Normal 44 2 3 2 2" xfId="5388" xr:uid="{00000000-0005-0000-0000-0000CE180000}"/>
    <cellStyle name="Normal 44 2 3 3" xfId="5389" xr:uid="{00000000-0005-0000-0000-0000CF180000}"/>
    <cellStyle name="Normal 44 2 3 3 2" xfId="5390" xr:uid="{00000000-0005-0000-0000-0000D0180000}"/>
    <cellStyle name="Normal 44 2 3 4" xfId="5391" xr:uid="{00000000-0005-0000-0000-0000D1180000}"/>
    <cellStyle name="Normal 44 2 4" xfId="5392" xr:uid="{00000000-0005-0000-0000-0000D2180000}"/>
    <cellStyle name="Normal 44 2 4 2" xfId="5393" xr:uid="{00000000-0005-0000-0000-0000D3180000}"/>
    <cellStyle name="Normal 44 2 5" xfId="5394" xr:uid="{00000000-0005-0000-0000-0000D4180000}"/>
    <cellStyle name="Normal 44 2 5 2" xfId="5395" xr:uid="{00000000-0005-0000-0000-0000D5180000}"/>
    <cellStyle name="Normal 44 2 6" xfId="5396" xr:uid="{00000000-0005-0000-0000-0000D6180000}"/>
    <cellStyle name="Normal 44 3" xfId="5397" xr:uid="{00000000-0005-0000-0000-0000D7180000}"/>
    <cellStyle name="Normal 44 3 2" xfId="5398" xr:uid="{00000000-0005-0000-0000-0000D8180000}"/>
    <cellStyle name="Normal 44 3 2 2" xfId="5399" xr:uid="{00000000-0005-0000-0000-0000D9180000}"/>
    <cellStyle name="Normal 44 3 2 2 2" xfId="5400" xr:uid="{00000000-0005-0000-0000-0000DA180000}"/>
    <cellStyle name="Normal 44 3 2 3" xfId="5401" xr:uid="{00000000-0005-0000-0000-0000DB180000}"/>
    <cellStyle name="Normal 44 3 2 3 2" xfId="5402" xr:uid="{00000000-0005-0000-0000-0000DC180000}"/>
    <cellStyle name="Normal 44 3 2 4" xfId="5403" xr:uid="{00000000-0005-0000-0000-0000DD180000}"/>
    <cellStyle name="Normal 44 3 3" xfId="5404" xr:uid="{00000000-0005-0000-0000-0000DE180000}"/>
    <cellStyle name="Normal 44 3 3 2" xfId="5405" xr:uid="{00000000-0005-0000-0000-0000DF180000}"/>
    <cellStyle name="Normal 44 3 4" xfId="5406" xr:uid="{00000000-0005-0000-0000-0000E0180000}"/>
    <cellStyle name="Normal 44 3 4 2" xfId="5407" xr:uid="{00000000-0005-0000-0000-0000E1180000}"/>
    <cellStyle name="Normal 44 3 5" xfId="5408" xr:uid="{00000000-0005-0000-0000-0000E2180000}"/>
    <cellStyle name="Normal 44 4" xfId="5409" xr:uid="{00000000-0005-0000-0000-0000E3180000}"/>
    <cellStyle name="Normal 44 4 2" xfId="5410" xr:uid="{00000000-0005-0000-0000-0000E4180000}"/>
    <cellStyle name="Normal 44 4 2 2" xfId="5411" xr:uid="{00000000-0005-0000-0000-0000E5180000}"/>
    <cellStyle name="Normal 44 4 3" xfId="5412" xr:uid="{00000000-0005-0000-0000-0000E6180000}"/>
    <cellStyle name="Normal 44 4 3 2" xfId="5413" xr:uid="{00000000-0005-0000-0000-0000E7180000}"/>
    <cellStyle name="Normal 44 4 4" xfId="5414" xr:uid="{00000000-0005-0000-0000-0000E8180000}"/>
    <cellStyle name="Normal 44 5" xfId="5415" xr:uid="{00000000-0005-0000-0000-0000E9180000}"/>
    <cellStyle name="Normal 44 5 2" xfId="5416" xr:uid="{00000000-0005-0000-0000-0000EA180000}"/>
    <cellStyle name="Normal 44 6" xfId="5417" xr:uid="{00000000-0005-0000-0000-0000EB180000}"/>
    <cellStyle name="Normal 44 6 2" xfId="5418" xr:uid="{00000000-0005-0000-0000-0000EC180000}"/>
    <cellStyle name="Normal 44 7" xfId="5419" xr:uid="{00000000-0005-0000-0000-0000ED180000}"/>
    <cellStyle name="Normal 45" xfId="5420" xr:uid="{00000000-0005-0000-0000-0000EE180000}"/>
    <cellStyle name="Normal 45 2" xfId="5421" xr:uid="{00000000-0005-0000-0000-0000EF180000}"/>
    <cellStyle name="Normal 45 2 2" xfId="5422" xr:uid="{00000000-0005-0000-0000-0000F0180000}"/>
    <cellStyle name="Normal 45 2 2 2" xfId="5423" xr:uid="{00000000-0005-0000-0000-0000F1180000}"/>
    <cellStyle name="Normal 45 2 2 2 2" xfId="5424" xr:uid="{00000000-0005-0000-0000-0000F2180000}"/>
    <cellStyle name="Normal 45 2 2 2 2 2" xfId="5425" xr:uid="{00000000-0005-0000-0000-0000F3180000}"/>
    <cellStyle name="Normal 45 2 2 2 3" xfId="5426" xr:uid="{00000000-0005-0000-0000-0000F4180000}"/>
    <cellStyle name="Normal 45 2 2 2 3 2" xfId="5427" xr:uid="{00000000-0005-0000-0000-0000F5180000}"/>
    <cellStyle name="Normal 45 2 2 2 4" xfId="5428" xr:uid="{00000000-0005-0000-0000-0000F6180000}"/>
    <cellStyle name="Normal 45 2 2 3" xfId="5429" xr:uid="{00000000-0005-0000-0000-0000F7180000}"/>
    <cellStyle name="Normal 45 2 2 3 2" xfId="5430" xr:uid="{00000000-0005-0000-0000-0000F8180000}"/>
    <cellStyle name="Normal 45 2 2 4" xfId="5431" xr:uid="{00000000-0005-0000-0000-0000F9180000}"/>
    <cellStyle name="Normal 45 2 2 4 2" xfId="5432" xr:uid="{00000000-0005-0000-0000-0000FA180000}"/>
    <cellStyle name="Normal 45 2 2 5" xfId="5433" xr:uid="{00000000-0005-0000-0000-0000FB180000}"/>
    <cellStyle name="Normal 45 2 3" xfId="5434" xr:uid="{00000000-0005-0000-0000-0000FC180000}"/>
    <cellStyle name="Normal 45 2 3 2" xfId="5435" xr:uid="{00000000-0005-0000-0000-0000FD180000}"/>
    <cellStyle name="Normal 45 2 3 2 2" xfId="5436" xr:uid="{00000000-0005-0000-0000-0000FE180000}"/>
    <cellStyle name="Normal 45 2 3 3" xfId="5437" xr:uid="{00000000-0005-0000-0000-0000FF180000}"/>
    <cellStyle name="Normal 45 2 3 3 2" xfId="5438" xr:uid="{00000000-0005-0000-0000-000000190000}"/>
    <cellStyle name="Normal 45 2 3 4" xfId="5439" xr:uid="{00000000-0005-0000-0000-000001190000}"/>
    <cellStyle name="Normal 45 2 4" xfId="5440" xr:uid="{00000000-0005-0000-0000-000002190000}"/>
    <cellStyle name="Normal 45 2 4 2" xfId="5441" xr:uid="{00000000-0005-0000-0000-000003190000}"/>
    <cellStyle name="Normal 45 2 5" xfId="5442" xr:uid="{00000000-0005-0000-0000-000004190000}"/>
    <cellStyle name="Normal 45 2 5 2" xfId="5443" xr:uid="{00000000-0005-0000-0000-000005190000}"/>
    <cellStyle name="Normal 45 2 6" xfId="5444" xr:uid="{00000000-0005-0000-0000-000006190000}"/>
    <cellStyle name="Normal 45 3" xfId="5445" xr:uid="{00000000-0005-0000-0000-000007190000}"/>
    <cellStyle name="Normal 46" xfId="5446" xr:uid="{00000000-0005-0000-0000-000008190000}"/>
    <cellStyle name="Normal 46 2" xfId="5447" xr:uid="{00000000-0005-0000-0000-000009190000}"/>
    <cellStyle name="Normal 46 2 2" xfId="5448" xr:uid="{00000000-0005-0000-0000-00000A190000}"/>
    <cellStyle name="Normal 46 2 2 2" xfId="5449" xr:uid="{00000000-0005-0000-0000-00000B190000}"/>
    <cellStyle name="Normal 46 2 2 2 2" xfId="5450" xr:uid="{00000000-0005-0000-0000-00000C190000}"/>
    <cellStyle name="Normal 46 2 2 2 2 2" xfId="5451" xr:uid="{00000000-0005-0000-0000-00000D190000}"/>
    <cellStyle name="Normal 46 2 2 2 3" xfId="5452" xr:uid="{00000000-0005-0000-0000-00000E190000}"/>
    <cellStyle name="Normal 46 2 2 2 3 2" xfId="5453" xr:uid="{00000000-0005-0000-0000-00000F190000}"/>
    <cellStyle name="Normal 46 2 2 2 4" xfId="5454" xr:uid="{00000000-0005-0000-0000-000010190000}"/>
    <cellStyle name="Normal 46 2 2 3" xfId="5455" xr:uid="{00000000-0005-0000-0000-000011190000}"/>
    <cellStyle name="Normal 46 2 2 3 2" xfId="5456" xr:uid="{00000000-0005-0000-0000-000012190000}"/>
    <cellStyle name="Normal 46 2 2 4" xfId="5457" xr:uid="{00000000-0005-0000-0000-000013190000}"/>
    <cellStyle name="Normal 46 2 2 4 2" xfId="5458" xr:uid="{00000000-0005-0000-0000-000014190000}"/>
    <cellStyle name="Normal 46 2 2 5" xfId="5459" xr:uid="{00000000-0005-0000-0000-000015190000}"/>
    <cellStyle name="Normal 46 2 3" xfId="5460" xr:uid="{00000000-0005-0000-0000-000016190000}"/>
    <cellStyle name="Normal 46 2 3 2" xfId="5461" xr:uid="{00000000-0005-0000-0000-000017190000}"/>
    <cellStyle name="Normal 46 2 3 2 2" xfId="5462" xr:uid="{00000000-0005-0000-0000-000018190000}"/>
    <cellStyle name="Normal 46 2 3 3" xfId="5463" xr:uid="{00000000-0005-0000-0000-000019190000}"/>
    <cellStyle name="Normal 46 2 3 3 2" xfId="5464" xr:uid="{00000000-0005-0000-0000-00001A190000}"/>
    <cellStyle name="Normal 46 2 3 4" xfId="5465" xr:uid="{00000000-0005-0000-0000-00001B190000}"/>
    <cellStyle name="Normal 46 2 4" xfId="5466" xr:uid="{00000000-0005-0000-0000-00001C190000}"/>
    <cellStyle name="Normal 46 2 4 2" xfId="5467" xr:uid="{00000000-0005-0000-0000-00001D190000}"/>
    <cellStyle name="Normal 46 2 5" xfId="5468" xr:uid="{00000000-0005-0000-0000-00001E190000}"/>
    <cellStyle name="Normal 46 2 5 2" xfId="5469" xr:uid="{00000000-0005-0000-0000-00001F190000}"/>
    <cellStyle name="Normal 46 2 6" xfId="5470" xr:uid="{00000000-0005-0000-0000-000020190000}"/>
    <cellStyle name="Normal 46 3" xfId="5471" xr:uid="{00000000-0005-0000-0000-000021190000}"/>
    <cellStyle name="Normal 47" xfId="5472" xr:uid="{00000000-0005-0000-0000-000022190000}"/>
    <cellStyle name="Normal 47 2" xfId="5473" xr:uid="{00000000-0005-0000-0000-000023190000}"/>
    <cellStyle name="Normal 47 2 2" xfId="5474" xr:uid="{00000000-0005-0000-0000-000024190000}"/>
    <cellStyle name="Normal 47 2 2 2" xfId="5475" xr:uid="{00000000-0005-0000-0000-000025190000}"/>
    <cellStyle name="Normal 47 2 2 2 2" xfId="5476" xr:uid="{00000000-0005-0000-0000-000026190000}"/>
    <cellStyle name="Normal 47 2 2 2 2 2" xfId="5477" xr:uid="{00000000-0005-0000-0000-000027190000}"/>
    <cellStyle name="Normal 47 2 2 2 3" xfId="5478" xr:uid="{00000000-0005-0000-0000-000028190000}"/>
    <cellStyle name="Normal 47 2 2 2 3 2" xfId="5479" xr:uid="{00000000-0005-0000-0000-000029190000}"/>
    <cellStyle name="Normal 47 2 2 2 4" xfId="5480" xr:uid="{00000000-0005-0000-0000-00002A190000}"/>
    <cellStyle name="Normal 47 2 2 3" xfId="5481" xr:uid="{00000000-0005-0000-0000-00002B190000}"/>
    <cellStyle name="Normal 47 2 2 3 2" xfId="5482" xr:uid="{00000000-0005-0000-0000-00002C190000}"/>
    <cellStyle name="Normal 47 2 2 4" xfId="5483" xr:uid="{00000000-0005-0000-0000-00002D190000}"/>
    <cellStyle name="Normal 47 2 2 4 2" xfId="5484" xr:uid="{00000000-0005-0000-0000-00002E190000}"/>
    <cellStyle name="Normal 47 2 2 5" xfId="5485" xr:uid="{00000000-0005-0000-0000-00002F190000}"/>
    <cellStyle name="Normal 47 2 3" xfId="5486" xr:uid="{00000000-0005-0000-0000-000030190000}"/>
    <cellStyle name="Normal 47 2 3 2" xfId="5487" xr:uid="{00000000-0005-0000-0000-000031190000}"/>
    <cellStyle name="Normal 47 2 3 2 2" xfId="5488" xr:uid="{00000000-0005-0000-0000-000032190000}"/>
    <cellStyle name="Normal 47 2 3 3" xfId="5489" xr:uid="{00000000-0005-0000-0000-000033190000}"/>
    <cellStyle name="Normal 47 2 3 3 2" xfId="5490" xr:uid="{00000000-0005-0000-0000-000034190000}"/>
    <cellStyle name="Normal 47 2 3 4" xfId="5491" xr:uid="{00000000-0005-0000-0000-000035190000}"/>
    <cellStyle name="Normal 47 2 4" xfId="5492" xr:uid="{00000000-0005-0000-0000-000036190000}"/>
    <cellStyle name="Normal 47 2 4 2" xfId="5493" xr:uid="{00000000-0005-0000-0000-000037190000}"/>
    <cellStyle name="Normal 47 2 5" xfId="5494" xr:uid="{00000000-0005-0000-0000-000038190000}"/>
    <cellStyle name="Normal 47 2 5 2" xfId="5495" xr:uid="{00000000-0005-0000-0000-000039190000}"/>
    <cellStyle name="Normal 47 2 6" xfId="5496" xr:uid="{00000000-0005-0000-0000-00003A190000}"/>
    <cellStyle name="Normal 47 3" xfId="5497" xr:uid="{00000000-0005-0000-0000-00003B190000}"/>
    <cellStyle name="Normal 48" xfId="5498" xr:uid="{00000000-0005-0000-0000-00003C190000}"/>
    <cellStyle name="Normal 48 2" xfId="5499" xr:uid="{00000000-0005-0000-0000-00003D190000}"/>
    <cellStyle name="Normal 48 2 2" xfId="5500" xr:uid="{00000000-0005-0000-0000-00003E190000}"/>
    <cellStyle name="Normal 48 2 2 2" xfId="5501" xr:uid="{00000000-0005-0000-0000-00003F190000}"/>
    <cellStyle name="Normal 48 2 2 2 2" xfId="5502" xr:uid="{00000000-0005-0000-0000-000040190000}"/>
    <cellStyle name="Normal 48 2 2 2 2 2" xfId="5503" xr:uid="{00000000-0005-0000-0000-000041190000}"/>
    <cellStyle name="Normal 48 2 2 2 3" xfId="5504" xr:uid="{00000000-0005-0000-0000-000042190000}"/>
    <cellStyle name="Normal 48 2 2 2 3 2" xfId="5505" xr:uid="{00000000-0005-0000-0000-000043190000}"/>
    <cellStyle name="Normal 48 2 2 2 4" xfId="5506" xr:uid="{00000000-0005-0000-0000-000044190000}"/>
    <cellStyle name="Normal 48 2 2 3" xfId="5507" xr:uid="{00000000-0005-0000-0000-000045190000}"/>
    <cellStyle name="Normal 48 2 2 3 2" xfId="5508" xr:uid="{00000000-0005-0000-0000-000046190000}"/>
    <cellStyle name="Normal 48 2 2 4" xfId="5509" xr:uid="{00000000-0005-0000-0000-000047190000}"/>
    <cellStyle name="Normal 48 2 2 4 2" xfId="5510" xr:uid="{00000000-0005-0000-0000-000048190000}"/>
    <cellStyle name="Normal 48 2 2 5" xfId="5511" xr:uid="{00000000-0005-0000-0000-000049190000}"/>
    <cellStyle name="Normal 48 2 3" xfId="5512" xr:uid="{00000000-0005-0000-0000-00004A190000}"/>
    <cellStyle name="Normal 48 2 3 2" xfId="5513" xr:uid="{00000000-0005-0000-0000-00004B190000}"/>
    <cellStyle name="Normal 48 2 3 2 2" xfId="5514" xr:uid="{00000000-0005-0000-0000-00004C190000}"/>
    <cellStyle name="Normal 48 2 3 3" xfId="5515" xr:uid="{00000000-0005-0000-0000-00004D190000}"/>
    <cellStyle name="Normal 48 2 3 3 2" xfId="5516" xr:uid="{00000000-0005-0000-0000-00004E190000}"/>
    <cellStyle name="Normal 48 2 3 4" xfId="5517" xr:uid="{00000000-0005-0000-0000-00004F190000}"/>
    <cellStyle name="Normal 48 2 4" xfId="5518" xr:uid="{00000000-0005-0000-0000-000050190000}"/>
    <cellStyle name="Normal 48 2 4 2" xfId="5519" xr:uid="{00000000-0005-0000-0000-000051190000}"/>
    <cellStyle name="Normal 48 2 5" xfId="5520" xr:uid="{00000000-0005-0000-0000-000052190000}"/>
    <cellStyle name="Normal 48 2 5 2" xfId="5521" xr:uid="{00000000-0005-0000-0000-000053190000}"/>
    <cellStyle name="Normal 48 2 6" xfId="5522" xr:uid="{00000000-0005-0000-0000-000054190000}"/>
    <cellStyle name="Normal 48 3" xfId="5523" xr:uid="{00000000-0005-0000-0000-000055190000}"/>
    <cellStyle name="Normal 48 3 2" xfId="5524" xr:uid="{00000000-0005-0000-0000-000056190000}"/>
    <cellStyle name="Normal 48 3 2 2" xfId="5525" xr:uid="{00000000-0005-0000-0000-000057190000}"/>
    <cellStyle name="Normal 48 3 2 2 2" xfId="5526" xr:uid="{00000000-0005-0000-0000-000058190000}"/>
    <cellStyle name="Normal 48 3 2 3" xfId="5527" xr:uid="{00000000-0005-0000-0000-000059190000}"/>
    <cellStyle name="Normal 48 3 2 3 2" xfId="5528" xr:uid="{00000000-0005-0000-0000-00005A190000}"/>
    <cellStyle name="Normal 48 3 2 4" xfId="5529" xr:uid="{00000000-0005-0000-0000-00005B190000}"/>
    <cellStyle name="Normal 48 3 3" xfId="5530" xr:uid="{00000000-0005-0000-0000-00005C190000}"/>
    <cellStyle name="Normal 48 3 3 2" xfId="5531" xr:uid="{00000000-0005-0000-0000-00005D190000}"/>
    <cellStyle name="Normal 48 3 4" xfId="5532" xr:uid="{00000000-0005-0000-0000-00005E190000}"/>
    <cellStyle name="Normal 48 3 4 2" xfId="5533" xr:uid="{00000000-0005-0000-0000-00005F190000}"/>
    <cellStyle name="Normal 48 3 5" xfId="5534" xr:uid="{00000000-0005-0000-0000-000060190000}"/>
    <cellStyle name="Normal 48 4" xfId="5535" xr:uid="{00000000-0005-0000-0000-000061190000}"/>
    <cellStyle name="Normal 48 4 2" xfId="5536" xr:uid="{00000000-0005-0000-0000-000062190000}"/>
    <cellStyle name="Normal 48 4 2 2" xfId="5537" xr:uid="{00000000-0005-0000-0000-000063190000}"/>
    <cellStyle name="Normal 48 4 3" xfId="5538" xr:uid="{00000000-0005-0000-0000-000064190000}"/>
    <cellStyle name="Normal 48 4 3 2" xfId="5539" xr:uid="{00000000-0005-0000-0000-000065190000}"/>
    <cellStyle name="Normal 48 4 4" xfId="5540" xr:uid="{00000000-0005-0000-0000-000066190000}"/>
    <cellStyle name="Normal 48 5" xfId="5541" xr:uid="{00000000-0005-0000-0000-000067190000}"/>
    <cellStyle name="Normal 48 5 2" xfId="5542" xr:uid="{00000000-0005-0000-0000-000068190000}"/>
    <cellStyle name="Normal 48 6" xfId="5543" xr:uid="{00000000-0005-0000-0000-000069190000}"/>
    <cellStyle name="Normal 48 6 2" xfId="5544" xr:uid="{00000000-0005-0000-0000-00006A190000}"/>
    <cellStyle name="Normal 48 7" xfId="5545" xr:uid="{00000000-0005-0000-0000-00006B190000}"/>
    <cellStyle name="Normal 49" xfId="5546" xr:uid="{00000000-0005-0000-0000-00006C190000}"/>
    <cellStyle name="Normal 49 2" xfId="5547" xr:uid="{00000000-0005-0000-0000-00006D190000}"/>
    <cellStyle name="Normal 49 2 2" xfId="5548" xr:uid="{00000000-0005-0000-0000-00006E190000}"/>
    <cellStyle name="Normal 49 2 2 2" xfId="5549" xr:uid="{00000000-0005-0000-0000-00006F190000}"/>
    <cellStyle name="Normal 49 2 2 2 2" xfId="5550" xr:uid="{00000000-0005-0000-0000-000070190000}"/>
    <cellStyle name="Normal 49 2 2 2 2 2" xfId="5551" xr:uid="{00000000-0005-0000-0000-000071190000}"/>
    <cellStyle name="Normal 49 2 2 2 3" xfId="5552" xr:uid="{00000000-0005-0000-0000-000072190000}"/>
    <cellStyle name="Normal 49 2 2 2 3 2" xfId="5553" xr:uid="{00000000-0005-0000-0000-000073190000}"/>
    <cellStyle name="Normal 49 2 2 2 4" xfId="5554" xr:uid="{00000000-0005-0000-0000-000074190000}"/>
    <cellStyle name="Normal 49 2 2 3" xfId="5555" xr:uid="{00000000-0005-0000-0000-000075190000}"/>
    <cellStyle name="Normal 49 2 2 3 2" xfId="5556" xr:uid="{00000000-0005-0000-0000-000076190000}"/>
    <cellStyle name="Normal 49 2 2 4" xfId="5557" xr:uid="{00000000-0005-0000-0000-000077190000}"/>
    <cellStyle name="Normal 49 2 2 4 2" xfId="5558" xr:uid="{00000000-0005-0000-0000-000078190000}"/>
    <cellStyle name="Normal 49 2 2 5" xfId="5559" xr:uid="{00000000-0005-0000-0000-000079190000}"/>
    <cellStyle name="Normal 49 2 3" xfId="5560" xr:uid="{00000000-0005-0000-0000-00007A190000}"/>
    <cellStyle name="Normal 49 2 3 2" xfId="5561" xr:uid="{00000000-0005-0000-0000-00007B190000}"/>
    <cellStyle name="Normal 49 2 3 2 2" xfId="5562" xr:uid="{00000000-0005-0000-0000-00007C190000}"/>
    <cellStyle name="Normal 49 2 3 3" xfId="5563" xr:uid="{00000000-0005-0000-0000-00007D190000}"/>
    <cellStyle name="Normal 49 2 3 3 2" xfId="5564" xr:uid="{00000000-0005-0000-0000-00007E190000}"/>
    <cellStyle name="Normal 49 2 3 4" xfId="5565" xr:uid="{00000000-0005-0000-0000-00007F190000}"/>
    <cellStyle name="Normal 49 2 4" xfId="5566" xr:uid="{00000000-0005-0000-0000-000080190000}"/>
    <cellStyle name="Normal 49 2 4 2" xfId="5567" xr:uid="{00000000-0005-0000-0000-000081190000}"/>
    <cellStyle name="Normal 49 2 5" xfId="5568" xr:uid="{00000000-0005-0000-0000-000082190000}"/>
    <cellStyle name="Normal 49 2 5 2" xfId="5569" xr:uid="{00000000-0005-0000-0000-000083190000}"/>
    <cellStyle name="Normal 49 2 6" xfId="5570" xr:uid="{00000000-0005-0000-0000-000084190000}"/>
    <cellStyle name="Normal 49 3" xfId="5571" xr:uid="{00000000-0005-0000-0000-000085190000}"/>
    <cellStyle name="Normal 49 3 2" xfId="5572" xr:uid="{00000000-0005-0000-0000-000086190000}"/>
    <cellStyle name="Normal 49 3 2 2" xfId="5573" xr:uid="{00000000-0005-0000-0000-000087190000}"/>
    <cellStyle name="Normal 49 3 2 2 2" xfId="5574" xr:uid="{00000000-0005-0000-0000-000088190000}"/>
    <cellStyle name="Normal 49 3 2 3" xfId="5575" xr:uid="{00000000-0005-0000-0000-000089190000}"/>
    <cellStyle name="Normal 49 3 2 3 2" xfId="5576" xr:uid="{00000000-0005-0000-0000-00008A190000}"/>
    <cellStyle name="Normal 49 3 2 4" xfId="5577" xr:uid="{00000000-0005-0000-0000-00008B190000}"/>
    <cellStyle name="Normal 49 3 3" xfId="5578" xr:uid="{00000000-0005-0000-0000-00008C190000}"/>
    <cellStyle name="Normal 49 3 3 2" xfId="5579" xr:uid="{00000000-0005-0000-0000-00008D190000}"/>
    <cellStyle name="Normal 49 3 4" xfId="5580" xr:uid="{00000000-0005-0000-0000-00008E190000}"/>
    <cellStyle name="Normal 49 3 4 2" xfId="5581" xr:uid="{00000000-0005-0000-0000-00008F190000}"/>
    <cellStyle name="Normal 49 3 5" xfId="5582" xr:uid="{00000000-0005-0000-0000-000090190000}"/>
    <cellStyle name="Normal 49 4" xfId="5583" xr:uid="{00000000-0005-0000-0000-000091190000}"/>
    <cellStyle name="Normal 49 4 2" xfId="5584" xr:uid="{00000000-0005-0000-0000-000092190000}"/>
    <cellStyle name="Normal 49 4 2 2" xfId="5585" xr:uid="{00000000-0005-0000-0000-000093190000}"/>
    <cellStyle name="Normal 49 4 3" xfId="5586" xr:uid="{00000000-0005-0000-0000-000094190000}"/>
    <cellStyle name="Normal 49 4 3 2" xfId="5587" xr:uid="{00000000-0005-0000-0000-000095190000}"/>
    <cellStyle name="Normal 49 4 4" xfId="5588" xr:uid="{00000000-0005-0000-0000-000096190000}"/>
    <cellStyle name="Normal 49 5" xfId="5589" xr:uid="{00000000-0005-0000-0000-000097190000}"/>
    <cellStyle name="Normal 49 5 2" xfId="5590" xr:uid="{00000000-0005-0000-0000-000098190000}"/>
    <cellStyle name="Normal 49 6" xfId="5591" xr:uid="{00000000-0005-0000-0000-000099190000}"/>
    <cellStyle name="Normal 49 6 2" xfId="5592" xr:uid="{00000000-0005-0000-0000-00009A190000}"/>
    <cellStyle name="Normal 49 7" xfId="5593" xr:uid="{00000000-0005-0000-0000-00009B190000}"/>
    <cellStyle name="Normal 5" xfId="102" xr:uid="{00000000-0005-0000-0000-00009C190000}"/>
    <cellStyle name="Normal 5 10" xfId="5595" xr:uid="{00000000-0005-0000-0000-00009D190000}"/>
    <cellStyle name="Normal 5 11" xfId="5594" xr:uid="{00000000-0005-0000-0000-00009E190000}"/>
    <cellStyle name="Normal 5 2" xfId="103" xr:uid="{00000000-0005-0000-0000-00009F190000}"/>
    <cellStyle name="Normal 5 2 10" xfId="5597" xr:uid="{00000000-0005-0000-0000-0000A0190000}"/>
    <cellStyle name="Normal 5 2 11" xfId="5598" xr:uid="{00000000-0005-0000-0000-0000A1190000}"/>
    <cellStyle name="Normal 5 2 12" xfId="5596" xr:uid="{00000000-0005-0000-0000-0000A2190000}"/>
    <cellStyle name="Normal 5 2 2" xfId="5599" xr:uid="{00000000-0005-0000-0000-0000A3190000}"/>
    <cellStyle name="Normal 5 2 2 2" xfId="5600" xr:uid="{00000000-0005-0000-0000-0000A4190000}"/>
    <cellStyle name="Normal 5 2 2 2 2" xfId="5601" xr:uid="{00000000-0005-0000-0000-0000A5190000}"/>
    <cellStyle name="Normal 5 2 2 2 2 2" xfId="5602" xr:uid="{00000000-0005-0000-0000-0000A6190000}"/>
    <cellStyle name="Normal 5 2 2 2 2 2 2" xfId="5603" xr:uid="{00000000-0005-0000-0000-0000A7190000}"/>
    <cellStyle name="Normal 5 2 2 2 2 2 2 2" xfId="5604" xr:uid="{00000000-0005-0000-0000-0000A8190000}"/>
    <cellStyle name="Normal 5 2 2 2 2 2 3" xfId="5605" xr:uid="{00000000-0005-0000-0000-0000A9190000}"/>
    <cellStyle name="Normal 5 2 2 2 2 2 3 2" xfId="5606" xr:uid="{00000000-0005-0000-0000-0000AA190000}"/>
    <cellStyle name="Normal 5 2 2 2 2 2 4" xfId="5607" xr:uid="{00000000-0005-0000-0000-0000AB190000}"/>
    <cellStyle name="Normal 5 2 2 2 2 3" xfId="5608" xr:uid="{00000000-0005-0000-0000-0000AC190000}"/>
    <cellStyle name="Normal 5 2 2 2 2 3 2" xfId="5609" xr:uid="{00000000-0005-0000-0000-0000AD190000}"/>
    <cellStyle name="Normal 5 2 2 2 2 4" xfId="5610" xr:uid="{00000000-0005-0000-0000-0000AE190000}"/>
    <cellStyle name="Normal 5 2 2 2 2 4 2" xfId="5611" xr:uid="{00000000-0005-0000-0000-0000AF190000}"/>
    <cellStyle name="Normal 5 2 2 2 2 5" xfId="5612" xr:uid="{00000000-0005-0000-0000-0000B0190000}"/>
    <cellStyle name="Normal 5 2 2 2 3" xfId="5613" xr:uid="{00000000-0005-0000-0000-0000B1190000}"/>
    <cellStyle name="Normal 5 2 2 2 3 2" xfId="5614" xr:uid="{00000000-0005-0000-0000-0000B2190000}"/>
    <cellStyle name="Normal 5 2 2 2 3 2 2" xfId="5615" xr:uid="{00000000-0005-0000-0000-0000B3190000}"/>
    <cellStyle name="Normal 5 2 2 2 3 3" xfId="5616" xr:uid="{00000000-0005-0000-0000-0000B4190000}"/>
    <cellStyle name="Normal 5 2 2 2 3 3 2" xfId="5617" xr:uid="{00000000-0005-0000-0000-0000B5190000}"/>
    <cellStyle name="Normal 5 2 2 2 3 4" xfId="5618" xr:uid="{00000000-0005-0000-0000-0000B6190000}"/>
    <cellStyle name="Normal 5 2 2 2 4" xfId="5619" xr:uid="{00000000-0005-0000-0000-0000B7190000}"/>
    <cellStyle name="Normal 5 2 2 2 4 2" xfId="5620" xr:uid="{00000000-0005-0000-0000-0000B8190000}"/>
    <cellStyle name="Normal 5 2 2 2 5" xfId="5621" xr:uid="{00000000-0005-0000-0000-0000B9190000}"/>
    <cellStyle name="Normal 5 2 2 2 5 2" xfId="5622" xr:uid="{00000000-0005-0000-0000-0000BA190000}"/>
    <cellStyle name="Normal 5 2 2 2 6" xfId="5623" xr:uid="{00000000-0005-0000-0000-0000BB190000}"/>
    <cellStyle name="Normal 5 2 2 3" xfId="5624" xr:uid="{00000000-0005-0000-0000-0000BC190000}"/>
    <cellStyle name="Normal 5 2 2 3 2" xfId="5625" xr:uid="{00000000-0005-0000-0000-0000BD190000}"/>
    <cellStyle name="Normal 5 2 2 3 2 2" xfId="5626" xr:uid="{00000000-0005-0000-0000-0000BE190000}"/>
    <cellStyle name="Normal 5 2 2 3 2 2 2" xfId="5627" xr:uid="{00000000-0005-0000-0000-0000BF190000}"/>
    <cellStyle name="Normal 5 2 2 3 2 3" xfId="5628" xr:uid="{00000000-0005-0000-0000-0000C0190000}"/>
    <cellStyle name="Normal 5 2 2 3 2 3 2" xfId="5629" xr:uid="{00000000-0005-0000-0000-0000C1190000}"/>
    <cellStyle name="Normal 5 2 2 3 2 4" xfId="5630" xr:uid="{00000000-0005-0000-0000-0000C2190000}"/>
    <cellStyle name="Normal 5 2 2 3 3" xfId="5631" xr:uid="{00000000-0005-0000-0000-0000C3190000}"/>
    <cellStyle name="Normal 5 2 2 3 3 2" xfId="5632" xr:uid="{00000000-0005-0000-0000-0000C4190000}"/>
    <cellStyle name="Normal 5 2 2 3 4" xfId="5633" xr:uid="{00000000-0005-0000-0000-0000C5190000}"/>
    <cellStyle name="Normal 5 2 2 3 4 2" xfId="5634" xr:uid="{00000000-0005-0000-0000-0000C6190000}"/>
    <cellStyle name="Normal 5 2 2 3 5" xfId="5635" xr:uid="{00000000-0005-0000-0000-0000C7190000}"/>
    <cellStyle name="Normal 5 2 2 4" xfId="5636" xr:uid="{00000000-0005-0000-0000-0000C8190000}"/>
    <cellStyle name="Normal 5 2 2 4 2" xfId="5637" xr:uid="{00000000-0005-0000-0000-0000C9190000}"/>
    <cellStyle name="Normal 5 2 2 4 2 2" xfId="5638" xr:uid="{00000000-0005-0000-0000-0000CA190000}"/>
    <cellStyle name="Normal 5 2 2 4 3" xfId="5639" xr:uid="{00000000-0005-0000-0000-0000CB190000}"/>
    <cellStyle name="Normal 5 2 2 4 3 2" xfId="5640" xr:uid="{00000000-0005-0000-0000-0000CC190000}"/>
    <cellStyle name="Normal 5 2 2 4 4" xfId="5641" xr:uid="{00000000-0005-0000-0000-0000CD190000}"/>
    <cellStyle name="Normal 5 2 2 5" xfId="5642" xr:uid="{00000000-0005-0000-0000-0000CE190000}"/>
    <cellStyle name="Normal 5 2 2 5 2" xfId="5643" xr:uid="{00000000-0005-0000-0000-0000CF190000}"/>
    <cellStyle name="Normal 5 2 2 6" xfId="5644" xr:uid="{00000000-0005-0000-0000-0000D0190000}"/>
    <cellStyle name="Normal 5 2 2 6 2" xfId="5645" xr:uid="{00000000-0005-0000-0000-0000D1190000}"/>
    <cellStyle name="Normal 5 2 2 7" xfId="5646" xr:uid="{00000000-0005-0000-0000-0000D2190000}"/>
    <cellStyle name="Normal 5 2 3" xfId="5647" xr:uid="{00000000-0005-0000-0000-0000D3190000}"/>
    <cellStyle name="Normal 5 2 3 2" xfId="5648" xr:uid="{00000000-0005-0000-0000-0000D4190000}"/>
    <cellStyle name="Normal 5 2 3 2 2" xfId="5649" xr:uid="{00000000-0005-0000-0000-0000D5190000}"/>
    <cellStyle name="Normal 5 2 3 2 2 2" xfId="5650" xr:uid="{00000000-0005-0000-0000-0000D6190000}"/>
    <cellStyle name="Normal 5 2 3 2 2 2 2" xfId="5651" xr:uid="{00000000-0005-0000-0000-0000D7190000}"/>
    <cellStyle name="Normal 5 2 3 2 2 3" xfId="5652" xr:uid="{00000000-0005-0000-0000-0000D8190000}"/>
    <cellStyle name="Normal 5 2 3 2 2 3 2" xfId="5653" xr:uid="{00000000-0005-0000-0000-0000D9190000}"/>
    <cellStyle name="Normal 5 2 3 2 2 4" xfId="5654" xr:uid="{00000000-0005-0000-0000-0000DA190000}"/>
    <cellStyle name="Normal 5 2 3 2 3" xfId="5655" xr:uid="{00000000-0005-0000-0000-0000DB190000}"/>
    <cellStyle name="Normal 5 2 3 2 3 2" xfId="5656" xr:uid="{00000000-0005-0000-0000-0000DC190000}"/>
    <cellStyle name="Normal 5 2 3 2 4" xfId="5657" xr:uid="{00000000-0005-0000-0000-0000DD190000}"/>
    <cellStyle name="Normal 5 2 3 2 4 2" xfId="5658" xr:uid="{00000000-0005-0000-0000-0000DE190000}"/>
    <cellStyle name="Normal 5 2 3 2 5" xfId="5659" xr:uid="{00000000-0005-0000-0000-0000DF190000}"/>
    <cellStyle name="Normal 5 2 3 3" xfId="5660" xr:uid="{00000000-0005-0000-0000-0000E0190000}"/>
    <cellStyle name="Normal 5 2 3 3 2" xfId="5661" xr:uid="{00000000-0005-0000-0000-0000E1190000}"/>
    <cellStyle name="Normal 5 2 3 3 2 2" xfId="5662" xr:uid="{00000000-0005-0000-0000-0000E2190000}"/>
    <cellStyle name="Normal 5 2 3 3 3" xfId="5663" xr:uid="{00000000-0005-0000-0000-0000E3190000}"/>
    <cellStyle name="Normal 5 2 3 3 3 2" xfId="5664" xr:uid="{00000000-0005-0000-0000-0000E4190000}"/>
    <cellStyle name="Normal 5 2 3 3 4" xfId="5665" xr:uid="{00000000-0005-0000-0000-0000E5190000}"/>
    <cellStyle name="Normal 5 2 3 4" xfId="5666" xr:uid="{00000000-0005-0000-0000-0000E6190000}"/>
    <cellStyle name="Normal 5 2 3 4 2" xfId="5667" xr:uid="{00000000-0005-0000-0000-0000E7190000}"/>
    <cellStyle name="Normal 5 2 3 4 3" xfId="5668" xr:uid="{00000000-0005-0000-0000-0000E8190000}"/>
    <cellStyle name="Normal 5 2 3 5" xfId="5669" xr:uid="{00000000-0005-0000-0000-0000E9190000}"/>
    <cellStyle name="Normal 5 2 3 5 2" xfId="5670" xr:uid="{00000000-0005-0000-0000-0000EA190000}"/>
    <cellStyle name="Normal 5 2 3 6" xfId="5671" xr:uid="{00000000-0005-0000-0000-0000EB190000}"/>
    <cellStyle name="Normal 5 2 4" xfId="5672" xr:uid="{00000000-0005-0000-0000-0000EC190000}"/>
    <cellStyle name="Normal 5 2 4 2" xfId="5673" xr:uid="{00000000-0005-0000-0000-0000ED190000}"/>
    <cellStyle name="Normal 5 2 4 2 2" xfId="5674" xr:uid="{00000000-0005-0000-0000-0000EE190000}"/>
    <cellStyle name="Normal 5 2 4 2 2 2" xfId="5675" xr:uid="{00000000-0005-0000-0000-0000EF190000}"/>
    <cellStyle name="Normal 5 2 4 2 3" xfId="5676" xr:uid="{00000000-0005-0000-0000-0000F0190000}"/>
    <cellStyle name="Normal 5 2 4 2 3 2" xfId="5677" xr:uid="{00000000-0005-0000-0000-0000F1190000}"/>
    <cellStyle name="Normal 5 2 4 2 4" xfId="5678" xr:uid="{00000000-0005-0000-0000-0000F2190000}"/>
    <cellStyle name="Normal 5 2 4 2 5" xfId="5679" xr:uid="{00000000-0005-0000-0000-0000F3190000}"/>
    <cellStyle name="Normal 5 2 4 3" xfId="5680" xr:uid="{00000000-0005-0000-0000-0000F4190000}"/>
    <cellStyle name="Normal 5 2 4 3 2" xfId="5681" xr:uid="{00000000-0005-0000-0000-0000F5190000}"/>
    <cellStyle name="Normal 5 2 4 3 3" xfId="5682" xr:uid="{00000000-0005-0000-0000-0000F6190000}"/>
    <cellStyle name="Normal 5 2 4 4" xfId="5683" xr:uid="{00000000-0005-0000-0000-0000F7190000}"/>
    <cellStyle name="Normal 5 2 4 4 2" xfId="5684" xr:uid="{00000000-0005-0000-0000-0000F8190000}"/>
    <cellStyle name="Normal 5 2 4 4 3" xfId="5685" xr:uid="{00000000-0005-0000-0000-0000F9190000}"/>
    <cellStyle name="Normal 5 2 4 5" xfId="5686" xr:uid="{00000000-0005-0000-0000-0000FA190000}"/>
    <cellStyle name="Normal 5 2 4 6" xfId="5687" xr:uid="{00000000-0005-0000-0000-0000FB190000}"/>
    <cellStyle name="Normal 5 2 5" xfId="5688" xr:uid="{00000000-0005-0000-0000-0000FC190000}"/>
    <cellStyle name="Normal 5 2 5 10" xfId="5689" xr:uid="{00000000-0005-0000-0000-0000FD190000}"/>
    <cellStyle name="Normal 5 2 5 10 2" xfId="5690" xr:uid="{00000000-0005-0000-0000-0000FE190000}"/>
    <cellStyle name="Normal 5 2 5 10 3" xfId="5691" xr:uid="{00000000-0005-0000-0000-0000FF190000}"/>
    <cellStyle name="Normal 5 2 5 11" xfId="5692" xr:uid="{00000000-0005-0000-0000-0000001A0000}"/>
    <cellStyle name="Normal 5 2 5 11 2" xfId="5693" xr:uid="{00000000-0005-0000-0000-0000011A0000}"/>
    <cellStyle name="Normal 5 2 5 12" xfId="5694" xr:uid="{00000000-0005-0000-0000-0000021A0000}"/>
    <cellStyle name="Normal 5 2 5 12 2" xfId="5695" xr:uid="{00000000-0005-0000-0000-0000031A0000}"/>
    <cellStyle name="Normal 5 2 5 13" xfId="5696" xr:uid="{00000000-0005-0000-0000-0000041A0000}"/>
    <cellStyle name="Normal 5 2 5 14" xfId="5697" xr:uid="{00000000-0005-0000-0000-0000051A0000}"/>
    <cellStyle name="Normal 5 2 5 15" xfId="5698" xr:uid="{00000000-0005-0000-0000-0000061A0000}"/>
    <cellStyle name="Normal 5 2 5 16" xfId="5699" xr:uid="{00000000-0005-0000-0000-0000071A0000}"/>
    <cellStyle name="Normal 5 2 5 17" xfId="5700" xr:uid="{00000000-0005-0000-0000-0000081A0000}"/>
    <cellStyle name="Normal 5 2 5 18" xfId="5701" xr:uid="{00000000-0005-0000-0000-0000091A0000}"/>
    <cellStyle name="Normal 5 2 5 19" xfId="5702" xr:uid="{00000000-0005-0000-0000-00000A1A0000}"/>
    <cellStyle name="Normal 5 2 5 19 2" xfId="5703" xr:uid="{00000000-0005-0000-0000-00000B1A0000}"/>
    <cellStyle name="Normal 5 2 5 19 3" xfId="5704" xr:uid="{00000000-0005-0000-0000-00000C1A0000}"/>
    <cellStyle name="Normal 5 2 5 19 4" xfId="5705" xr:uid="{00000000-0005-0000-0000-00000D1A0000}"/>
    <cellStyle name="Normal 5 2 5 19 5" xfId="5706" xr:uid="{00000000-0005-0000-0000-00000E1A0000}"/>
    <cellStyle name="Normal 5 2 5 19 6" xfId="5707" xr:uid="{00000000-0005-0000-0000-00000F1A0000}"/>
    <cellStyle name="Normal 5 2 5 19 7" xfId="5708" xr:uid="{00000000-0005-0000-0000-0000101A0000}"/>
    <cellStyle name="Normal 5 2 5 2" xfId="5709" xr:uid="{00000000-0005-0000-0000-0000111A0000}"/>
    <cellStyle name="Normal 5 2 5 2 2" xfId="5710" xr:uid="{00000000-0005-0000-0000-0000121A0000}"/>
    <cellStyle name="Normal 5 2 5 2 2 2" xfId="5711" xr:uid="{00000000-0005-0000-0000-0000131A0000}"/>
    <cellStyle name="Normal 5 2 5 2 2 3" xfId="5712" xr:uid="{00000000-0005-0000-0000-0000141A0000}"/>
    <cellStyle name="Normal 5 2 5 2 2 4" xfId="5713" xr:uid="{00000000-0005-0000-0000-0000151A0000}"/>
    <cellStyle name="Normal 5 2 5 2 2 5" xfId="5714" xr:uid="{00000000-0005-0000-0000-0000161A0000}"/>
    <cellStyle name="Normal 5 2 5 2 3" xfId="5715" xr:uid="{00000000-0005-0000-0000-0000171A0000}"/>
    <cellStyle name="Normal 5 2 5 2 3 2" xfId="5716" xr:uid="{00000000-0005-0000-0000-0000181A0000}"/>
    <cellStyle name="Normal 5 2 5 2 3 3" xfId="5717" xr:uid="{00000000-0005-0000-0000-0000191A0000}"/>
    <cellStyle name="Normal 5 2 5 2 4" xfId="5718" xr:uid="{00000000-0005-0000-0000-00001A1A0000}"/>
    <cellStyle name="Normal 5 2 5 2 4 2" xfId="5719" xr:uid="{00000000-0005-0000-0000-00001B1A0000}"/>
    <cellStyle name="Normal 5 2 5 2 4 3" xfId="5720" xr:uid="{00000000-0005-0000-0000-00001C1A0000}"/>
    <cellStyle name="Normal 5 2 5 2 5" xfId="5721" xr:uid="{00000000-0005-0000-0000-00001D1A0000}"/>
    <cellStyle name="Normal 5 2 5 2 6" xfId="5722" xr:uid="{00000000-0005-0000-0000-00001E1A0000}"/>
    <cellStyle name="Normal 5 2 5 20" xfId="5723" xr:uid="{00000000-0005-0000-0000-00001F1A0000}"/>
    <cellStyle name="Normal 5 2 5 21" xfId="5724" xr:uid="{00000000-0005-0000-0000-0000201A0000}"/>
    <cellStyle name="Normal 5 2 5 22" xfId="5725" xr:uid="{00000000-0005-0000-0000-0000211A0000}"/>
    <cellStyle name="Normal 5 2 5 23" xfId="5726" xr:uid="{00000000-0005-0000-0000-0000221A0000}"/>
    <cellStyle name="Normal 5 2 5 24" xfId="5727" xr:uid="{00000000-0005-0000-0000-0000231A0000}"/>
    <cellStyle name="Normal 5 2 5 25" xfId="5728" xr:uid="{00000000-0005-0000-0000-0000241A0000}"/>
    <cellStyle name="Normal 5 2 5 26" xfId="5729" xr:uid="{00000000-0005-0000-0000-0000251A0000}"/>
    <cellStyle name="Normal 5 2 5 27" xfId="5730" xr:uid="{00000000-0005-0000-0000-0000261A0000}"/>
    <cellStyle name="Normal 5 2 5 3" xfId="5731" xr:uid="{00000000-0005-0000-0000-0000271A0000}"/>
    <cellStyle name="Normal 5 2 5 3 10" xfId="5732" xr:uid="{00000000-0005-0000-0000-0000281A0000}"/>
    <cellStyle name="Normal 5 2 5 3 11" xfId="5733" xr:uid="{00000000-0005-0000-0000-0000291A0000}"/>
    <cellStyle name="Normal 5 2 5 3 12" xfId="5734" xr:uid="{00000000-0005-0000-0000-00002A1A0000}"/>
    <cellStyle name="Normal 5 2 5 3 13" xfId="5735" xr:uid="{00000000-0005-0000-0000-00002B1A0000}"/>
    <cellStyle name="Normal 5 2 5 3 14" xfId="5736" xr:uid="{00000000-0005-0000-0000-00002C1A0000}"/>
    <cellStyle name="Normal 5 2 5 3 15" xfId="5737" xr:uid="{00000000-0005-0000-0000-00002D1A0000}"/>
    <cellStyle name="Normal 5 2 5 3 16" xfId="5738" xr:uid="{00000000-0005-0000-0000-00002E1A0000}"/>
    <cellStyle name="Normal 5 2 5 3 17" xfId="5739" xr:uid="{00000000-0005-0000-0000-00002F1A0000}"/>
    <cellStyle name="Normal 5 2 5 3 18" xfId="5740" xr:uid="{00000000-0005-0000-0000-0000301A0000}"/>
    <cellStyle name="Normal 5 2 5 3 19" xfId="5741" xr:uid="{00000000-0005-0000-0000-0000311A0000}"/>
    <cellStyle name="Normal 5 2 5 3 2" xfId="5742" xr:uid="{00000000-0005-0000-0000-0000321A0000}"/>
    <cellStyle name="Normal 5 2 5 3 2 2" xfId="5743" xr:uid="{00000000-0005-0000-0000-0000331A0000}"/>
    <cellStyle name="Normal 5 2 5 3 2 2 2" xfId="5744" xr:uid="{00000000-0005-0000-0000-0000341A0000}"/>
    <cellStyle name="Normal 5 2 5 3 2 2 3" xfId="5745" xr:uid="{00000000-0005-0000-0000-0000351A0000}"/>
    <cellStyle name="Normal 5 2 5 3 2 3" xfId="5746" xr:uid="{00000000-0005-0000-0000-0000361A0000}"/>
    <cellStyle name="Normal 5 2 5 3 2 3 2" xfId="5747" xr:uid="{00000000-0005-0000-0000-0000371A0000}"/>
    <cellStyle name="Normal 5 2 5 3 2 3 3" xfId="5748" xr:uid="{00000000-0005-0000-0000-0000381A0000}"/>
    <cellStyle name="Normal 5 2 5 3 2 4" xfId="5749" xr:uid="{00000000-0005-0000-0000-0000391A0000}"/>
    <cellStyle name="Normal 5 2 5 3 2 5" xfId="5750" xr:uid="{00000000-0005-0000-0000-00003A1A0000}"/>
    <cellStyle name="Normal 5 2 5 3 3" xfId="5751" xr:uid="{00000000-0005-0000-0000-00003B1A0000}"/>
    <cellStyle name="Normal 5 2 5 3 3 2" xfId="5752" xr:uid="{00000000-0005-0000-0000-00003C1A0000}"/>
    <cellStyle name="Normal 5 2 5 3 3 3" xfId="5753" xr:uid="{00000000-0005-0000-0000-00003D1A0000}"/>
    <cellStyle name="Normal 5 2 5 3 3 4" xfId="5754" xr:uid="{00000000-0005-0000-0000-00003E1A0000}"/>
    <cellStyle name="Normal 5 2 5 3 3 5" xfId="5755" xr:uid="{00000000-0005-0000-0000-00003F1A0000}"/>
    <cellStyle name="Normal 5 2 5 3 4" xfId="5756" xr:uid="{00000000-0005-0000-0000-0000401A0000}"/>
    <cellStyle name="Normal 5 2 5 3 4 2" xfId="5757" xr:uid="{00000000-0005-0000-0000-0000411A0000}"/>
    <cellStyle name="Normal 5 2 5 3 4 3" xfId="5758" xr:uid="{00000000-0005-0000-0000-0000421A0000}"/>
    <cellStyle name="Normal 5 2 5 3 5" xfId="5759" xr:uid="{00000000-0005-0000-0000-0000431A0000}"/>
    <cellStyle name="Normal 5 2 5 3 5 2" xfId="5760" xr:uid="{00000000-0005-0000-0000-0000441A0000}"/>
    <cellStyle name="Normal 5 2 5 3 5 3" xfId="5761" xr:uid="{00000000-0005-0000-0000-0000451A0000}"/>
    <cellStyle name="Normal 5 2 5 3 6" xfId="5762" xr:uid="{00000000-0005-0000-0000-0000461A0000}"/>
    <cellStyle name="Normal 5 2 5 3 7" xfId="5763" xr:uid="{00000000-0005-0000-0000-0000471A0000}"/>
    <cellStyle name="Normal 5 2 5 3 8" xfId="5764" xr:uid="{00000000-0005-0000-0000-0000481A0000}"/>
    <cellStyle name="Normal 5 2 5 3 9" xfId="5765" xr:uid="{00000000-0005-0000-0000-0000491A0000}"/>
    <cellStyle name="Normal 5 2 5 4" xfId="5766" xr:uid="{00000000-0005-0000-0000-00004A1A0000}"/>
    <cellStyle name="Normal 5 2 5 4 2" xfId="5767" xr:uid="{00000000-0005-0000-0000-00004B1A0000}"/>
    <cellStyle name="Normal 5 2 5 4 2 2" xfId="5768" xr:uid="{00000000-0005-0000-0000-00004C1A0000}"/>
    <cellStyle name="Normal 5 2 5 4 2 3" xfId="5769" xr:uid="{00000000-0005-0000-0000-00004D1A0000}"/>
    <cellStyle name="Normal 5 2 5 4 2 4" xfId="5770" xr:uid="{00000000-0005-0000-0000-00004E1A0000}"/>
    <cellStyle name="Normal 5 2 5 4 2 5" xfId="5771" xr:uid="{00000000-0005-0000-0000-00004F1A0000}"/>
    <cellStyle name="Normal 5 2 5 4 3" xfId="5772" xr:uid="{00000000-0005-0000-0000-0000501A0000}"/>
    <cellStyle name="Normal 5 2 5 4 3 2" xfId="5773" xr:uid="{00000000-0005-0000-0000-0000511A0000}"/>
    <cellStyle name="Normal 5 2 5 4 3 3" xfId="5774" xr:uid="{00000000-0005-0000-0000-0000521A0000}"/>
    <cellStyle name="Normal 5 2 5 4 4" xfId="5775" xr:uid="{00000000-0005-0000-0000-0000531A0000}"/>
    <cellStyle name="Normal 5 2 5 4 4 2" xfId="5776" xr:uid="{00000000-0005-0000-0000-0000541A0000}"/>
    <cellStyle name="Normal 5 2 5 4 4 3" xfId="5777" xr:uid="{00000000-0005-0000-0000-0000551A0000}"/>
    <cellStyle name="Normal 5 2 5 4 5" xfId="5778" xr:uid="{00000000-0005-0000-0000-0000561A0000}"/>
    <cellStyle name="Normal 5 2 5 4 6" xfId="5779" xr:uid="{00000000-0005-0000-0000-0000571A0000}"/>
    <cellStyle name="Normal 5 2 5 5" xfId="5780" xr:uid="{00000000-0005-0000-0000-0000581A0000}"/>
    <cellStyle name="Normal 5 2 5 5 2" xfId="5781" xr:uid="{00000000-0005-0000-0000-0000591A0000}"/>
    <cellStyle name="Normal 5 2 5 5 2 2" xfId="5782" xr:uid="{00000000-0005-0000-0000-00005A1A0000}"/>
    <cellStyle name="Normal 5 2 5 5 2 3" xfId="5783" xr:uid="{00000000-0005-0000-0000-00005B1A0000}"/>
    <cellStyle name="Normal 5 2 5 5 2 4" xfId="5784" xr:uid="{00000000-0005-0000-0000-00005C1A0000}"/>
    <cellStyle name="Normal 5 2 5 5 2 5" xfId="5785" xr:uid="{00000000-0005-0000-0000-00005D1A0000}"/>
    <cellStyle name="Normal 5 2 5 5 3" xfId="5786" xr:uid="{00000000-0005-0000-0000-00005E1A0000}"/>
    <cellStyle name="Normal 5 2 5 5 3 2" xfId="5787" xr:uid="{00000000-0005-0000-0000-00005F1A0000}"/>
    <cellStyle name="Normal 5 2 5 5 3 3" xfId="5788" xr:uid="{00000000-0005-0000-0000-0000601A0000}"/>
    <cellStyle name="Normal 5 2 5 5 4" xfId="5789" xr:uid="{00000000-0005-0000-0000-0000611A0000}"/>
    <cellStyle name="Normal 5 2 5 5 4 2" xfId="5790" xr:uid="{00000000-0005-0000-0000-0000621A0000}"/>
    <cellStyle name="Normal 5 2 5 5 4 3" xfId="5791" xr:uid="{00000000-0005-0000-0000-0000631A0000}"/>
    <cellStyle name="Normal 5 2 5 5 5" xfId="5792" xr:uid="{00000000-0005-0000-0000-0000641A0000}"/>
    <cellStyle name="Normal 5 2 5 5 6" xfId="5793" xr:uid="{00000000-0005-0000-0000-0000651A0000}"/>
    <cellStyle name="Normal 5 2 5 6" xfId="5794" xr:uid="{00000000-0005-0000-0000-0000661A0000}"/>
    <cellStyle name="Normal 5 2 5 6 2" xfId="5795" xr:uid="{00000000-0005-0000-0000-0000671A0000}"/>
    <cellStyle name="Normal 5 2 5 6 2 2" xfId="5796" xr:uid="{00000000-0005-0000-0000-0000681A0000}"/>
    <cellStyle name="Normal 5 2 5 6 2 3" xfId="5797" xr:uid="{00000000-0005-0000-0000-0000691A0000}"/>
    <cellStyle name="Normal 5 2 5 6 2 4" xfId="5798" xr:uid="{00000000-0005-0000-0000-00006A1A0000}"/>
    <cellStyle name="Normal 5 2 5 6 2 5" xfId="5799" xr:uid="{00000000-0005-0000-0000-00006B1A0000}"/>
    <cellStyle name="Normal 5 2 5 6 3" xfId="5800" xr:uid="{00000000-0005-0000-0000-00006C1A0000}"/>
    <cellStyle name="Normal 5 2 5 6 3 2" xfId="5801" xr:uid="{00000000-0005-0000-0000-00006D1A0000}"/>
    <cellStyle name="Normal 5 2 5 6 3 3" xfId="5802" xr:uid="{00000000-0005-0000-0000-00006E1A0000}"/>
    <cellStyle name="Normal 5 2 5 6 4" xfId="5803" xr:uid="{00000000-0005-0000-0000-00006F1A0000}"/>
    <cellStyle name="Normal 5 2 5 6 4 2" xfId="5804" xr:uid="{00000000-0005-0000-0000-0000701A0000}"/>
    <cellStyle name="Normal 5 2 5 6 4 3" xfId="5805" xr:uid="{00000000-0005-0000-0000-0000711A0000}"/>
    <cellStyle name="Normal 5 2 5 6 5" xfId="5806" xr:uid="{00000000-0005-0000-0000-0000721A0000}"/>
    <cellStyle name="Normal 5 2 5 6 6" xfId="5807" xr:uid="{00000000-0005-0000-0000-0000731A0000}"/>
    <cellStyle name="Normal 5 2 5 7" xfId="5808" xr:uid="{00000000-0005-0000-0000-0000741A0000}"/>
    <cellStyle name="Normal 5 2 5 7 2" xfId="5809" xr:uid="{00000000-0005-0000-0000-0000751A0000}"/>
    <cellStyle name="Normal 5 2 5 7 2 2" xfId="5810" xr:uid="{00000000-0005-0000-0000-0000761A0000}"/>
    <cellStyle name="Normal 5 2 5 7 2 3" xfId="5811" xr:uid="{00000000-0005-0000-0000-0000771A0000}"/>
    <cellStyle name="Normal 5 2 5 7 3" xfId="5812" xr:uid="{00000000-0005-0000-0000-0000781A0000}"/>
    <cellStyle name="Normal 5 2 5 7 3 2" xfId="5813" xr:uid="{00000000-0005-0000-0000-0000791A0000}"/>
    <cellStyle name="Normal 5 2 5 7 3 3" xfId="5814" xr:uid="{00000000-0005-0000-0000-00007A1A0000}"/>
    <cellStyle name="Normal 5 2 5 7 4" xfId="5815" xr:uid="{00000000-0005-0000-0000-00007B1A0000}"/>
    <cellStyle name="Normal 5 2 5 7 4 2" xfId="5816" xr:uid="{00000000-0005-0000-0000-00007C1A0000}"/>
    <cellStyle name="Normal 5 2 5 7 5" xfId="5817" xr:uid="{00000000-0005-0000-0000-00007D1A0000}"/>
    <cellStyle name="Normal 5 2 5 7 6" xfId="5818" xr:uid="{00000000-0005-0000-0000-00007E1A0000}"/>
    <cellStyle name="Normal 5 2 5 8" xfId="5819" xr:uid="{00000000-0005-0000-0000-00007F1A0000}"/>
    <cellStyle name="Normal 5 2 5 8 2" xfId="5820" xr:uid="{00000000-0005-0000-0000-0000801A0000}"/>
    <cellStyle name="Normal 5 2 5 8 3" xfId="5821" xr:uid="{00000000-0005-0000-0000-0000811A0000}"/>
    <cellStyle name="Normal 5 2 5 8 4" xfId="5822" xr:uid="{00000000-0005-0000-0000-0000821A0000}"/>
    <cellStyle name="Normal 5 2 5 8 5" xfId="5823" xr:uid="{00000000-0005-0000-0000-0000831A0000}"/>
    <cellStyle name="Normal 5 2 5 9" xfId="5824" xr:uid="{00000000-0005-0000-0000-0000841A0000}"/>
    <cellStyle name="Normal 5 2 5 9 2" xfId="5825" xr:uid="{00000000-0005-0000-0000-0000851A0000}"/>
    <cellStyle name="Normal 5 2 5 9 3" xfId="5826" xr:uid="{00000000-0005-0000-0000-0000861A0000}"/>
    <cellStyle name="Normal 5 2 5_10070" xfId="5827" xr:uid="{00000000-0005-0000-0000-0000871A0000}"/>
    <cellStyle name="Normal 5 2 6" xfId="5828" xr:uid="{00000000-0005-0000-0000-0000881A0000}"/>
    <cellStyle name="Normal 5 2 6 2" xfId="5829" xr:uid="{00000000-0005-0000-0000-0000891A0000}"/>
    <cellStyle name="Normal 5 2 6 2 2" xfId="5830" xr:uid="{00000000-0005-0000-0000-00008A1A0000}"/>
    <cellStyle name="Normal 5 2 6 2 3" xfId="5831" xr:uid="{00000000-0005-0000-0000-00008B1A0000}"/>
    <cellStyle name="Normal 5 2 6 3" xfId="5832" xr:uid="{00000000-0005-0000-0000-00008C1A0000}"/>
    <cellStyle name="Normal 5 2 6 3 2" xfId="5833" xr:uid="{00000000-0005-0000-0000-00008D1A0000}"/>
    <cellStyle name="Normal 5 2 6 3 3" xfId="5834" xr:uid="{00000000-0005-0000-0000-00008E1A0000}"/>
    <cellStyle name="Normal 5 2 6 4" xfId="5835" xr:uid="{00000000-0005-0000-0000-00008F1A0000}"/>
    <cellStyle name="Normal 5 2 6 5" xfId="5836" xr:uid="{00000000-0005-0000-0000-0000901A0000}"/>
    <cellStyle name="Normal 5 2 7" xfId="5837" xr:uid="{00000000-0005-0000-0000-0000911A0000}"/>
    <cellStyle name="Normal 5 2 7 2" xfId="5838" xr:uid="{00000000-0005-0000-0000-0000921A0000}"/>
    <cellStyle name="Normal 5 2 7 3" xfId="5839" xr:uid="{00000000-0005-0000-0000-0000931A0000}"/>
    <cellStyle name="Normal 5 2 7 4" xfId="5840" xr:uid="{00000000-0005-0000-0000-0000941A0000}"/>
    <cellStyle name="Normal 5 2 7 5" xfId="5841" xr:uid="{00000000-0005-0000-0000-0000951A0000}"/>
    <cellStyle name="Normal 5 2 8" xfId="5842" xr:uid="{00000000-0005-0000-0000-0000961A0000}"/>
    <cellStyle name="Normal 5 2 9" xfId="5843" xr:uid="{00000000-0005-0000-0000-0000971A0000}"/>
    <cellStyle name="Normal 5 3" xfId="5844" xr:uid="{00000000-0005-0000-0000-0000981A0000}"/>
    <cellStyle name="Normal 5 3 2" xfId="5845" xr:uid="{00000000-0005-0000-0000-0000991A0000}"/>
    <cellStyle name="Normal 5 3 2 2" xfId="5846" xr:uid="{00000000-0005-0000-0000-00009A1A0000}"/>
    <cellStyle name="Normal 5 3 2 2 2" xfId="5847" xr:uid="{00000000-0005-0000-0000-00009B1A0000}"/>
    <cellStyle name="Normal 5 3 2 2 2 2" xfId="5848" xr:uid="{00000000-0005-0000-0000-00009C1A0000}"/>
    <cellStyle name="Normal 5 3 2 2 2 2 2" xfId="5849" xr:uid="{00000000-0005-0000-0000-00009D1A0000}"/>
    <cellStyle name="Normal 5 3 2 2 2 3" xfId="5850" xr:uid="{00000000-0005-0000-0000-00009E1A0000}"/>
    <cellStyle name="Normal 5 3 2 2 2 3 2" xfId="5851" xr:uid="{00000000-0005-0000-0000-00009F1A0000}"/>
    <cellStyle name="Normal 5 3 2 2 2 4" xfId="5852" xr:uid="{00000000-0005-0000-0000-0000A01A0000}"/>
    <cellStyle name="Normal 5 3 2 2 3" xfId="5853" xr:uid="{00000000-0005-0000-0000-0000A11A0000}"/>
    <cellStyle name="Normal 5 3 2 2 3 2" xfId="5854" xr:uid="{00000000-0005-0000-0000-0000A21A0000}"/>
    <cellStyle name="Normal 5 3 2 2 4" xfId="5855" xr:uid="{00000000-0005-0000-0000-0000A31A0000}"/>
    <cellStyle name="Normal 5 3 2 2 4 2" xfId="5856" xr:uid="{00000000-0005-0000-0000-0000A41A0000}"/>
    <cellStyle name="Normal 5 3 2 2 5" xfId="5857" xr:uid="{00000000-0005-0000-0000-0000A51A0000}"/>
    <cellStyle name="Normal 5 3 2 3" xfId="5858" xr:uid="{00000000-0005-0000-0000-0000A61A0000}"/>
    <cellStyle name="Normal 5 3 2 3 2" xfId="5859" xr:uid="{00000000-0005-0000-0000-0000A71A0000}"/>
    <cellStyle name="Normal 5 3 2 3 2 2" xfId="5860" xr:uid="{00000000-0005-0000-0000-0000A81A0000}"/>
    <cellStyle name="Normal 5 3 2 3 3" xfId="5861" xr:uid="{00000000-0005-0000-0000-0000A91A0000}"/>
    <cellStyle name="Normal 5 3 2 3 3 2" xfId="5862" xr:uid="{00000000-0005-0000-0000-0000AA1A0000}"/>
    <cellStyle name="Normal 5 3 2 3 4" xfId="5863" xr:uid="{00000000-0005-0000-0000-0000AB1A0000}"/>
    <cellStyle name="Normal 5 3 2 4" xfId="5864" xr:uid="{00000000-0005-0000-0000-0000AC1A0000}"/>
    <cellStyle name="Normal 5 3 2 4 2" xfId="5865" xr:uid="{00000000-0005-0000-0000-0000AD1A0000}"/>
    <cellStyle name="Normal 5 3 2 5" xfId="5866" xr:uid="{00000000-0005-0000-0000-0000AE1A0000}"/>
    <cellStyle name="Normal 5 3 2 5 2" xfId="5867" xr:uid="{00000000-0005-0000-0000-0000AF1A0000}"/>
    <cellStyle name="Normal 5 3 2 6" xfId="5868" xr:uid="{00000000-0005-0000-0000-0000B01A0000}"/>
    <cellStyle name="Normal 5 3 3" xfId="5869" xr:uid="{00000000-0005-0000-0000-0000B11A0000}"/>
    <cellStyle name="Normal 5 3 3 2" xfId="5870" xr:uid="{00000000-0005-0000-0000-0000B21A0000}"/>
    <cellStyle name="Normal 5 3 3 2 2" xfId="5871" xr:uid="{00000000-0005-0000-0000-0000B31A0000}"/>
    <cellStyle name="Normal 5 3 3 2 2 2" xfId="5872" xr:uid="{00000000-0005-0000-0000-0000B41A0000}"/>
    <cellStyle name="Normal 5 3 3 2 3" xfId="5873" xr:uid="{00000000-0005-0000-0000-0000B51A0000}"/>
    <cellStyle name="Normal 5 3 3 2 3 2" xfId="5874" xr:uid="{00000000-0005-0000-0000-0000B61A0000}"/>
    <cellStyle name="Normal 5 3 3 2 4" xfId="5875" xr:uid="{00000000-0005-0000-0000-0000B71A0000}"/>
    <cellStyle name="Normal 5 3 3 3" xfId="5876" xr:uid="{00000000-0005-0000-0000-0000B81A0000}"/>
    <cellStyle name="Normal 5 3 3 3 2" xfId="5877" xr:uid="{00000000-0005-0000-0000-0000B91A0000}"/>
    <cellStyle name="Normal 5 3 3 4" xfId="5878" xr:uid="{00000000-0005-0000-0000-0000BA1A0000}"/>
    <cellStyle name="Normal 5 3 3 4 2" xfId="5879" xr:uid="{00000000-0005-0000-0000-0000BB1A0000}"/>
    <cellStyle name="Normal 5 3 3 5" xfId="5880" xr:uid="{00000000-0005-0000-0000-0000BC1A0000}"/>
    <cellStyle name="Normal 5 3 4" xfId="5881" xr:uid="{00000000-0005-0000-0000-0000BD1A0000}"/>
    <cellStyle name="Normal 5 3 4 2" xfId="5882" xr:uid="{00000000-0005-0000-0000-0000BE1A0000}"/>
    <cellStyle name="Normal 5 3 4 2 2" xfId="5883" xr:uid="{00000000-0005-0000-0000-0000BF1A0000}"/>
    <cellStyle name="Normal 5 3 4 3" xfId="5884" xr:uid="{00000000-0005-0000-0000-0000C01A0000}"/>
    <cellStyle name="Normal 5 3 4 3 2" xfId="5885" xr:uid="{00000000-0005-0000-0000-0000C11A0000}"/>
    <cellStyle name="Normal 5 3 4 4" xfId="5886" xr:uid="{00000000-0005-0000-0000-0000C21A0000}"/>
    <cellStyle name="Normal 5 3 5" xfId="5887" xr:uid="{00000000-0005-0000-0000-0000C31A0000}"/>
    <cellStyle name="Normal 5 3 5 2" xfId="5888" xr:uid="{00000000-0005-0000-0000-0000C41A0000}"/>
    <cellStyle name="Normal 5 3 6" xfId="5889" xr:uid="{00000000-0005-0000-0000-0000C51A0000}"/>
    <cellStyle name="Normal 5 3 6 2" xfId="5890" xr:uid="{00000000-0005-0000-0000-0000C61A0000}"/>
    <cellStyle name="Normal 5 3 7" xfId="5891" xr:uid="{00000000-0005-0000-0000-0000C71A0000}"/>
    <cellStyle name="Normal 5 4" xfId="5892" xr:uid="{00000000-0005-0000-0000-0000C81A0000}"/>
    <cellStyle name="Normal 5 4 2" xfId="5893" xr:uid="{00000000-0005-0000-0000-0000C91A0000}"/>
    <cellStyle name="Normal 5 4 2 2" xfId="5894" xr:uid="{00000000-0005-0000-0000-0000CA1A0000}"/>
    <cellStyle name="Normal 5 4 2 2 2" xfId="5895" xr:uid="{00000000-0005-0000-0000-0000CB1A0000}"/>
    <cellStyle name="Normal 5 4 2 2 2 2" xfId="5896" xr:uid="{00000000-0005-0000-0000-0000CC1A0000}"/>
    <cellStyle name="Normal 5 4 2 2 2 2 2" xfId="5897" xr:uid="{00000000-0005-0000-0000-0000CD1A0000}"/>
    <cellStyle name="Normal 5 4 2 2 2 3" xfId="5898" xr:uid="{00000000-0005-0000-0000-0000CE1A0000}"/>
    <cellStyle name="Normal 5 4 2 2 2 3 2" xfId="5899" xr:uid="{00000000-0005-0000-0000-0000CF1A0000}"/>
    <cellStyle name="Normal 5 4 2 2 2 4" xfId="5900" xr:uid="{00000000-0005-0000-0000-0000D01A0000}"/>
    <cellStyle name="Normal 5 4 2 2 3" xfId="5901" xr:uid="{00000000-0005-0000-0000-0000D11A0000}"/>
    <cellStyle name="Normal 5 4 2 2 3 2" xfId="5902" xr:uid="{00000000-0005-0000-0000-0000D21A0000}"/>
    <cellStyle name="Normal 5 4 2 2 4" xfId="5903" xr:uid="{00000000-0005-0000-0000-0000D31A0000}"/>
    <cellStyle name="Normal 5 4 2 2 4 2" xfId="5904" xr:uid="{00000000-0005-0000-0000-0000D41A0000}"/>
    <cellStyle name="Normal 5 4 2 2 5" xfId="5905" xr:uid="{00000000-0005-0000-0000-0000D51A0000}"/>
    <cellStyle name="Normal 5 4 2 3" xfId="5906" xr:uid="{00000000-0005-0000-0000-0000D61A0000}"/>
    <cellStyle name="Normal 5 4 2 3 2" xfId="5907" xr:uid="{00000000-0005-0000-0000-0000D71A0000}"/>
    <cellStyle name="Normal 5 4 2 3 2 2" xfId="5908" xr:uid="{00000000-0005-0000-0000-0000D81A0000}"/>
    <cellStyle name="Normal 5 4 2 3 3" xfId="5909" xr:uid="{00000000-0005-0000-0000-0000D91A0000}"/>
    <cellStyle name="Normal 5 4 2 3 3 2" xfId="5910" xr:uid="{00000000-0005-0000-0000-0000DA1A0000}"/>
    <cellStyle name="Normal 5 4 2 3 4" xfId="5911" xr:uid="{00000000-0005-0000-0000-0000DB1A0000}"/>
    <cellStyle name="Normal 5 4 2 4" xfId="5912" xr:uid="{00000000-0005-0000-0000-0000DC1A0000}"/>
    <cellStyle name="Normal 5 4 2 4 2" xfId="5913" xr:uid="{00000000-0005-0000-0000-0000DD1A0000}"/>
    <cellStyle name="Normal 5 4 2 5" xfId="5914" xr:uid="{00000000-0005-0000-0000-0000DE1A0000}"/>
    <cellStyle name="Normal 5 4 2 5 2" xfId="5915" xr:uid="{00000000-0005-0000-0000-0000DF1A0000}"/>
    <cellStyle name="Normal 5 4 2 6" xfId="5916" xr:uid="{00000000-0005-0000-0000-0000E01A0000}"/>
    <cellStyle name="Normal 5 4 3" xfId="5917" xr:uid="{00000000-0005-0000-0000-0000E11A0000}"/>
    <cellStyle name="Normal 5 4 3 2" xfId="5918" xr:uid="{00000000-0005-0000-0000-0000E21A0000}"/>
    <cellStyle name="Normal 5 4 3 2 2" xfId="5919" xr:uid="{00000000-0005-0000-0000-0000E31A0000}"/>
    <cellStyle name="Normal 5 4 3 2 2 2" xfId="5920" xr:uid="{00000000-0005-0000-0000-0000E41A0000}"/>
    <cellStyle name="Normal 5 4 3 2 3" xfId="5921" xr:uid="{00000000-0005-0000-0000-0000E51A0000}"/>
    <cellStyle name="Normal 5 4 3 2 3 2" xfId="5922" xr:uid="{00000000-0005-0000-0000-0000E61A0000}"/>
    <cellStyle name="Normal 5 4 3 2 4" xfId="5923" xr:uid="{00000000-0005-0000-0000-0000E71A0000}"/>
    <cellStyle name="Normal 5 4 3 3" xfId="5924" xr:uid="{00000000-0005-0000-0000-0000E81A0000}"/>
    <cellStyle name="Normal 5 4 3 3 2" xfId="5925" xr:uid="{00000000-0005-0000-0000-0000E91A0000}"/>
    <cellStyle name="Normal 5 4 3 4" xfId="5926" xr:uid="{00000000-0005-0000-0000-0000EA1A0000}"/>
    <cellStyle name="Normal 5 4 3 4 2" xfId="5927" xr:uid="{00000000-0005-0000-0000-0000EB1A0000}"/>
    <cellStyle name="Normal 5 4 3 5" xfId="5928" xr:uid="{00000000-0005-0000-0000-0000EC1A0000}"/>
    <cellStyle name="Normal 5 4 4" xfId="5929" xr:uid="{00000000-0005-0000-0000-0000ED1A0000}"/>
    <cellStyle name="Normal 5 4 4 2" xfId="5930" xr:uid="{00000000-0005-0000-0000-0000EE1A0000}"/>
    <cellStyle name="Normal 5 4 4 2 2" xfId="5931" xr:uid="{00000000-0005-0000-0000-0000EF1A0000}"/>
    <cellStyle name="Normal 5 4 4 3" xfId="5932" xr:uid="{00000000-0005-0000-0000-0000F01A0000}"/>
    <cellStyle name="Normal 5 4 4 3 2" xfId="5933" xr:uid="{00000000-0005-0000-0000-0000F11A0000}"/>
    <cellStyle name="Normal 5 4 4 4" xfId="5934" xr:uid="{00000000-0005-0000-0000-0000F21A0000}"/>
    <cellStyle name="Normal 5 4 5" xfId="5935" xr:uid="{00000000-0005-0000-0000-0000F31A0000}"/>
    <cellStyle name="Normal 5 4 5 2" xfId="5936" xr:uid="{00000000-0005-0000-0000-0000F41A0000}"/>
    <cellStyle name="Normal 5 4 6" xfId="5937" xr:uid="{00000000-0005-0000-0000-0000F51A0000}"/>
    <cellStyle name="Normal 5 4 6 2" xfId="5938" xr:uid="{00000000-0005-0000-0000-0000F61A0000}"/>
    <cellStyle name="Normal 5 4 7" xfId="5939" xr:uid="{00000000-0005-0000-0000-0000F71A0000}"/>
    <cellStyle name="Normal 5 5" xfId="5940" xr:uid="{00000000-0005-0000-0000-0000F81A0000}"/>
    <cellStyle name="Normal 5 5 2" xfId="5941" xr:uid="{00000000-0005-0000-0000-0000F91A0000}"/>
    <cellStyle name="Normal 5 5 2 2" xfId="5942" xr:uid="{00000000-0005-0000-0000-0000FA1A0000}"/>
    <cellStyle name="Normal 5 5 2 2 2" xfId="5943" xr:uid="{00000000-0005-0000-0000-0000FB1A0000}"/>
    <cellStyle name="Normal 5 5 2 2 2 2" xfId="5944" xr:uid="{00000000-0005-0000-0000-0000FC1A0000}"/>
    <cellStyle name="Normal 5 5 2 2 3" xfId="5945" xr:uid="{00000000-0005-0000-0000-0000FD1A0000}"/>
    <cellStyle name="Normal 5 5 2 2 3 2" xfId="5946" xr:uid="{00000000-0005-0000-0000-0000FE1A0000}"/>
    <cellStyle name="Normal 5 5 2 2 4" xfId="5947" xr:uid="{00000000-0005-0000-0000-0000FF1A0000}"/>
    <cellStyle name="Normal 5 5 2 3" xfId="5948" xr:uid="{00000000-0005-0000-0000-0000001B0000}"/>
    <cellStyle name="Normal 5 5 2 3 2" xfId="5949" xr:uid="{00000000-0005-0000-0000-0000011B0000}"/>
    <cellStyle name="Normal 5 5 2 4" xfId="5950" xr:uid="{00000000-0005-0000-0000-0000021B0000}"/>
    <cellStyle name="Normal 5 5 2 4 2" xfId="5951" xr:uid="{00000000-0005-0000-0000-0000031B0000}"/>
    <cellStyle name="Normal 5 5 2 5" xfId="5952" xr:uid="{00000000-0005-0000-0000-0000041B0000}"/>
    <cellStyle name="Normal 5 5 3" xfId="5953" xr:uid="{00000000-0005-0000-0000-0000051B0000}"/>
    <cellStyle name="Normal 5 5 3 2" xfId="5954" xr:uid="{00000000-0005-0000-0000-0000061B0000}"/>
    <cellStyle name="Normal 5 5 3 2 2" xfId="5955" xr:uid="{00000000-0005-0000-0000-0000071B0000}"/>
    <cellStyle name="Normal 5 5 3 3" xfId="5956" xr:uid="{00000000-0005-0000-0000-0000081B0000}"/>
    <cellStyle name="Normal 5 5 3 3 2" xfId="5957" xr:uid="{00000000-0005-0000-0000-0000091B0000}"/>
    <cellStyle name="Normal 5 5 3 4" xfId="5958" xr:uid="{00000000-0005-0000-0000-00000A1B0000}"/>
    <cellStyle name="Normal 5 5 4" xfId="5959" xr:uid="{00000000-0005-0000-0000-00000B1B0000}"/>
    <cellStyle name="Normal 5 5 4 2" xfId="5960" xr:uid="{00000000-0005-0000-0000-00000C1B0000}"/>
    <cellStyle name="Normal 5 5 5" xfId="5961" xr:uid="{00000000-0005-0000-0000-00000D1B0000}"/>
    <cellStyle name="Normal 5 5 5 2" xfId="5962" xr:uid="{00000000-0005-0000-0000-00000E1B0000}"/>
    <cellStyle name="Normal 5 5 6" xfId="5963" xr:uid="{00000000-0005-0000-0000-00000F1B0000}"/>
    <cellStyle name="Normal 5 6" xfId="5964" xr:uid="{00000000-0005-0000-0000-0000101B0000}"/>
    <cellStyle name="Normal 5 6 2" xfId="5965" xr:uid="{00000000-0005-0000-0000-0000111B0000}"/>
    <cellStyle name="Normal 5 6 2 2" xfId="5966" xr:uid="{00000000-0005-0000-0000-0000121B0000}"/>
    <cellStyle name="Normal 5 6 2 2 2" xfId="5967" xr:uid="{00000000-0005-0000-0000-0000131B0000}"/>
    <cellStyle name="Normal 5 6 2 3" xfId="5968" xr:uid="{00000000-0005-0000-0000-0000141B0000}"/>
    <cellStyle name="Normal 5 6 2 3 2" xfId="5969" xr:uid="{00000000-0005-0000-0000-0000151B0000}"/>
    <cellStyle name="Normal 5 6 2 4" xfId="5970" xr:uid="{00000000-0005-0000-0000-0000161B0000}"/>
    <cellStyle name="Normal 5 6 3" xfId="5971" xr:uid="{00000000-0005-0000-0000-0000171B0000}"/>
    <cellStyle name="Normal 5 6 3 2" xfId="5972" xr:uid="{00000000-0005-0000-0000-0000181B0000}"/>
    <cellStyle name="Normal 5 6 4" xfId="5973" xr:uid="{00000000-0005-0000-0000-0000191B0000}"/>
    <cellStyle name="Normal 5 6 4 2" xfId="5974" xr:uid="{00000000-0005-0000-0000-00001A1B0000}"/>
    <cellStyle name="Normal 5 6 5" xfId="5975" xr:uid="{00000000-0005-0000-0000-00001B1B0000}"/>
    <cellStyle name="Normal 5 7" xfId="5976" xr:uid="{00000000-0005-0000-0000-00001C1B0000}"/>
    <cellStyle name="Normal 5 7 2" xfId="5977" xr:uid="{00000000-0005-0000-0000-00001D1B0000}"/>
    <cellStyle name="Normal 5 7 2 2" xfId="5978" xr:uid="{00000000-0005-0000-0000-00001E1B0000}"/>
    <cellStyle name="Normal 5 7 3" xfId="5979" xr:uid="{00000000-0005-0000-0000-00001F1B0000}"/>
    <cellStyle name="Normal 5 7 3 2" xfId="5980" xr:uid="{00000000-0005-0000-0000-0000201B0000}"/>
    <cellStyle name="Normal 5 7 4" xfId="5981" xr:uid="{00000000-0005-0000-0000-0000211B0000}"/>
    <cellStyle name="Normal 5 8" xfId="5982" xr:uid="{00000000-0005-0000-0000-0000221B0000}"/>
    <cellStyle name="Normal 5 8 2" xfId="5983" xr:uid="{00000000-0005-0000-0000-0000231B0000}"/>
    <cellStyle name="Normal 5 9" xfId="5984" xr:uid="{00000000-0005-0000-0000-0000241B0000}"/>
    <cellStyle name="Normal 5 9 2" xfId="5985" xr:uid="{00000000-0005-0000-0000-0000251B0000}"/>
    <cellStyle name="Normal 5_10051" xfId="5986" xr:uid="{00000000-0005-0000-0000-0000261B0000}"/>
    <cellStyle name="Normal 50" xfId="5987" xr:uid="{00000000-0005-0000-0000-0000271B0000}"/>
    <cellStyle name="Normal 50 2" xfId="5988" xr:uid="{00000000-0005-0000-0000-0000281B0000}"/>
    <cellStyle name="Normal 50 2 2" xfId="5989" xr:uid="{00000000-0005-0000-0000-0000291B0000}"/>
    <cellStyle name="Normal 50 2 2 2" xfId="5990" xr:uid="{00000000-0005-0000-0000-00002A1B0000}"/>
    <cellStyle name="Normal 50 2 2 2 2" xfId="5991" xr:uid="{00000000-0005-0000-0000-00002B1B0000}"/>
    <cellStyle name="Normal 50 2 2 2 2 2" xfId="5992" xr:uid="{00000000-0005-0000-0000-00002C1B0000}"/>
    <cellStyle name="Normal 50 2 2 2 3" xfId="5993" xr:uid="{00000000-0005-0000-0000-00002D1B0000}"/>
    <cellStyle name="Normal 50 2 2 2 3 2" xfId="5994" xr:uid="{00000000-0005-0000-0000-00002E1B0000}"/>
    <cellStyle name="Normal 50 2 2 2 4" xfId="5995" xr:uid="{00000000-0005-0000-0000-00002F1B0000}"/>
    <cellStyle name="Normal 50 2 2 3" xfId="5996" xr:uid="{00000000-0005-0000-0000-0000301B0000}"/>
    <cellStyle name="Normal 50 2 2 3 2" xfId="5997" xr:uid="{00000000-0005-0000-0000-0000311B0000}"/>
    <cellStyle name="Normal 50 2 2 4" xfId="5998" xr:uid="{00000000-0005-0000-0000-0000321B0000}"/>
    <cellStyle name="Normal 50 2 2 4 2" xfId="5999" xr:uid="{00000000-0005-0000-0000-0000331B0000}"/>
    <cellStyle name="Normal 50 2 2 5" xfId="6000" xr:uid="{00000000-0005-0000-0000-0000341B0000}"/>
    <cellStyle name="Normal 50 2 3" xfId="6001" xr:uid="{00000000-0005-0000-0000-0000351B0000}"/>
    <cellStyle name="Normal 50 2 3 2" xfId="6002" xr:uid="{00000000-0005-0000-0000-0000361B0000}"/>
    <cellStyle name="Normal 50 2 3 2 2" xfId="6003" xr:uid="{00000000-0005-0000-0000-0000371B0000}"/>
    <cellStyle name="Normal 50 2 3 3" xfId="6004" xr:uid="{00000000-0005-0000-0000-0000381B0000}"/>
    <cellStyle name="Normal 50 2 3 3 2" xfId="6005" xr:uid="{00000000-0005-0000-0000-0000391B0000}"/>
    <cellStyle name="Normal 50 2 3 4" xfId="6006" xr:uid="{00000000-0005-0000-0000-00003A1B0000}"/>
    <cellStyle name="Normal 50 2 4" xfId="6007" xr:uid="{00000000-0005-0000-0000-00003B1B0000}"/>
    <cellStyle name="Normal 50 2 4 2" xfId="6008" xr:uid="{00000000-0005-0000-0000-00003C1B0000}"/>
    <cellStyle name="Normal 50 2 5" xfId="6009" xr:uid="{00000000-0005-0000-0000-00003D1B0000}"/>
    <cellStyle name="Normal 50 2 5 2" xfId="6010" xr:uid="{00000000-0005-0000-0000-00003E1B0000}"/>
    <cellStyle name="Normal 50 2 6" xfId="6011" xr:uid="{00000000-0005-0000-0000-00003F1B0000}"/>
    <cellStyle name="Normal 50 3" xfId="6012" xr:uid="{00000000-0005-0000-0000-0000401B0000}"/>
    <cellStyle name="Normal 50 3 2" xfId="6013" xr:uid="{00000000-0005-0000-0000-0000411B0000}"/>
    <cellStyle name="Normal 50 3 2 2" xfId="6014" xr:uid="{00000000-0005-0000-0000-0000421B0000}"/>
    <cellStyle name="Normal 50 3 2 2 2" xfId="6015" xr:uid="{00000000-0005-0000-0000-0000431B0000}"/>
    <cellStyle name="Normal 50 3 2 3" xfId="6016" xr:uid="{00000000-0005-0000-0000-0000441B0000}"/>
    <cellStyle name="Normal 50 3 2 3 2" xfId="6017" xr:uid="{00000000-0005-0000-0000-0000451B0000}"/>
    <cellStyle name="Normal 50 3 2 4" xfId="6018" xr:uid="{00000000-0005-0000-0000-0000461B0000}"/>
    <cellStyle name="Normal 50 3 3" xfId="6019" xr:uid="{00000000-0005-0000-0000-0000471B0000}"/>
    <cellStyle name="Normal 50 3 3 2" xfId="6020" xr:uid="{00000000-0005-0000-0000-0000481B0000}"/>
    <cellStyle name="Normal 50 3 4" xfId="6021" xr:uid="{00000000-0005-0000-0000-0000491B0000}"/>
    <cellStyle name="Normal 50 3 4 2" xfId="6022" xr:uid="{00000000-0005-0000-0000-00004A1B0000}"/>
    <cellStyle name="Normal 50 3 5" xfId="6023" xr:uid="{00000000-0005-0000-0000-00004B1B0000}"/>
    <cellStyle name="Normal 50 4" xfId="6024" xr:uid="{00000000-0005-0000-0000-00004C1B0000}"/>
    <cellStyle name="Normal 50 4 2" xfId="6025" xr:uid="{00000000-0005-0000-0000-00004D1B0000}"/>
    <cellStyle name="Normal 50 4 2 2" xfId="6026" xr:uid="{00000000-0005-0000-0000-00004E1B0000}"/>
    <cellStyle name="Normal 50 4 3" xfId="6027" xr:uid="{00000000-0005-0000-0000-00004F1B0000}"/>
    <cellStyle name="Normal 50 4 3 2" xfId="6028" xr:uid="{00000000-0005-0000-0000-0000501B0000}"/>
    <cellStyle name="Normal 50 4 4" xfId="6029" xr:uid="{00000000-0005-0000-0000-0000511B0000}"/>
    <cellStyle name="Normal 50 5" xfId="6030" xr:uid="{00000000-0005-0000-0000-0000521B0000}"/>
    <cellStyle name="Normal 50 5 2" xfId="6031" xr:uid="{00000000-0005-0000-0000-0000531B0000}"/>
    <cellStyle name="Normal 50 6" xfId="6032" xr:uid="{00000000-0005-0000-0000-0000541B0000}"/>
    <cellStyle name="Normal 50 6 2" xfId="6033" xr:uid="{00000000-0005-0000-0000-0000551B0000}"/>
    <cellStyle name="Normal 50 7" xfId="6034" xr:uid="{00000000-0005-0000-0000-0000561B0000}"/>
    <cellStyle name="Normal 51" xfId="6035" xr:uid="{00000000-0005-0000-0000-0000571B0000}"/>
    <cellStyle name="Normal 51 2" xfId="6036" xr:uid="{00000000-0005-0000-0000-0000581B0000}"/>
    <cellStyle name="Normal 51 2 2" xfId="6037" xr:uid="{00000000-0005-0000-0000-0000591B0000}"/>
    <cellStyle name="Normal 51 2 2 2" xfId="6038" xr:uid="{00000000-0005-0000-0000-00005A1B0000}"/>
    <cellStyle name="Normal 51 2 2 2 2" xfId="6039" xr:uid="{00000000-0005-0000-0000-00005B1B0000}"/>
    <cellStyle name="Normal 51 2 2 2 2 2" xfId="6040" xr:uid="{00000000-0005-0000-0000-00005C1B0000}"/>
    <cellStyle name="Normal 51 2 2 2 3" xfId="6041" xr:uid="{00000000-0005-0000-0000-00005D1B0000}"/>
    <cellStyle name="Normal 51 2 2 2 3 2" xfId="6042" xr:uid="{00000000-0005-0000-0000-00005E1B0000}"/>
    <cellStyle name="Normal 51 2 2 2 4" xfId="6043" xr:uid="{00000000-0005-0000-0000-00005F1B0000}"/>
    <cellStyle name="Normal 51 2 2 3" xfId="6044" xr:uid="{00000000-0005-0000-0000-0000601B0000}"/>
    <cellStyle name="Normal 51 2 2 3 2" xfId="6045" xr:uid="{00000000-0005-0000-0000-0000611B0000}"/>
    <cellStyle name="Normal 51 2 2 4" xfId="6046" xr:uid="{00000000-0005-0000-0000-0000621B0000}"/>
    <cellStyle name="Normal 51 2 2 4 2" xfId="6047" xr:uid="{00000000-0005-0000-0000-0000631B0000}"/>
    <cellStyle name="Normal 51 2 2 5" xfId="6048" xr:uid="{00000000-0005-0000-0000-0000641B0000}"/>
    <cellStyle name="Normal 51 2 3" xfId="6049" xr:uid="{00000000-0005-0000-0000-0000651B0000}"/>
    <cellStyle name="Normal 51 2 3 2" xfId="6050" xr:uid="{00000000-0005-0000-0000-0000661B0000}"/>
    <cellStyle name="Normal 51 2 3 2 2" xfId="6051" xr:uid="{00000000-0005-0000-0000-0000671B0000}"/>
    <cellStyle name="Normal 51 2 3 3" xfId="6052" xr:uid="{00000000-0005-0000-0000-0000681B0000}"/>
    <cellStyle name="Normal 51 2 3 3 2" xfId="6053" xr:uid="{00000000-0005-0000-0000-0000691B0000}"/>
    <cellStyle name="Normal 51 2 3 4" xfId="6054" xr:uid="{00000000-0005-0000-0000-00006A1B0000}"/>
    <cellStyle name="Normal 51 2 4" xfId="6055" xr:uid="{00000000-0005-0000-0000-00006B1B0000}"/>
    <cellStyle name="Normal 51 2 4 2" xfId="6056" xr:uid="{00000000-0005-0000-0000-00006C1B0000}"/>
    <cellStyle name="Normal 51 2 5" xfId="6057" xr:uid="{00000000-0005-0000-0000-00006D1B0000}"/>
    <cellStyle name="Normal 51 2 5 2" xfId="6058" xr:uid="{00000000-0005-0000-0000-00006E1B0000}"/>
    <cellStyle name="Normal 51 2 6" xfId="6059" xr:uid="{00000000-0005-0000-0000-00006F1B0000}"/>
    <cellStyle name="Normal 51 3" xfId="6060" xr:uid="{00000000-0005-0000-0000-0000701B0000}"/>
    <cellStyle name="Normal 51 3 2" xfId="6061" xr:uid="{00000000-0005-0000-0000-0000711B0000}"/>
    <cellStyle name="Normal 51 3 2 2" xfId="6062" xr:uid="{00000000-0005-0000-0000-0000721B0000}"/>
    <cellStyle name="Normal 51 3 2 2 2" xfId="6063" xr:uid="{00000000-0005-0000-0000-0000731B0000}"/>
    <cellStyle name="Normal 51 3 2 3" xfId="6064" xr:uid="{00000000-0005-0000-0000-0000741B0000}"/>
    <cellStyle name="Normal 51 3 2 3 2" xfId="6065" xr:uid="{00000000-0005-0000-0000-0000751B0000}"/>
    <cellStyle name="Normal 51 3 2 4" xfId="6066" xr:uid="{00000000-0005-0000-0000-0000761B0000}"/>
    <cellStyle name="Normal 51 3 3" xfId="6067" xr:uid="{00000000-0005-0000-0000-0000771B0000}"/>
    <cellStyle name="Normal 51 3 3 2" xfId="6068" xr:uid="{00000000-0005-0000-0000-0000781B0000}"/>
    <cellStyle name="Normal 51 3 4" xfId="6069" xr:uid="{00000000-0005-0000-0000-0000791B0000}"/>
    <cellStyle name="Normal 51 3 4 2" xfId="6070" xr:uid="{00000000-0005-0000-0000-00007A1B0000}"/>
    <cellStyle name="Normal 51 3 5" xfId="6071" xr:uid="{00000000-0005-0000-0000-00007B1B0000}"/>
    <cellStyle name="Normal 51 4" xfId="6072" xr:uid="{00000000-0005-0000-0000-00007C1B0000}"/>
    <cellStyle name="Normal 51 4 2" xfId="6073" xr:uid="{00000000-0005-0000-0000-00007D1B0000}"/>
    <cellStyle name="Normal 51 4 2 2" xfId="6074" xr:uid="{00000000-0005-0000-0000-00007E1B0000}"/>
    <cellStyle name="Normal 51 4 3" xfId="6075" xr:uid="{00000000-0005-0000-0000-00007F1B0000}"/>
    <cellStyle name="Normal 51 4 3 2" xfId="6076" xr:uid="{00000000-0005-0000-0000-0000801B0000}"/>
    <cellStyle name="Normal 51 4 4" xfId="6077" xr:uid="{00000000-0005-0000-0000-0000811B0000}"/>
    <cellStyle name="Normal 51 5" xfId="6078" xr:uid="{00000000-0005-0000-0000-0000821B0000}"/>
    <cellStyle name="Normal 51 5 2" xfId="6079" xr:uid="{00000000-0005-0000-0000-0000831B0000}"/>
    <cellStyle name="Normal 51 6" xfId="6080" xr:uid="{00000000-0005-0000-0000-0000841B0000}"/>
    <cellStyle name="Normal 51 6 2" xfId="6081" xr:uid="{00000000-0005-0000-0000-0000851B0000}"/>
    <cellStyle name="Normal 51 7" xfId="6082" xr:uid="{00000000-0005-0000-0000-0000861B0000}"/>
    <cellStyle name="Normal 52" xfId="6083" xr:uid="{00000000-0005-0000-0000-0000871B0000}"/>
    <cellStyle name="Normal 52 2" xfId="6084" xr:uid="{00000000-0005-0000-0000-0000881B0000}"/>
    <cellStyle name="Normal 52 2 2" xfId="6085" xr:uid="{00000000-0005-0000-0000-0000891B0000}"/>
    <cellStyle name="Normal 52 2 2 2" xfId="6086" xr:uid="{00000000-0005-0000-0000-00008A1B0000}"/>
    <cellStyle name="Normal 52 2 2 2 2" xfId="6087" xr:uid="{00000000-0005-0000-0000-00008B1B0000}"/>
    <cellStyle name="Normal 52 2 2 2 2 2" xfId="6088" xr:uid="{00000000-0005-0000-0000-00008C1B0000}"/>
    <cellStyle name="Normal 52 2 2 2 3" xfId="6089" xr:uid="{00000000-0005-0000-0000-00008D1B0000}"/>
    <cellStyle name="Normal 52 2 2 2 3 2" xfId="6090" xr:uid="{00000000-0005-0000-0000-00008E1B0000}"/>
    <cellStyle name="Normal 52 2 2 2 4" xfId="6091" xr:uid="{00000000-0005-0000-0000-00008F1B0000}"/>
    <cellStyle name="Normal 52 2 2 3" xfId="6092" xr:uid="{00000000-0005-0000-0000-0000901B0000}"/>
    <cellStyle name="Normal 52 2 2 3 2" xfId="6093" xr:uid="{00000000-0005-0000-0000-0000911B0000}"/>
    <cellStyle name="Normal 52 2 2 4" xfId="6094" xr:uid="{00000000-0005-0000-0000-0000921B0000}"/>
    <cellStyle name="Normal 52 2 2 4 2" xfId="6095" xr:uid="{00000000-0005-0000-0000-0000931B0000}"/>
    <cellStyle name="Normal 52 2 2 5" xfId="6096" xr:uid="{00000000-0005-0000-0000-0000941B0000}"/>
    <cellStyle name="Normal 52 2 3" xfId="6097" xr:uid="{00000000-0005-0000-0000-0000951B0000}"/>
    <cellStyle name="Normal 52 2 3 2" xfId="6098" xr:uid="{00000000-0005-0000-0000-0000961B0000}"/>
    <cellStyle name="Normal 52 2 3 2 2" xfId="6099" xr:uid="{00000000-0005-0000-0000-0000971B0000}"/>
    <cellStyle name="Normal 52 2 3 3" xfId="6100" xr:uid="{00000000-0005-0000-0000-0000981B0000}"/>
    <cellStyle name="Normal 52 2 3 3 2" xfId="6101" xr:uid="{00000000-0005-0000-0000-0000991B0000}"/>
    <cellStyle name="Normal 52 2 3 4" xfId="6102" xr:uid="{00000000-0005-0000-0000-00009A1B0000}"/>
    <cellStyle name="Normal 52 2 4" xfId="6103" xr:uid="{00000000-0005-0000-0000-00009B1B0000}"/>
    <cellStyle name="Normal 52 2 4 2" xfId="6104" xr:uid="{00000000-0005-0000-0000-00009C1B0000}"/>
    <cellStyle name="Normal 52 2 5" xfId="6105" xr:uid="{00000000-0005-0000-0000-00009D1B0000}"/>
    <cellStyle name="Normal 52 2 5 2" xfId="6106" xr:uid="{00000000-0005-0000-0000-00009E1B0000}"/>
    <cellStyle name="Normal 52 2 6" xfId="6107" xr:uid="{00000000-0005-0000-0000-00009F1B0000}"/>
    <cellStyle name="Normal 52 3" xfId="6108" xr:uid="{00000000-0005-0000-0000-0000A01B0000}"/>
    <cellStyle name="Normal 52 3 2" xfId="6109" xr:uid="{00000000-0005-0000-0000-0000A11B0000}"/>
    <cellStyle name="Normal 52 3 2 2" xfId="6110" xr:uid="{00000000-0005-0000-0000-0000A21B0000}"/>
    <cellStyle name="Normal 52 3 2 2 2" xfId="6111" xr:uid="{00000000-0005-0000-0000-0000A31B0000}"/>
    <cellStyle name="Normal 52 3 2 3" xfId="6112" xr:uid="{00000000-0005-0000-0000-0000A41B0000}"/>
    <cellStyle name="Normal 52 3 2 3 2" xfId="6113" xr:uid="{00000000-0005-0000-0000-0000A51B0000}"/>
    <cellStyle name="Normal 52 3 2 4" xfId="6114" xr:uid="{00000000-0005-0000-0000-0000A61B0000}"/>
    <cellStyle name="Normal 52 3 3" xfId="6115" xr:uid="{00000000-0005-0000-0000-0000A71B0000}"/>
    <cellStyle name="Normal 52 3 3 2" xfId="6116" xr:uid="{00000000-0005-0000-0000-0000A81B0000}"/>
    <cellStyle name="Normal 52 3 4" xfId="6117" xr:uid="{00000000-0005-0000-0000-0000A91B0000}"/>
    <cellStyle name="Normal 52 3 4 2" xfId="6118" xr:uid="{00000000-0005-0000-0000-0000AA1B0000}"/>
    <cellStyle name="Normal 52 3 5" xfId="6119" xr:uid="{00000000-0005-0000-0000-0000AB1B0000}"/>
    <cellStyle name="Normal 52 4" xfId="6120" xr:uid="{00000000-0005-0000-0000-0000AC1B0000}"/>
    <cellStyle name="Normal 52 4 2" xfId="6121" xr:uid="{00000000-0005-0000-0000-0000AD1B0000}"/>
    <cellStyle name="Normal 52 4 2 2" xfId="6122" xr:uid="{00000000-0005-0000-0000-0000AE1B0000}"/>
    <cellStyle name="Normal 52 4 3" xfId="6123" xr:uid="{00000000-0005-0000-0000-0000AF1B0000}"/>
    <cellStyle name="Normal 52 4 3 2" xfId="6124" xr:uid="{00000000-0005-0000-0000-0000B01B0000}"/>
    <cellStyle name="Normal 52 4 4" xfId="6125" xr:uid="{00000000-0005-0000-0000-0000B11B0000}"/>
    <cellStyle name="Normal 52 5" xfId="6126" xr:uid="{00000000-0005-0000-0000-0000B21B0000}"/>
    <cellStyle name="Normal 52 5 2" xfId="6127" xr:uid="{00000000-0005-0000-0000-0000B31B0000}"/>
    <cellStyle name="Normal 52 6" xfId="6128" xr:uid="{00000000-0005-0000-0000-0000B41B0000}"/>
    <cellStyle name="Normal 52 6 2" xfId="6129" xr:uid="{00000000-0005-0000-0000-0000B51B0000}"/>
    <cellStyle name="Normal 52 7" xfId="6130" xr:uid="{00000000-0005-0000-0000-0000B61B0000}"/>
    <cellStyle name="Normal 53" xfId="6131" xr:uid="{00000000-0005-0000-0000-0000B71B0000}"/>
    <cellStyle name="Normal 53 2" xfId="6132" xr:uid="{00000000-0005-0000-0000-0000B81B0000}"/>
    <cellStyle name="Normal 53 2 2" xfId="6133" xr:uid="{00000000-0005-0000-0000-0000B91B0000}"/>
    <cellStyle name="Normal 53 2 2 2" xfId="6134" xr:uid="{00000000-0005-0000-0000-0000BA1B0000}"/>
    <cellStyle name="Normal 53 2 2 2 2" xfId="6135" xr:uid="{00000000-0005-0000-0000-0000BB1B0000}"/>
    <cellStyle name="Normal 53 2 2 2 2 2" xfId="6136" xr:uid="{00000000-0005-0000-0000-0000BC1B0000}"/>
    <cellStyle name="Normal 53 2 2 2 3" xfId="6137" xr:uid="{00000000-0005-0000-0000-0000BD1B0000}"/>
    <cellStyle name="Normal 53 2 2 2 3 2" xfId="6138" xr:uid="{00000000-0005-0000-0000-0000BE1B0000}"/>
    <cellStyle name="Normal 53 2 2 2 4" xfId="6139" xr:uid="{00000000-0005-0000-0000-0000BF1B0000}"/>
    <cellStyle name="Normal 53 2 2 3" xfId="6140" xr:uid="{00000000-0005-0000-0000-0000C01B0000}"/>
    <cellStyle name="Normal 53 2 2 3 2" xfId="6141" xr:uid="{00000000-0005-0000-0000-0000C11B0000}"/>
    <cellStyle name="Normal 53 2 2 4" xfId="6142" xr:uid="{00000000-0005-0000-0000-0000C21B0000}"/>
    <cellStyle name="Normal 53 2 2 4 2" xfId="6143" xr:uid="{00000000-0005-0000-0000-0000C31B0000}"/>
    <cellStyle name="Normal 53 2 2 5" xfId="6144" xr:uid="{00000000-0005-0000-0000-0000C41B0000}"/>
    <cellStyle name="Normal 53 2 3" xfId="6145" xr:uid="{00000000-0005-0000-0000-0000C51B0000}"/>
    <cellStyle name="Normal 53 2 3 2" xfId="6146" xr:uid="{00000000-0005-0000-0000-0000C61B0000}"/>
    <cellStyle name="Normal 53 2 3 2 2" xfId="6147" xr:uid="{00000000-0005-0000-0000-0000C71B0000}"/>
    <cellStyle name="Normal 53 2 3 3" xfId="6148" xr:uid="{00000000-0005-0000-0000-0000C81B0000}"/>
    <cellStyle name="Normal 53 2 3 3 2" xfId="6149" xr:uid="{00000000-0005-0000-0000-0000C91B0000}"/>
    <cellStyle name="Normal 53 2 3 4" xfId="6150" xr:uid="{00000000-0005-0000-0000-0000CA1B0000}"/>
    <cellStyle name="Normal 53 2 4" xfId="6151" xr:uid="{00000000-0005-0000-0000-0000CB1B0000}"/>
    <cellStyle name="Normal 53 2 4 2" xfId="6152" xr:uid="{00000000-0005-0000-0000-0000CC1B0000}"/>
    <cellStyle name="Normal 53 2 5" xfId="6153" xr:uid="{00000000-0005-0000-0000-0000CD1B0000}"/>
    <cellStyle name="Normal 53 2 5 2" xfId="6154" xr:uid="{00000000-0005-0000-0000-0000CE1B0000}"/>
    <cellStyle name="Normal 53 2 6" xfId="6155" xr:uid="{00000000-0005-0000-0000-0000CF1B0000}"/>
    <cellStyle name="Normal 53 3" xfId="6156" xr:uid="{00000000-0005-0000-0000-0000D01B0000}"/>
    <cellStyle name="Normal 53 3 2" xfId="6157" xr:uid="{00000000-0005-0000-0000-0000D11B0000}"/>
    <cellStyle name="Normal 53 3 2 2" xfId="6158" xr:uid="{00000000-0005-0000-0000-0000D21B0000}"/>
    <cellStyle name="Normal 53 3 2 2 2" xfId="6159" xr:uid="{00000000-0005-0000-0000-0000D31B0000}"/>
    <cellStyle name="Normal 53 3 2 3" xfId="6160" xr:uid="{00000000-0005-0000-0000-0000D41B0000}"/>
    <cellStyle name="Normal 53 3 2 3 2" xfId="6161" xr:uid="{00000000-0005-0000-0000-0000D51B0000}"/>
    <cellStyle name="Normal 53 3 2 4" xfId="6162" xr:uid="{00000000-0005-0000-0000-0000D61B0000}"/>
    <cellStyle name="Normal 53 3 3" xfId="6163" xr:uid="{00000000-0005-0000-0000-0000D71B0000}"/>
    <cellStyle name="Normal 53 3 3 2" xfId="6164" xr:uid="{00000000-0005-0000-0000-0000D81B0000}"/>
    <cellStyle name="Normal 53 3 4" xfId="6165" xr:uid="{00000000-0005-0000-0000-0000D91B0000}"/>
    <cellStyle name="Normal 53 3 4 2" xfId="6166" xr:uid="{00000000-0005-0000-0000-0000DA1B0000}"/>
    <cellStyle name="Normal 53 3 5" xfId="6167" xr:uid="{00000000-0005-0000-0000-0000DB1B0000}"/>
    <cellStyle name="Normal 53 4" xfId="6168" xr:uid="{00000000-0005-0000-0000-0000DC1B0000}"/>
    <cellStyle name="Normal 53 4 2" xfId="6169" xr:uid="{00000000-0005-0000-0000-0000DD1B0000}"/>
    <cellStyle name="Normal 53 4 2 2" xfId="6170" xr:uid="{00000000-0005-0000-0000-0000DE1B0000}"/>
    <cellStyle name="Normal 53 4 3" xfId="6171" xr:uid="{00000000-0005-0000-0000-0000DF1B0000}"/>
    <cellStyle name="Normal 53 4 3 2" xfId="6172" xr:uid="{00000000-0005-0000-0000-0000E01B0000}"/>
    <cellStyle name="Normal 53 4 4" xfId="6173" xr:uid="{00000000-0005-0000-0000-0000E11B0000}"/>
    <cellStyle name="Normal 53 5" xfId="6174" xr:uid="{00000000-0005-0000-0000-0000E21B0000}"/>
    <cellStyle name="Normal 53 5 2" xfId="6175" xr:uid="{00000000-0005-0000-0000-0000E31B0000}"/>
    <cellStyle name="Normal 53 6" xfId="6176" xr:uid="{00000000-0005-0000-0000-0000E41B0000}"/>
    <cellStyle name="Normal 53 6 2" xfId="6177" xr:uid="{00000000-0005-0000-0000-0000E51B0000}"/>
    <cellStyle name="Normal 53 7" xfId="6178" xr:uid="{00000000-0005-0000-0000-0000E61B0000}"/>
    <cellStyle name="Normal 54" xfId="6179" xr:uid="{00000000-0005-0000-0000-0000E71B0000}"/>
    <cellStyle name="Normal 54 2" xfId="6180" xr:uid="{00000000-0005-0000-0000-0000E81B0000}"/>
    <cellStyle name="Normal 54 2 2" xfId="6181" xr:uid="{00000000-0005-0000-0000-0000E91B0000}"/>
    <cellStyle name="Normal 54 2 2 2" xfId="6182" xr:uid="{00000000-0005-0000-0000-0000EA1B0000}"/>
    <cellStyle name="Normal 54 2 2 2 2" xfId="6183" xr:uid="{00000000-0005-0000-0000-0000EB1B0000}"/>
    <cellStyle name="Normal 54 2 2 2 2 2" xfId="6184" xr:uid="{00000000-0005-0000-0000-0000EC1B0000}"/>
    <cellStyle name="Normal 54 2 2 2 3" xfId="6185" xr:uid="{00000000-0005-0000-0000-0000ED1B0000}"/>
    <cellStyle name="Normal 54 2 2 2 3 2" xfId="6186" xr:uid="{00000000-0005-0000-0000-0000EE1B0000}"/>
    <cellStyle name="Normal 54 2 2 2 4" xfId="6187" xr:uid="{00000000-0005-0000-0000-0000EF1B0000}"/>
    <cellStyle name="Normal 54 2 2 3" xfId="6188" xr:uid="{00000000-0005-0000-0000-0000F01B0000}"/>
    <cellStyle name="Normal 54 2 2 3 2" xfId="6189" xr:uid="{00000000-0005-0000-0000-0000F11B0000}"/>
    <cellStyle name="Normal 54 2 2 4" xfId="6190" xr:uid="{00000000-0005-0000-0000-0000F21B0000}"/>
    <cellStyle name="Normal 54 2 2 4 2" xfId="6191" xr:uid="{00000000-0005-0000-0000-0000F31B0000}"/>
    <cellStyle name="Normal 54 2 2 5" xfId="6192" xr:uid="{00000000-0005-0000-0000-0000F41B0000}"/>
    <cellStyle name="Normal 54 2 3" xfId="6193" xr:uid="{00000000-0005-0000-0000-0000F51B0000}"/>
    <cellStyle name="Normal 54 2 3 2" xfId="6194" xr:uid="{00000000-0005-0000-0000-0000F61B0000}"/>
    <cellStyle name="Normal 54 2 3 2 2" xfId="6195" xr:uid="{00000000-0005-0000-0000-0000F71B0000}"/>
    <cellStyle name="Normal 54 2 3 3" xfId="6196" xr:uid="{00000000-0005-0000-0000-0000F81B0000}"/>
    <cellStyle name="Normal 54 2 3 3 2" xfId="6197" xr:uid="{00000000-0005-0000-0000-0000F91B0000}"/>
    <cellStyle name="Normal 54 2 3 4" xfId="6198" xr:uid="{00000000-0005-0000-0000-0000FA1B0000}"/>
    <cellStyle name="Normal 54 2 4" xfId="6199" xr:uid="{00000000-0005-0000-0000-0000FB1B0000}"/>
    <cellStyle name="Normal 54 2 4 2" xfId="6200" xr:uid="{00000000-0005-0000-0000-0000FC1B0000}"/>
    <cellStyle name="Normal 54 2 5" xfId="6201" xr:uid="{00000000-0005-0000-0000-0000FD1B0000}"/>
    <cellStyle name="Normal 54 2 5 2" xfId="6202" xr:uid="{00000000-0005-0000-0000-0000FE1B0000}"/>
    <cellStyle name="Normal 54 2 6" xfId="6203" xr:uid="{00000000-0005-0000-0000-0000FF1B0000}"/>
    <cellStyle name="Normal 54 3" xfId="6204" xr:uid="{00000000-0005-0000-0000-0000001C0000}"/>
    <cellStyle name="Normal 54 3 2" xfId="6205" xr:uid="{00000000-0005-0000-0000-0000011C0000}"/>
    <cellStyle name="Normal 54 3 2 2" xfId="6206" xr:uid="{00000000-0005-0000-0000-0000021C0000}"/>
    <cellStyle name="Normal 54 3 2 2 2" xfId="6207" xr:uid="{00000000-0005-0000-0000-0000031C0000}"/>
    <cellStyle name="Normal 54 3 2 3" xfId="6208" xr:uid="{00000000-0005-0000-0000-0000041C0000}"/>
    <cellStyle name="Normal 54 3 2 3 2" xfId="6209" xr:uid="{00000000-0005-0000-0000-0000051C0000}"/>
    <cellStyle name="Normal 54 3 2 4" xfId="6210" xr:uid="{00000000-0005-0000-0000-0000061C0000}"/>
    <cellStyle name="Normal 54 3 3" xfId="6211" xr:uid="{00000000-0005-0000-0000-0000071C0000}"/>
    <cellStyle name="Normal 54 3 3 2" xfId="6212" xr:uid="{00000000-0005-0000-0000-0000081C0000}"/>
    <cellStyle name="Normal 54 3 4" xfId="6213" xr:uid="{00000000-0005-0000-0000-0000091C0000}"/>
    <cellStyle name="Normal 54 3 4 2" xfId="6214" xr:uid="{00000000-0005-0000-0000-00000A1C0000}"/>
    <cellStyle name="Normal 54 3 5" xfId="6215" xr:uid="{00000000-0005-0000-0000-00000B1C0000}"/>
    <cellStyle name="Normal 54 4" xfId="6216" xr:uid="{00000000-0005-0000-0000-00000C1C0000}"/>
    <cellStyle name="Normal 54 4 2" xfId="6217" xr:uid="{00000000-0005-0000-0000-00000D1C0000}"/>
    <cellStyle name="Normal 54 4 2 2" xfId="6218" xr:uid="{00000000-0005-0000-0000-00000E1C0000}"/>
    <cellStyle name="Normal 54 4 3" xfId="6219" xr:uid="{00000000-0005-0000-0000-00000F1C0000}"/>
    <cellStyle name="Normal 54 4 3 2" xfId="6220" xr:uid="{00000000-0005-0000-0000-0000101C0000}"/>
    <cellStyle name="Normal 54 4 4" xfId="6221" xr:uid="{00000000-0005-0000-0000-0000111C0000}"/>
    <cellStyle name="Normal 54 5" xfId="6222" xr:uid="{00000000-0005-0000-0000-0000121C0000}"/>
    <cellStyle name="Normal 54 5 2" xfId="6223" xr:uid="{00000000-0005-0000-0000-0000131C0000}"/>
    <cellStyle name="Normal 54 6" xfId="6224" xr:uid="{00000000-0005-0000-0000-0000141C0000}"/>
    <cellStyle name="Normal 54 6 2" xfId="6225" xr:uid="{00000000-0005-0000-0000-0000151C0000}"/>
    <cellStyle name="Normal 54 7" xfId="6226" xr:uid="{00000000-0005-0000-0000-0000161C0000}"/>
    <cellStyle name="Normal 55" xfId="6227" xr:uid="{00000000-0005-0000-0000-0000171C0000}"/>
    <cellStyle name="Normal 55 2" xfId="6228" xr:uid="{00000000-0005-0000-0000-0000181C0000}"/>
    <cellStyle name="Normal 55 2 2" xfId="6229" xr:uid="{00000000-0005-0000-0000-0000191C0000}"/>
    <cellStyle name="Normal 55 2 2 2" xfId="6230" xr:uid="{00000000-0005-0000-0000-00001A1C0000}"/>
    <cellStyle name="Normal 55 2 2 2 2" xfId="6231" xr:uid="{00000000-0005-0000-0000-00001B1C0000}"/>
    <cellStyle name="Normal 55 2 2 2 2 2" xfId="6232" xr:uid="{00000000-0005-0000-0000-00001C1C0000}"/>
    <cellStyle name="Normal 55 2 2 2 3" xfId="6233" xr:uid="{00000000-0005-0000-0000-00001D1C0000}"/>
    <cellStyle name="Normal 55 2 2 2 3 2" xfId="6234" xr:uid="{00000000-0005-0000-0000-00001E1C0000}"/>
    <cellStyle name="Normal 55 2 2 2 4" xfId="6235" xr:uid="{00000000-0005-0000-0000-00001F1C0000}"/>
    <cellStyle name="Normal 55 2 2 3" xfId="6236" xr:uid="{00000000-0005-0000-0000-0000201C0000}"/>
    <cellStyle name="Normal 55 2 2 3 2" xfId="6237" xr:uid="{00000000-0005-0000-0000-0000211C0000}"/>
    <cellStyle name="Normal 55 2 2 4" xfId="6238" xr:uid="{00000000-0005-0000-0000-0000221C0000}"/>
    <cellStyle name="Normal 55 2 2 4 2" xfId="6239" xr:uid="{00000000-0005-0000-0000-0000231C0000}"/>
    <cellStyle name="Normal 55 2 2 5" xfId="6240" xr:uid="{00000000-0005-0000-0000-0000241C0000}"/>
    <cellStyle name="Normal 55 2 3" xfId="6241" xr:uid="{00000000-0005-0000-0000-0000251C0000}"/>
    <cellStyle name="Normal 55 2 3 2" xfId="6242" xr:uid="{00000000-0005-0000-0000-0000261C0000}"/>
    <cellStyle name="Normal 55 2 3 2 2" xfId="6243" xr:uid="{00000000-0005-0000-0000-0000271C0000}"/>
    <cellStyle name="Normal 55 2 3 3" xfId="6244" xr:uid="{00000000-0005-0000-0000-0000281C0000}"/>
    <cellStyle name="Normal 55 2 3 3 2" xfId="6245" xr:uid="{00000000-0005-0000-0000-0000291C0000}"/>
    <cellStyle name="Normal 55 2 3 4" xfId="6246" xr:uid="{00000000-0005-0000-0000-00002A1C0000}"/>
    <cellStyle name="Normal 55 2 4" xfId="6247" xr:uid="{00000000-0005-0000-0000-00002B1C0000}"/>
    <cellStyle name="Normal 55 2 4 2" xfId="6248" xr:uid="{00000000-0005-0000-0000-00002C1C0000}"/>
    <cellStyle name="Normal 55 2 5" xfId="6249" xr:uid="{00000000-0005-0000-0000-00002D1C0000}"/>
    <cellStyle name="Normal 55 2 5 2" xfId="6250" xr:uid="{00000000-0005-0000-0000-00002E1C0000}"/>
    <cellStyle name="Normal 55 2 6" xfId="6251" xr:uid="{00000000-0005-0000-0000-00002F1C0000}"/>
    <cellStyle name="Normal 55 3" xfId="6252" xr:uid="{00000000-0005-0000-0000-0000301C0000}"/>
    <cellStyle name="Normal 55 3 2" xfId="6253" xr:uid="{00000000-0005-0000-0000-0000311C0000}"/>
    <cellStyle name="Normal 55 3 2 2" xfId="6254" xr:uid="{00000000-0005-0000-0000-0000321C0000}"/>
    <cellStyle name="Normal 55 3 2 2 2" xfId="6255" xr:uid="{00000000-0005-0000-0000-0000331C0000}"/>
    <cellStyle name="Normal 55 3 2 3" xfId="6256" xr:uid="{00000000-0005-0000-0000-0000341C0000}"/>
    <cellStyle name="Normal 55 3 2 3 2" xfId="6257" xr:uid="{00000000-0005-0000-0000-0000351C0000}"/>
    <cellStyle name="Normal 55 3 2 4" xfId="6258" xr:uid="{00000000-0005-0000-0000-0000361C0000}"/>
    <cellStyle name="Normal 55 3 3" xfId="6259" xr:uid="{00000000-0005-0000-0000-0000371C0000}"/>
    <cellStyle name="Normal 55 3 3 2" xfId="6260" xr:uid="{00000000-0005-0000-0000-0000381C0000}"/>
    <cellStyle name="Normal 55 3 4" xfId="6261" xr:uid="{00000000-0005-0000-0000-0000391C0000}"/>
    <cellStyle name="Normal 55 3 4 2" xfId="6262" xr:uid="{00000000-0005-0000-0000-00003A1C0000}"/>
    <cellStyle name="Normal 55 3 5" xfId="6263" xr:uid="{00000000-0005-0000-0000-00003B1C0000}"/>
    <cellStyle name="Normal 55 4" xfId="6264" xr:uid="{00000000-0005-0000-0000-00003C1C0000}"/>
    <cellStyle name="Normal 55 4 2" xfId="6265" xr:uid="{00000000-0005-0000-0000-00003D1C0000}"/>
    <cellStyle name="Normal 55 4 2 2" xfId="6266" xr:uid="{00000000-0005-0000-0000-00003E1C0000}"/>
    <cellStyle name="Normal 55 4 3" xfId="6267" xr:uid="{00000000-0005-0000-0000-00003F1C0000}"/>
    <cellStyle name="Normal 55 4 3 2" xfId="6268" xr:uid="{00000000-0005-0000-0000-0000401C0000}"/>
    <cellStyle name="Normal 55 4 4" xfId="6269" xr:uid="{00000000-0005-0000-0000-0000411C0000}"/>
    <cellStyle name="Normal 55 5" xfId="6270" xr:uid="{00000000-0005-0000-0000-0000421C0000}"/>
    <cellStyle name="Normal 55 5 2" xfId="6271" xr:uid="{00000000-0005-0000-0000-0000431C0000}"/>
    <cellStyle name="Normal 55 6" xfId="6272" xr:uid="{00000000-0005-0000-0000-0000441C0000}"/>
    <cellStyle name="Normal 55 6 2" xfId="6273" xr:uid="{00000000-0005-0000-0000-0000451C0000}"/>
    <cellStyle name="Normal 55 7" xfId="6274" xr:uid="{00000000-0005-0000-0000-0000461C0000}"/>
    <cellStyle name="Normal 56" xfId="6275" xr:uid="{00000000-0005-0000-0000-0000471C0000}"/>
    <cellStyle name="Normal 56 2" xfId="6276" xr:uid="{00000000-0005-0000-0000-0000481C0000}"/>
    <cellStyle name="Normal 56 2 2" xfId="6277" xr:uid="{00000000-0005-0000-0000-0000491C0000}"/>
    <cellStyle name="Normal 56 2 2 2" xfId="6278" xr:uid="{00000000-0005-0000-0000-00004A1C0000}"/>
    <cellStyle name="Normal 56 2 2 2 2" xfId="6279" xr:uid="{00000000-0005-0000-0000-00004B1C0000}"/>
    <cellStyle name="Normal 56 2 2 2 2 2" xfId="6280" xr:uid="{00000000-0005-0000-0000-00004C1C0000}"/>
    <cellStyle name="Normal 56 2 2 2 3" xfId="6281" xr:uid="{00000000-0005-0000-0000-00004D1C0000}"/>
    <cellStyle name="Normal 56 2 2 2 3 2" xfId="6282" xr:uid="{00000000-0005-0000-0000-00004E1C0000}"/>
    <cellStyle name="Normal 56 2 2 2 4" xfId="6283" xr:uid="{00000000-0005-0000-0000-00004F1C0000}"/>
    <cellStyle name="Normal 56 2 2 3" xfId="6284" xr:uid="{00000000-0005-0000-0000-0000501C0000}"/>
    <cellStyle name="Normal 56 2 2 3 2" xfId="6285" xr:uid="{00000000-0005-0000-0000-0000511C0000}"/>
    <cellStyle name="Normal 56 2 2 4" xfId="6286" xr:uid="{00000000-0005-0000-0000-0000521C0000}"/>
    <cellStyle name="Normal 56 2 2 4 2" xfId="6287" xr:uid="{00000000-0005-0000-0000-0000531C0000}"/>
    <cellStyle name="Normal 56 2 2 5" xfId="6288" xr:uid="{00000000-0005-0000-0000-0000541C0000}"/>
    <cellStyle name="Normal 56 2 3" xfId="6289" xr:uid="{00000000-0005-0000-0000-0000551C0000}"/>
    <cellStyle name="Normal 56 2 3 2" xfId="6290" xr:uid="{00000000-0005-0000-0000-0000561C0000}"/>
    <cellStyle name="Normal 56 2 3 2 2" xfId="6291" xr:uid="{00000000-0005-0000-0000-0000571C0000}"/>
    <cellStyle name="Normal 56 2 3 3" xfId="6292" xr:uid="{00000000-0005-0000-0000-0000581C0000}"/>
    <cellStyle name="Normal 56 2 3 3 2" xfId="6293" xr:uid="{00000000-0005-0000-0000-0000591C0000}"/>
    <cellStyle name="Normal 56 2 3 4" xfId="6294" xr:uid="{00000000-0005-0000-0000-00005A1C0000}"/>
    <cellStyle name="Normal 56 2 4" xfId="6295" xr:uid="{00000000-0005-0000-0000-00005B1C0000}"/>
    <cellStyle name="Normal 56 2 4 2" xfId="6296" xr:uid="{00000000-0005-0000-0000-00005C1C0000}"/>
    <cellStyle name="Normal 56 2 5" xfId="6297" xr:uid="{00000000-0005-0000-0000-00005D1C0000}"/>
    <cellStyle name="Normal 56 2 5 2" xfId="6298" xr:uid="{00000000-0005-0000-0000-00005E1C0000}"/>
    <cellStyle name="Normal 56 2 6" xfId="6299" xr:uid="{00000000-0005-0000-0000-00005F1C0000}"/>
    <cellStyle name="Normal 56 3" xfId="6300" xr:uid="{00000000-0005-0000-0000-0000601C0000}"/>
    <cellStyle name="Normal 56 3 2" xfId="6301" xr:uid="{00000000-0005-0000-0000-0000611C0000}"/>
    <cellStyle name="Normal 56 3 2 2" xfId="6302" xr:uid="{00000000-0005-0000-0000-0000621C0000}"/>
    <cellStyle name="Normal 56 3 2 2 2" xfId="6303" xr:uid="{00000000-0005-0000-0000-0000631C0000}"/>
    <cellStyle name="Normal 56 3 2 3" xfId="6304" xr:uid="{00000000-0005-0000-0000-0000641C0000}"/>
    <cellStyle name="Normal 56 3 2 3 2" xfId="6305" xr:uid="{00000000-0005-0000-0000-0000651C0000}"/>
    <cellStyle name="Normal 56 3 2 4" xfId="6306" xr:uid="{00000000-0005-0000-0000-0000661C0000}"/>
    <cellStyle name="Normal 56 3 3" xfId="6307" xr:uid="{00000000-0005-0000-0000-0000671C0000}"/>
    <cellStyle name="Normal 56 3 3 2" xfId="6308" xr:uid="{00000000-0005-0000-0000-0000681C0000}"/>
    <cellStyle name="Normal 56 3 4" xfId="6309" xr:uid="{00000000-0005-0000-0000-0000691C0000}"/>
    <cellStyle name="Normal 56 3 4 2" xfId="6310" xr:uid="{00000000-0005-0000-0000-00006A1C0000}"/>
    <cellStyle name="Normal 56 3 5" xfId="6311" xr:uid="{00000000-0005-0000-0000-00006B1C0000}"/>
    <cellStyle name="Normal 56 4" xfId="6312" xr:uid="{00000000-0005-0000-0000-00006C1C0000}"/>
    <cellStyle name="Normal 56 4 2" xfId="6313" xr:uid="{00000000-0005-0000-0000-00006D1C0000}"/>
    <cellStyle name="Normal 56 4 2 2" xfId="6314" xr:uid="{00000000-0005-0000-0000-00006E1C0000}"/>
    <cellStyle name="Normal 56 4 3" xfId="6315" xr:uid="{00000000-0005-0000-0000-00006F1C0000}"/>
    <cellStyle name="Normal 56 4 3 2" xfId="6316" xr:uid="{00000000-0005-0000-0000-0000701C0000}"/>
    <cellStyle name="Normal 56 4 4" xfId="6317" xr:uid="{00000000-0005-0000-0000-0000711C0000}"/>
    <cellStyle name="Normal 56 5" xfId="6318" xr:uid="{00000000-0005-0000-0000-0000721C0000}"/>
    <cellStyle name="Normal 56 5 2" xfId="6319" xr:uid="{00000000-0005-0000-0000-0000731C0000}"/>
    <cellStyle name="Normal 56 6" xfId="6320" xr:uid="{00000000-0005-0000-0000-0000741C0000}"/>
    <cellStyle name="Normal 56 6 2" xfId="6321" xr:uid="{00000000-0005-0000-0000-0000751C0000}"/>
    <cellStyle name="Normal 56 7" xfId="6322" xr:uid="{00000000-0005-0000-0000-0000761C0000}"/>
    <cellStyle name="Normal 57" xfId="6323" xr:uid="{00000000-0005-0000-0000-0000771C0000}"/>
    <cellStyle name="Normal 57 2" xfId="6324" xr:uid="{00000000-0005-0000-0000-0000781C0000}"/>
    <cellStyle name="Normal 57 2 2" xfId="6325" xr:uid="{00000000-0005-0000-0000-0000791C0000}"/>
    <cellStyle name="Normal 57 2 2 2" xfId="6326" xr:uid="{00000000-0005-0000-0000-00007A1C0000}"/>
    <cellStyle name="Normal 57 2 2 2 2" xfId="6327" xr:uid="{00000000-0005-0000-0000-00007B1C0000}"/>
    <cellStyle name="Normal 57 2 2 2 2 2" xfId="6328" xr:uid="{00000000-0005-0000-0000-00007C1C0000}"/>
    <cellStyle name="Normal 57 2 2 2 3" xfId="6329" xr:uid="{00000000-0005-0000-0000-00007D1C0000}"/>
    <cellStyle name="Normal 57 2 2 2 3 2" xfId="6330" xr:uid="{00000000-0005-0000-0000-00007E1C0000}"/>
    <cellStyle name="Normal 57 2 2 2 4" xfId="6331" xr:uid="{00000000-0005-0000-0000-00007F1C0000}"/>
    <cellStyle name="Normal 57 2 2 3" xfId="6332" xr:uid="{00000000-0005-0000-0000-0000801C0000}"/>
    <cellStyle name="Normal 57 2 2 3 2" xfId="6333" xr:uid="{00000000-0005-0000-0000-0000811C0000}"/>
    <cellStyle name="Normal 57 2 2 4" xfId="6334" xr:uid="{00000000-0005-0000-0000-0000821C0000}"/>
    <cellStyle name="Normal 57 2 2 4 2" xfId="6335" xr:uid="{00000000-0005-0000-0000-0000831C0000}"/>
    <cellStyle name="Normal 57 2 2 5" xfId="6336" xr:uid="{00000000-0005-0000-0000-0000841C0000}"/>
    <cellStyle name="Normal 57 2 3" xfId="6337" xr:uid="{00000000-0005-0000-0000-0000851C0000}"/>
    <cellStyle name="Normal 57 2 3 2" xfId="6338" xr:uid="{00000000-0005-0000-0000-0000861C0000}"/>
    <cellStyle name="Normal 57 2 3 2 2" xfId="6339" xr:uid="{00000000-0005-0000-0000-0000871C0000}"/>
    <cellStyle name="Normal 57 2 3 3" xfId="6340" xr:uid="{00000000-0005-0000-0000-0000881C0000}"/>
    <cellStyle name="Normal 57 2 3 3 2" xfId="6341" xr:uid="{00000000-0005-0000-0000-0000891C0000}"/>
    <cellStyle name="Normal 57 2 3 4" xfId="6342" xr:uid="{00000000-0005-0000-0000-00008A1C0000}"/>
    <cellStyle name="Normal 57 2 4" xfId="6343" xr:uid="{00000000-0005-0000-0000-00008B1C0000}"/>
    <cellStyle name="Normal 57 2 4 2" xfId="6344" xr:uid="{00000000-0005-0000-0000-00008C1C0000}"/>
    <cellStyle name="Normal 57 2 5" xfId="6345" xr:uid="{00000000-0005-0000-0000-00008D1C0000}"/>
    <cellStyle name="Normal 57 2 5 2" xfId="6346" xr:uid="{00000000-0005-0000-0000-00008E1C0000}"/>
    <cellStyle name="Normal 57 2 6" xfId="6347" xr:uid="{00000000-0005-0000-0000-00008F1C0000}"/>
    <cellStyle name="Normal 57 3" xfId="6348" xr:uid="{00000000-0005-0000-0000-0000901C0000}"/>
    <cellStyle name="Normal 57 3 2" xfId="6349" xr:uid="{00000000-0005-0000-0000-0000911C0000}"/>
    <cellStyle name="Normal 57 3 2 2" xfId="6350" xr:uid="{00000000-0005-0000-0000-0000921C0000}"/>
    <cellStyle name="Normal 57 3 2 2 2" xfId="6351" xr:uid="{00000000-0005-0000-0000-0000931C0000}"/>
    <cellStyle name="Normal 57 3 2 3" xfId="6352" xr:uid="{00000000-0005-0000-0000-0000941C0000}"/>
    <cellStyle name="Normal 57 3 2 3 2" xfId="6353" xr:uid="{00000000-0005-0000-0000-0000951C0000}"/>
    <cellStyle name="Normal 57 3 2 4" xfId="6354" xr:uid="{00000000-0005-0000-0000-0000961C0000}"/>
    <cellStyle name="Normal 57 3 3" xfId="6355" xr:uid="{00000000-0005-0000-0000-0000971C0000}"/>
    <cellStyle name="Normal 57 3 3 2" xfId="6356" xr:uid="{00000000-0005-0000-0000-0000981C0000}"/>
    <cellStyle name="Normal 57 3 4" xfId="6357" xr:uid="{00000000-0005-0000-0000-0000991C0000}"/>
    <cellStyle name="Normal 57 3 4 2" xfId="6358" xr:uid="{00000000-0005-0000-0000-00009A1C0000}"/>
    <cellStyle name="Normal 57 3 5" xfId="6359" xr:uid="{00000000-0005-0000-0000-00009B1C0000}"/>
    <cellStyle name="Normal 57 4" xfId="6360" xr:uid="{00000000-0005-0000-0000-00009C1C0000}"/>
    <cellStyle name="Normal 57 4 2" xfId="6361" xr:uid="{00000000-0005-0000-0000-00009D1C0000}"/>
    <cellStyle name="Normal 57 4 2 2" xfId="6362" xr:uid="{00000000-0005-0000-0000-00009E1C0000}"/>
    <cellStyle name="Normal 57 4 3" xfId="6363" xr:uid="{00000000-0005-0000-0000-00009F1C0000}"/>
    <cellStyle name="Normal 57 4 3 2" xfId="6364" xr:uid="{00000000-0005-0000-0000-0000A01C0000}"/>
    <cellStyle name="Normal 57 4 4" xfId="6365" xr:uid="{00000000-0005-0000-0000-0000A11C0000}"/>
    <cellStyle name="Normal 57 5" xfId="6366" xr:uid="{00000000-0005-0000-0000-0000A21C0000}"/>
    <cellStyle name="Normal 57 5 2" xfId="6367" xr:uid="{00000000-0005-0000-0000-0000A31C0000}"/>
    <cellStyle name="Normal 57 6" xfId="6368" xr:uid="{00000000-0005-0000-0000-0000A41C0000}"/>
    <cellStyle name="Normal 57 6 2" xfId="6369" xr:uid="{00000000-0005-0000-0000-0000A51C0000}"/>
    <cellStyle name="Normal 57 7" xfId="6370" xr:uid="{00000000-0005-0000-0000-0000A61C0000}"/>
    <cellStyle name="Normal 58" xfId="6371" xr:uid="{00000000-0005-0000-0000-0000A71C0000}"/>
    <cellStyle name="Normal 58 2" xfId="6372" xr:uid="{00000000-0005-0000-0000-0000A81C0000}"/>
    <cellStyle name="Normal 58 2 2" xfId="6373" xr:uid="{00000000-0005-0000-0000-0000A91C0000}"/>
    <cellStyle name="Normal 58 2 2 2" xfId="6374" xr:uid="{00000000-0005-0000-0000-0000AA1C0000}"/>
    <cellStyle name="Normal 58 2 2 2 2" xfId="6375" xr:uid="{00000000-0005-0000-0000-0000AB1C0000}"/>
    <cellStyle name="Normal 58 2 2 2 2 2" xfId="6376" xr:uid="{00000000-0005-0000-0000-0000AC1C0000}"/>
    <cellStyle name="Normal 58 2 2 2 3" xfId="6377" xr:uid="{00000000-0005-0000-0000-0000AD1C0000}"/>
    <cellStyle name="Normal 58 2 2 2 3 2" xfId="6378" xr:uid="{00000000-0005-0000-0000-0000AE1C0000}"/>
    <cellStyle name="Normal 58 2 2 2 4" xfId="6379" xr:uid="{00000000-0005-0000-0000-0000AF1C0000}"/>
    <cellStyle name="Normal 58 2 2 3" xfId="6380" xr:uid="{00000000-0005-0000-0000-0000B01C0000}"/>
    <cellStyle name="Normal 58 2 2 3 2" xfId="6381" xr:uid="{00000000-0005-0000-0000-0000B11C0000}"/>
    <cellStyle name="Normal 58 2 2 4" xfId="6382" xr:uid="{00000000-0005-0000-0000-0000B21C0000}"/>
    <cellStyle name="Normal 58 2 2 4 2" xfId="6383" xr:uid="{00000000-0005-0000-0000-0000B31C0000}"/>
    <cellStyle name="Normal 58 2 2 5" xfId="6384" xr:uid="{00000000-0005-0000-0000-0000B41C0000}"/>
    <cellStyle name="Normal 58 2 3" xfId="6385" xr:uid="{00000000-0005-0000-0000-0000B51C0000}"/>
    <cellStyle name="Normal 58 2 3 2" xfId="6386" xr:uid="{00000000-0005-0000-0000-0000B61C0000}"/>
    <cellStyle name="Normal 58 2 3 2 2" xfId="6387" xr:uid="{00000000-0005-0000-0000-0000B71C0000}"/>
    <cellStyle name="Normal 58 2 3 3" xfId="6388" xr:uid="{00000000-0005-0000-0000-0000B81C0000}"/>
    <cellStyle name="Normal 58 2 3 3 2" xfId="6389" xr:uid="{00000000-0005-0000-0000-0000B91C0000}"/>
    <cellStyle name="Normal 58 2 3 4" xfId="6390" xr:uid="{00000000-0005-0000-0000-0000BA1C0000}"/>
    <cellStyle name="Normal 58 2 4" xfId="6391" xr:uid="{00000000-0005-0000-0000-0000BB1C0000}"/>
    <cellStyle name="Normal 58 2 4 2" xfId="6392" xr:uid="{00000000-0005-0000-0000-0000BC1C0000}"/>
    <cellStyle name="Normal 58 2 5" xfId="6393" xr:uid="{00000000-0005-0000-0000-0000BD1C0000}"/>
    <cellStyle name="Normal 58 2 5 2" xfId="6394" xr:uid="{00000000-0005-0000-0000-0000BE1C0000}"/>
    <cellStyle name="Normal 58 2 6" xfId="6395" xr:uid="{00000000-0005-0000-0000-0000BF1C0000}"/>
    <cellStyle name="Normal 58 3" xfId="6396" xr:uid="{00000000-0005-0000-0000-0000C01C0000}"/>
    <cellStyle name="Normal 58 3 2" xfId="6397" xr:uid="{00000000-0005-0000-0000-0000C11C0000}"/>
    <cellStyle name="Normal 58 3 2 2" xfId="6398" xr:uid="{00000000-0005-0000-0000-0000C21C0000}"/>
    <cellStyle name="Normal 58 3 2 2 2" xfId="6399" xr:uid="{00000000-0005-0000-0000-0000C31C0000}"/>
    <cellStyle name="Normal 58 3 2 3" xfId="6400" xr:uid="{00000000-0005-0000-0000-0000C41C0000}"/>
    <cellStyle name="Normal 58 3 2 3 2" xfId="6401" xr:uid="{00000000-0005-0000-0000-0000C51C0000}"/>
    <cellStyle name="Normal 58 3 2 4" xfId="6402" xr:uid="{00000000-0005-0000-0000-0000C61C0000}"/>
    <cellStyle name="Normal 58 3 3" xfId="6403" xr:uid="{00000000-0005-0000-0000-0000C71C0000}"/>
    <cellStyle name="Normal 58 3 3 2" xfId="6404" xr:uid="{00000000-0005-0000-0000-0000C81C0000}"/>
    <cellStyle name="Normal 58 3 4" xfId="6405" xr:uid="{00000000-0005-0000-0000-0000C91C0000}"/>
    <cellStyle name="Normal 58 3 4 2" xfId="6406" xr:uid="{00000000-0005-0000-0000-0000CA1C0000}"/>
    <cellStyle name="Normal 58 3 5" xfId="6407" xr:uid="{00000000-0005-0000-0000-0000CB1C0000}"/>
    <cellStyle name="Normal 58 4" xfId="6408" xr:uid="{00000000-0005-0000-0000-0000CC1C0000}"/>
    <cellStyle name="Normal 58 4 2" xfId="6409" xr:uid="{00000000-0005-0000-0000-0000CD1C0000}"/>
    <cellStyle name="Normal 58 4 2 2" xfId="6410" xr:uid="{00000000-0005-0000-0000-0000CE1C0000}"/>
    <cellStyle name="Normal 58 4 3" xfId="6411" xr:uid="{00000000-0005-0000-0000-0000CF1C0000}"/>
    <cellStyle name="Normal 58 4 3 2" xfId="6412" xr:uid="{00000000-0005-0000-0000-0000D01C0000}"/>
    <cellStyle name="Normal 58 4 4" xfId="6413" xr:uid="{00000000-0005-0000-0000-0000D11C0000}"/>
    <cellStyle name="Normal 58 5" xfId="6414" xr:uid="{00000000-0005-0000-0000-0000D21C0000}"/>
    <cellStyle name="Normal 58 5 2" xfId="6415" xr:uid="{00000000-0005-0000-0000-0000D31C0000}"/>
    <cellStyle name="Normal 58 6" xfId="6416" xr:uid="{00000000-0005-0000-0000-0000D41C0000}"/>
    <cellStyle name="Normal 58 6 2" xfId="6417" xr:uid="{00000000-0005-0000-0000-0000D51C0000}"/>
    <cellStyle name="Normal 58 7" xfId="6418" xr:uid="{00000000-0005-0000-0000-0000D61C0000}"/>
    <cellStyle name="Normal 59" xfId="6419" xr:uid="{00000000-0005-0000-0000-0000D71C0000}"/>
    <cellStyle name="Normal 59 2" xfId="6420" xr:uid="{00000000-0005-0000-0000-0000D81C0000}"/>
    <cellStyle name="Normal 59 2 2" xfId="6421" xr:uid="{00000000-0005-0000-0000-0000D91C0000}"/>
    <cellStyle name="Normal 59 2 2 2" xfId="6422" xr:uid="{00000000-0005-0000-0000-0000DA1C0000}"/>
    <cellStyle name="Normal 59 2 2 2 2" xfId="6423" xr:uid="{00000000-0005-0000-0000-0000DB1C0000}"/>
    <cellStyle name="Normal 59 2 2 2 2 2" xfId="6424" xr:uid="{00000000-0005-0000-0000-0000DC1C0000}"/>
    <cellStyle name="Normal 59 2 2 2 3" xfId="6425" xr:uid="{00000000-0005-0000-0000-0000DD1C0000}"/>
    <cellStyle name="Normal 59 2 2 2 3 2" xfId="6426" xr:uid="{00000000-0005-0000-0000-0000DE1C0000}"/>
    <cellStyle name="Normal 59 2 2 2 4" xfId="6427" xr:uid="{00000000-0005-0000-0000-0000DF1C0000}"/>
    <cellStyle name="Normal 59 2 2 3" xfId="6428" xr:uid="{00000000-0005-0000-0000-0000E01C0000}"/>
    <cellStyle name="Normal 59 2 2 3 2" xfId="6429" xr:uid="{00000000-0005-0000-0000-0000E11C0000}"/>
    <cellStyle name="Normal 59 2 2 4" xfId="6430" xr:uid="{00000000-0005-0000-0000-0000E21C0000}"/>
    <cellStyle name="Normal 59 2 2 4 2" xfId="6431" xr:uid="{00000000-0005-0000-0000-0000E31C0000}"/>
    <cellStyle name="Normal 59 2 2 5" xfId="6432" xr:uid="{00000000-0005-0000-0000-0000E41C0000}"/>
    <cellStyle name="Normal 59 2 3" xfId="6433" xr:uid="{00000000-0005-0000-0000-0000E51C0000}"/>
    <cellStyle name="Normal 59 2 3 2" xfId="6434" xr:uid="{00000000-0005-0000-0000-0000E61C0000}"/>
    <cellStyle name="Normal 59 2 3 2 2" xfId="6435" xr:uid="{00000000-0005-0000-0000-0000E71C0000}"/>
    <cellStyle name="Normal 59 2 3 3" xfId="6436" xr:uid="{00000000-0005-0000-0000-0000E81C0000}"/>
    <cellStyle name="Normal 59 2 3 3 2" xfId="6437" xr:uid="{00000000-0005-0000-0000-0000E91C0000}"/>
    <cellStyle name="Normal 59 2 3 4" xfId="6438" xr:uid="{00000000-0005-0000-0000-0000EA1C0000}"/>
    <cellStyle name="Normal 59 2 4" xfId="6439" xr:uid="{00000000-0005-0000-0000-0000EB1C0000}"/>
    <cellStyle name="Normal 59 2 4 2" xfId="6440" xr:uid="{00000000-0005-0000-0000-0000EC1C0000}"/>
    <cellStyle name="Normal 59 2 5" xfId="6441" xr:uid="{00000000-0005-0000-0000-0000ED1C0000}"/>
    <cellStyle name="Normal 59 2 5 2" xfId="6442" xr:uid="{00000000-0005-0000-0000-0000EE1C0000}"/>
    <cellStyle name="Normal 59 2 6" xfId="6443" xr:uid="{00000000-0005-0000-0000-0000EF1C0000}"/>
    <cellStyle name="Normal 59 3" xfId="6444" xr:uid="{00000000-0005-0000-0000-0000F01C0000}"/>
    <cellStyle name="Normal 59 3 2" xfId="6445" xr:uid="{00000000-0005-0000-0000-0000F11C0000}"/>
    <cellStyle name="Normal 59 3 2 2" xfId="6446" xr:uid="{00000000-0005-0000-0000-0000F21C0000}"/>
    <cellStyle name="Normal 59 3 2 2 2" xfId="6447" xr:uid="{00000000-0005-0000-0000-0000F31C0000}"/>
    <cellStyle name="Normal 59 3 2 3" xfId="6448" xr:uid="{00000000-0005-0000-0000-0000F41C0000}"/>
    <cellStyle name="Normal 59 3 2 3 2" xfId="6449" xr:uid="{00000000-0005-0000-0000-0000F51C0000}"/>
    <cellStyle name="Normal 59 3 2 4" xfId="6450" xr:uid="{00000000-0005-0000-0000-0000F61C0000}"/>
    <cellStyle name="Normal 59 3 3" xfId="6451" xr:uid="{00000000-0005-0000-0000-0000F71C0000}"/>
    <cellStyle name="Normal 59 3 3 2" xfId="6452" xr:uid="{00000000-0005-0000-0000-0000F81C0000}"/>
    <cellStyle name="Normal 59 3 4" xfId="6453" xr:uid="{00000000-0005-0000-0000-0000F91C0000}"/>
    <cellStyle name="Normal 59 3 4 2" xfId="6454" xr:uid="{00000000-0005-0000-0000-0000FA1C0000}"/>
    <cellStyle name="Normal 59 3 5" xfId="6455" xr:uid="{00000000-0005-0000-0000-0000FB1C0000}"/>
    <cellStyle name="Normal 59 4" xfId="6456" xr:uid="{00000000-0005-0000-0000-0000FC1C0000}"/>
    <cellStyle name="Normal 59 4 2" xfId="6457" xr:uid="{00000000-0005-0000-0000-0000FD1C0000}"/>
    <cellStyle name="Normal 59 4 2 2" xfId="6458" xr:uid="{00000000-0005-0000-0000-0000FE1C0000}"/>
    <cellStyle name="Normal 59 4 3" xfId="6459" xr:uid="{00000000-0005-0000-0000-0000FF1C0000}"/>
    <cellStyle name="Normal 59 4 3 2" xfId="6460" xr:uid="{00000000-0005-0000-0000-0000001D0000}"/>
    <cellStyle name="Normal 59 4 4" xfId="6461" xr:uid="{00000000-0005-0000-0000-0000011D0000}"/>
    <cellStyle name="Normal 59 5" xfId="6462" xr:uid="{00000000-0005-0000-0000-0000021D0000}"/>
    <cellStyle name="Normal 59 5 2" xfId="6463" xr:uid="{00000000-0005-0000-0000-0000031D0000}"/>
    <cellStyle name="Normal 59 6" xfId="6464" xr:uid="{00000000-0005-0000-0000-0000041D0000}"/>
    <cellStyle name="Normal 59 6 2" xfId="6465" xr:uid="{00000000-0005-0000-0000-0000051D0000}"/>
    <cellStyle name="Normal 59 7" xfId="6466" xr:uid="{00000000-0005-0000-0000-0000061D0000}"/>
    <cellStyle name="Normal 6" xfId="104" xr:uid="{00000000-0005-0000-0000-0000071D0000}"/>
    <cellStyle name="Normal 6 10" xfId="6468" xr:uid="{00000000-0005-0000-0000-0000081D0000}"/>
    <cellStyle name="Normal 6 11" xfId="6467" xr:uid="{00000000-0005-0000-0000-0000091D0000}"/>
    <cellStyle name="Normal 6 2" xfId="6469" xr:uid="{00000000-0005-0000-0000-00000A1D0000}"/>
    <cellStyle name="Normal 6 2 2" xfId="6470" xr:uid="{00000000-0005-0000-0000-00000B1D0000}"/>
    <cellStyle name="Normal 6 2 2 2" xfId="6471" xr:uid="{00000000-0005-0000-0000-00000C1D0000}"/>
    <cellStyle name="Normal 6 2 2 2 2" xfId="6472" xr:uid="{00000000-0005-0000-0000-00000D1D0000}"/>
    <cellStyle name="Normal 6 2 2 2 2 2" xfId="6473" xr:uid="{00000000-0005-0000-0000-00000E1D0000}"/>
    <cellStyle name="Normal 6 2 2 2 2 2 2" xfId="6474" xr:uid="{00000000-0005-0000-0000-00000F1D0000}"/>
    <cellStyle name="Normal 6 2 2 2 2 2 2 2" xfId="6475" xr:uid="{00000000-0005-0000-0000-0000101D0000}"/>
    <cellStyle name="Normal 6 2 2 2 2 2 3" xfId="6476" xr:uid="{00000000-0005-0000-0000-0000111D0000}"/>
    <cellStyle name="Normal 6 2 2 2 2 2 3 2" xfId="6477" xr:uid="{00000000-0005-0000-0000-0000121D0000}"/>
    <cellStyle name="Normal 6 2 2 2 2 2 4" xfId="6478" xr:uid="{00000000-0005-0000-0000-0000131D0000}"/>
    <cellStyle name="Normal 6 2 2 2 2 3" xfId="6479" xr:uid="{00000000-0005-0000-0000-0000141D0000}"/>
    <cellStyle name="Normal 6 2 2 2 2 3 2" xfId="6480" xr:uid="{00000000-0005-0000-0000-0000151D0000}"/>
    <cellStyle name="Normal 6 2 2 2 2 4" xfId="6481" xr:uid="{00000000-0005-0000-0000-0000161D0000}"/>
    <cellStyle name="Normal 6 2 2 2 2 4 2" xfId="6482" xr:uid="{00000000-0005-0000-0000-0000171D0000}"/>
    <cellStyle name="Normal 6 2 2 2 2 5" xfId="6483" xr:uid="{00000000-0005-0000-0000-0000181D0000}"/>
    <cellStyle name="Normal 6 2 2 2 3" xfId="6484" xr:uid="{00000000-0005-0000-0000-0000191D0000}"/>
    <cellStyle name="Normal 6 2 2 2 3 2" xfId="6485" xr:uid="{00000000-0005-0000-0000-00001A1D0000}"/>
    <cellStyle name="Normal 6 2 2 2 3 2 2" xfId="6486" xr:uid="{00000000-0005-0000-0000-00001B1D0000}"/>
    <cellStyle name="Normal 6 2 2 2 3 3" xfId="6487" xr:uid="{00000000-0005-0000-0000-00001C1D0000}"/>
    <cellStyle name="Normal 6 2 2 2 3 3 2" xfId="6488" xr:uid="{00000000-0005-0000-0000-00001D1D0000}"/>
    <cellStyle name="Normal 6 2 2 2 3 4" xfId="6489" xr:uid="{00000000-0005-0000-0000-00001E1D0000}"/>
    <cellStyle name="Normal 6 2 2 2 4" xfId="6490" xr:uid="{00000000-0005-0000-0000-00001F1D0000}"/>
    <cellStyle name="Normal 6 2 2 2 4 2" xfId="6491" xr:uid="{00000000-0005-0000-0000-0000201D0000}"/>
    <cellStyle name="Normal 6 2 2 2 5" xfId="6492" xr:uid="{00000000-0005-0000-0000-0000211D0000}"/>
    <cellStyle name="Normal 6 2 2 2 5 2" xfId="6493" xr:uid="{00000000-0005-0000-0000-0000221D0000}"/>
    <cellStyle name="Normal 6 2 2 2 6" xfId="6494" xr:uid="{00000000-0005-0000-0000-0000231D0000}"/>
    <cellStyle name="Normal 6 2 2 3" xfId="6495" xr:uid="{00000000-0005-0000-0000-0000241D0000}"/>
    <cellStyle name="Normal 6 2 2 3 2" xfId="6496" xr:uid="{00000000-0005-0000-0000-0000251D0000}"/>
    <cellStyle name="Normal 6 2 2 3 2 2" xfId="6497" xr:uid="{00000000-0005-0000-0000-0000261D0000}"/>
    <cellStyle name="Normal 6 2 2 3 2 2 2" xfId="6498" xr:uid="{00000000-0005-0000-0000-0000271D0000}"/>
    <cellStyle name="Normal 6 2 2 3 2 3" xfId="6499" xr:uid="{00000000-0005-0000-0000-0000281D0000}"/>
    <cellStyle name="Normal 6 2 2 3 2 3 2" xfId="6500" xr:uid="{00000000-0005-0000-0000-0000291D0000}"/>
    <cellStyle name="Normal 6 2 2 3 2 4" xfId="6501" xr:uid="{00000000-0005-0000-0000-00002A1D0000}"/>
    <cellStyle name="Normal 6 2 2 3 3" xfId="6502" xr:uid="{00000000-0005-0000-0000-00002B1D0000}"/>
    <cellStyle name="Normal 6 2 2 3 3 2" xfId="6503" xr:uid="{00000000-0005-0000-0000-00002C1D0000}"/>
    <cellStyle name="Normal 6 2 2 3 4" xfId="6504" xr:uid="{00000000-0005-0000-0000-00002D1D0000}"/>
    <cellStyle name="Normal 6 2 2 3 4 2" xfId="6505" xr:uid="{00000000-0005-0000-0000-00002E1D0000}"/>
    <cellStyle name="Normal 6 2 2 3 5" xfId="6506" xr:uid="{00000000-0005-0000-0000-00002F1D0000}"/>
    <cellStyle name="Normal 6 2 2 4" xfId="6507" xr:uid="{00000000-0005-0000-0000-0000301D0000}"/>
    <cellStyle name="Normal 6 2 2 4 2" xfId="6508" xr:uid="{00000000-0005-0000-0000-0000311D0000}"/>
    <cellStyle name="Normal 6 2 2 4 2 2" xfId="6509" xr:uid="{00000000-0005-0000-0000-0000321D0000}"/>
    <cellStyle name="Normal 6 2 2 4 3" xfId="6510" xr:uid="{00000000-0005-0000-0000-0000331D0000}"/>
    <cellStyle name="Normal 6 2 2 4 3 2" xfId="6511" xr:uid="{00000000-0005-0000-0000-0000341D0000}"/>
    <cellStyle name="Normal 6 2 2 4 4" xfId="6512" xr:uid="{00000000-0005-0000-0000-0000351D0000}"/>
    <cellStyle name="Normal 6 2 2 5" xfId="6513" xr:uid="{00000000-0005-0000-0000-0000361D0000}"/>
    <cellStyle name="Normal 6 2 2 5 2" xfId="6514" xr:uid="{00000000-0005-0000-0000-0000371D0000}"/>
    <cellStyle name="Normal 6 2 2 6" xfId="6515" xr:uid="{00000000-0005-0000-0000-0000381D0000}"/>
    <cellStyle name="Normal 6 2 2 6 2" xfId="6516" xr:uid="{00000000-0005-0000-0000-0000391D0000}"/>
    <cellStyle name="Normal 6 2 2 7" xfId="6517" xr:uid="{00000000-0005-0000-0000-00003A1D0000}"/>
    <cellStyle name="Normal 6 2 3" xfId="6518" xr:uid="{00000000-0005-0000-0000-00003B1D0000}"/>
    <cellStyle name="Normal 6 2 3 2" xfId="6519" xr:uid="{00000000-0005-0000-0000-00003C1D0000}"/>
    <cellStyle name="Normal 6 2 3 2 2" xfId="6520" xr:uid="{00000000-0005-0000-0000-00003D1D0000}"/>
    <cellStyle name="Normal 6 2 3 2 2 2" xfId="6521" xr:uid="{00000000-0005-0000-0000-00003E1D0000}"/>
    <cellStyle name="Normal 6 2 3 2 2 2 2" xfId="6522" xr:uid="{00000000-0005-0000-0000-00003F1D0000}"/>
    <cellStyle name="Normal 6 2 3 2 2 3" xfId="6523" xr:uid="{00000000-0005-0000-0000-0000401D0000}"/>
    <cellStyle name="Normal 6 2 3 2 2 3 2" xfId="6524" xr:uid="{00000000-0005-0000-0000-0000411D0000}"/>
    <cellStyle name="Normal 6 2 3 2 2 4" xfId="6525" xr:uid="{00000000-0005-0000-0000-0000421D0000}"/>
    <cellStyle name="Normal 6 2 3 2 3" xfId="6526" xr:uid="{00000000-0005-0000-0000-0000431D0000}"/>
    <cellStyle name="Normal 6 2 3 2 3 2" xfId="6527" xr:uid="{00000000-0005-0000-0000-0000441D0000}"/>
    <cellStyle name="Normal 6 2 3 2 4" xfId="6528" xr:uid="{00000000-0005-0000-0000-0000451D0000}"/>
    <cellStyle name="Normal 6 2 3 2 4 2" xfId="6529" xr:uid="{00000000-0005-0000-0000-0000461D0000}"/>
    <cellStyle name="Normal 6 2 3 2 5" xfId="6530" xr:uid="{00000000-0005-0000-0000-0000471D0000}"/>
    <cellStyle name="Normal 6 2 3 3" xfId="6531" xr:uid="{00000000-0005-0000-0000-0000481D0000}"/>
    <cellStyle name="Normal 6 2 3 3 2" xfId="6532" xr:uid="{00000000-0005-0000-0000-0000491D0000}"/>
    <cellStyle name="Normal 6 2 3 3 2 2" xfId="6533" xr:uid="{00000000-0005-0000-0000-00004A1D0000}"/>
    <cellStyle name="Normal 6 2 3 3 3" xfId="6534" xr:uid="{00000000-0005-0000-0000-00004B1D0000}"/>
    <cellStyle name="Normal 6 2 3 3 3 2" xfId="6535" xr:uid="{00000000-0005-0000-0000-00004C1D0000}"/>
    <cellStyle name="Normal 6 2 3 3 4" xfId="6536" xr:uid="{00000000-0005-0000-0000-00004D1D0000}"/>
    <cellStyle name="Normal 6 2 3 4" xfId="6537" xr:uid="{00000000-0005-0000-0000-00004E1D0000}"/>
    <cellStyle name="Normal 6 2 3 4 2" xfId="6538" xr:uid="{00000000-0005-0000-0000-00004F1D0000}"/>
    <cellStyle name="Normal 6 2 3 5" xfId="6539" xr:uid="{00000000-0005-0000-0000-0000501D0000}"/>
    <cellStyle name="Normal 6 2 3 5 2" xfId="6540" xr:uid="{00000000-0005-0000-0000-0000511D0000}"/>
    <cellStyle name="Normal 6 2 3 6" xfId="6541" xr:uid="{00000000-0005-0000-0000-0000521D0000}"/>
    <cellStyle name="Normal 6 2 4" xfId="6542" xr:uid="{00000000-0005-0000-0000-0000531D0000}"/>
    <cellStyle name="Normal 6 2 4 2" xfId="6543" xr:uid="{00000000-0005-0000-0000-0000541D0000}"/>
    <cellStyle name="Normal 6 2 4 2 2" xfId="6544" xr:uid="{00000000-0005-0000-0000-0000551D0000}"/>
    <cellStyle name="Normal 6 2 4 2 2 2" xfId="6545" xr:uid="{00000000-0005-0000-0000-0000561D0000}"/>
    <cellStyle name="Normal 6 2 4 2 3" xfId="6546" xr:uid="{00000000-0005-0000-0000-0000571D0000}"/>
    <cellStyle name="Normal 6 2 4 2 3 2" xfId="6547" xr:uid="{00000000-0005-0000-0000-0000581D0000}"/>
    <cellStyle name="Normal 6 2 4 2 4" xfId="6548" xr:uid="{00000000-0005-0000-0000-0000591D0000}"/>
    <cellStyle name="Normal 6 2 4 3" xfId="6549" xr:uid="{00000000-0005-0000-0000-00005A1D0000}"/>
    <cellStyle name="Normal 6 2 4 3 2" xfId="6550" xr:uid="{00000000-0005-0000-0000-00005B1D0000}"/>
    <cellStyle name="Normal 6 2 4 4" xfId="6551" xr:uid="{00000000-0005-0000-0000-00005C1D0000}"/>
    <cellStyle name="Normal 6 2 4 4 2" xfId="6552" xr:uid="{00000000-0005-0000-0000-00005D1D0000}"/>
    <cellStyle name="Normal 6 2 4 5" xfId="6553" xr:uid="{00000000-0005-0000-0000-00005E1D0000}"/>
    <cellStyle name="Normal 6 2 5" xfId="6554" xr:uid="{00000000-0005-0000-0000-00005F1D0000}"/>
    <cellStyle name="Normal 6 2 5 2" xfId="6555" xr:uid="{00000000-0005-0000-0000-0000601D0000}"/>
    <cellStyle name="Normal 6 2 5 2 2" xfId="6556" xr:uid="{00000000-0005-0000-0000-0000611D0000}"/>
    <cellStyle name="Normal 6 2 5 3" xfId="6557" xr:uid="{00000000-0005-0000-0000-0000621D0000}"/>
    <cellStyle name="Normal 6 2 5 3 2" xfId="6558" xr:uid="{00000000-0005-0000-0000-0000631D0000}"/>
    <cellStyle name="Normal 6 2 5 4" xfId="6559" xr:uid="{00000000-0005-0000-0000-0000641D0000}"/>
    <cellStyle name="Normal 6 2 6" xfId="6560" xr:uid="{00000000-0005-0000-0000-0000651D0000}"/>
    <cellStyle name="Normal 6 2 6 2" xfId="6561" xr:uid="{00000000-0005-0000-0000-0000661D0000}"/>
    <cellStyle name="Normal 6 2 7" xfId="6562" xr:uid="{00000000-0005-0000-0000-0000671D0000}"/>
    <cellStyle name="Normal 6 2 7 2" xfId="6563" xr:uid="{00000000-0005-0000-0000-0000681D0000}"/>
    <cellStyle name="Normal 6 2 8" xfId="6564" xr:uid="{00000000-0005-0000-0000-0000691D0000}"/>
    <cellStyle name="Normal 6 3" xfId="6565" xr:uid="{00000000-0005-0000-0000-00006A1D0000}"/>
    <cellStyle name="Normal 6 3 2" xfId="6566" xr:uid="{00000000-0005-0000-0000-00006B1D0000}"/>
    <cellStyle name="Normal 6 3 2 2" xfId="6567" xr:uid="{00000000-0005-0000-0000-00006C1D0000}"/>
    <cellStyle name="Normal 6 3 2 2 2" xfId="6568" xr:uid="{00000000-0005-0000-0000-00006D1D0000}"/>
    <cellStyle name="Normal 6 3 2 2 2 2" xfId="6569" xr:uid="{00000000-0005-0000-0000-00006E1D0000}"/>
    <cellStyle name="Normal 6 3 2 2 2 2 2" xfId="6570" xr:uid="{00000000-0005-0000-0000-00006F1D0000}"/>
    <cellStyle name="Normal 6 3 2 2 2 3" xfId="6571" xr:uid="{00000000-0005-0000-0000-0000701D0000}"/>
    <cellStyle name="Normal 6 3 2 2 2 3 2" xfId="6572" xr:uid="{00000000-0005-0000-0000-0000711D0000}"/>
    <cellStyle name="Normal 6 3 2 2 2 4" xfId="6573" xr:uid="{00000000-0005-0000-0000-0000721D0000}"/>
    <cellStyle name="Normal 6 3 2 2 3" xfId="6574" xr:uid="{00000000-0005-0000-0000-0000731D0000}"/>
    <cellStyle name="Normal 6 3 2 2 3 2" xfId="6575" xr:uid="{00000000-0005-0000-0000-0000741D0000}"/>
    <cellStyle name="Normal 6 3 2 2 4" xfId="6576" xr:uid="{00000000-0005-0000-0000-0000751D0000}"/>
    <cellStyle name="Normal 6 3 2 2 4 2" xfId="6577" xr:uid="{00000000-0005-0000-0000-0000761D0000}"/>
    <cellStyle name="Normal 6 3 2 2 5" xfId="6578" xr:uid="{00000000-0005-0000-0000-0000771D0000}"/>
    <cellStyle name="Normal 6 3 2 3" xfId="6579" xr:uid="{00000000-0005-0000-0000-0000781D0000}"/>
    <cellStyle name="Normal 6 3 2 3 2" xfId="6580" xr:uid="{00000000-0005-0000-0000-0000791D0000}"/>
    <cellStyle name="Normal 6 3 2 3 2 2" xfId="6581" xr:uid="{00000000-0005-0000-0000-00007A1D0000}"/>
    <cellStyle name="Normal 6 3 2 3 3" xfId="6582" xr:uid="{00000000-0005-0000-0000-00007B1D0000}"/>
    <cellStyle name="Normal 6 3 2 3 3 2" xfId="6583" xr:uid="{00000000-0005-0000-0000-00007C1D0000}"/>
    <cellStyle name="Normal 6 3 2 3 4" xfId="6584" xr:uid="{00000000-0005-0000-0000-00007D1D0000}"/>
    <cellStyle name="Normal 6 3 2 4" xfId="6585" xr:uid="{00000000-0005-0000-0000-00007E1D0000}"/>
    <cellStyle name="Normal 6 3 2 4 2" xfId="6586" xr:uid="{00000000-0005-0000-0000-00007F1D0000}"/>
    <cellStyle name="Normal 6 3 2 5" xfId="6587" xr:uid="{00000000-0005-0000-0000-0000801D0000}"/>
    <cellStyle name="Normal 6 3 2 5 2" xfId="6588" xr:uid="{00000000-0005-0000-0000-0000811D0000}"/>
    <cellStyle name="Normal 6 3 2 6" xfId="6589" xr:uid="{00000000-0005-0000-0000-0000821D0000}"/>
    <cellStyle name="Normal 6 3 3" xfId="6590" xr:uid="{00000000-0005-0000-0000-0000831D0000}"/>
    <cellStyle name="Normal 6 3 3 2" xfId="6591" xr:uid="{00000000-0005-0000-0000-0000841D0000}"/>
    <cellStyle name="Normal 6 3 3 2 2" xfId="6592" xr:uid="{00000000-0005-0000-0000-0000851D0000}"/>
    <cellStyle name="Normal 6 3 3 2 2 2" xfId="6593" xr:uid="{00000000-0005-0000-0000-0000861D0000}"/>
    <cellStyle name="Normal 6 3 3 2 3" xfId="6594" xr:uid="{00000000-0005-0000-0000-0000871D0000}"/>
    <cellStyle name="Normal 6 3 3 2 3 2" xfId="6595" xr:uid="{00000000-0005-0000-0000-0000881D0000}"/>
    <cellStyle name="Normal 6 3 3 2 4" xfId="6596" xr:uid="{00000000-0005-0000-0000-0000891D0000}"/>
    <cellStyle name="Normal 6 3 3 3" xfId="6597" xr:uid="{00000000-0005-0000-0000-00008A1D0000}"/>
    <cellStyle name="Normal 6 3 3 3 2" xfId="6598" xr:uid="{00000000-0005-0000-0000-00008B1D0000}"/>
    <cellStyle name="Normal 6 3 3 4" xfId="6599" xr:uid="{00000000-0005-0000-0000-00008C1D0000}"/>
    <cellStyle name="Normal 6 3 3 4 2" xfId="6600" xr:uid="{00000000-0005-0000-0000-00008D1D0000}"/>
    <cellStyle name="Normal 6 3 3 5" xfId="6601" xr:uid="{00000000-0005-0000-0000-00008E1D0000}"/>
    <cellStyle name="Normal 6 3 4" xfId="6602" xr:uid="{00000000-0005-0000-0000-00008F1D0000}"/>
    <cellStyle name="Normal 6 3 4 2" xfId="6603" xr:uid="{00000000-0005-0000-0000-0000901D0000}"/>
    <cellStyle name="Normal 6 3 4 2 2" xfId="6604" xr:uid="{00000000-0005-0000-0000-0000911D0000}"/>
    <cellStyle name="Normal 6 3 4 3" xfId="6605" xr:uid="{00000000-0005-0000-0000-0000921D0000}"/>
    <cellStyle name="Normal 6 3 4 3 2" xfId="6606" xr:uid="{00000000-0005-0000-0000-0000931D0000}"/>
    <cellStyle name="Normal 6 3 4 4" xfId="6607" xr:uid="{00000000-0005-0000-0000-0000941D0000}"/>
    <cellStyle name="Normal 6 3 5" xfId="6608" xr:uid="{00000000-0005-0000-0000-0000951D0000}"/>
    <cellStyle name="Normal 6 3 5 2" xfId="6609" xr:uid="{00000000-0005-0000-0000-0000961D0000}"/>
    <cellStyle name="Normal 6 3 6" xfId="6610" xr:uid="{00000000-0005-0000-0000-0000971D0000}"/>
    <cellStyle name="Normal 6 3 6 2" xfId="6611" xr:uid="{00000000-0005-0000-0000-0000981D0000}"/>
    <cellStyle name="Normal 6 3 7" xfId="6612" xr:uid="{00000000-0005-0000-0000-0000991D0000}"/>
    <cellStyle name="Normal 6 3 8" xfId="6613" xr:uid="{00000000-0005-0000-0000-00009A1D0000}"/>
    <cellStyle name="Normal 6 4" xfId="6614" xr:uid="{00000000-0005-0000-0000-00009B1D0000}"/>
    <cellStyle name="Normal 6 4 2" xfId="6615" xr:uid="{00000000-0005-0000-0000-00009C1D0000}"/>
    <cellStyle name="Normal 6 4 2 2" xfId="6616" xr:uid="{00000000-0005-0000-0000-00009D1D0000}"/>
    <cellStyle name="Normal 6 4 2 2 2" xfId="6617" xr:uid="{00000000-0005-0000-0000-00009E1D0000}"/>
    <cellStyle name="Normal 6 4 2 2 2 2" xfId="6618" xr:uid="{00000000-0005-0000-0000-00009F1D0000}"/>
    <cellStyle name="Normal 6 4 2 2 2 2 2" xfId="6619" xr:uid="{00000000-0005-0000-0000-0000A01D0000}"/>
    <cellStyle name="Normal 6 4 2 2 2 3" xfId="6620" xr:uid="{00000000-0005-0000-0000-0000A11D0000}"/>
    <cellStyle name="Normal 6 4 2 2 2 3 2" xfId="6621" xr:uid="{00000000-0005-0000-0000-0000A21D0000}"/>
    <cellStyle name="Normal 6 4 2 2 2 4" xfId="6622" xr:uid="{00000000-0005-0000-0000-0000A31D0000}"/>
    <cellStyle name="Normal 6 4 2 2 3" xfId="6623" xr:uid="{00000000-0005-0000-0000-0000A41D0000}"/>
    <cellStyle name="Normal 6 4 2 2 3 2" xfId="6624" xr:uid="{00000000-0005-0000-0000-0000A51D0000}"/>
    <cellStyle name="Normal 6 4 2 2 4" xfId="6625" xr:uid="{00000000-0005-0000-0000-0000A61D0000}"/>
    <cellStyle name="Normal 6 4 2 2 4 2" xfId="6626" xr:uid="{00000000-0005-0000-0000-0000A71D0000}"/>
    <cellStyle name="Normal 6 4 2 2 5" xfId="6627" xr:uid="{00000000-0005-0000-0000-0000A81D0000}"/>
    <cellStyle name="Normal 6 4 2 3" xfId="6628" xr:uid="{00000000-0005-0000-0000-0000A91D0000}"/>
    <cellStyle name="Normal 6 4 2 3 2" xfId="6629" xr:uid="{00000000-0005-0000-0000-0000AA1D0000}"/>
    <cellStyle name="Normal 6 4 2 3 2 2" xfId="6630" xr:uid="{00000000-0005-0000-0000-0000AB1D0000}"/>
    <cellStyle name="Normal 6 4 2 3 3" xfId="6631" xr:uid="{00000000-0005-0000-0000-0000AC1D0000}"/>
    <cellStyle name="Normal 6 4 2 3 3 2" xfId="6632" xr:uid="{00000000-0005-0000-0000-0000AD1D0000}"/>
    <cellStyle name="Normal 6 4 2 3 4" xfId="6633" xr:uid="{00000000-0005-0000-0000-0000AE1D0000}"/>
    <cellStyle name="Normal 6 4 2 4" xfId="6634" xr:uid="{00000000-0005-0000-0000-0000AF1D0000}"/>
    <cellStyle name="Normal 6 4 2 4 2" xfId="6635" xr:uid="{00000000-0005-0000-0000-0000B01D0000}"/>
    <cellStyle name="Normal 6 4 2 5" xfId="6636" xr:uid="{00000000-0005-0000-0000-0000B11D0000}"/>
    <cellStyle name="Normal 6 4 2 5 2" xfId="6637" xr:uid="{00000000-0005-0000-0000-0000B21D0000}"/>
    <cellStyle name="Normal 6 4 2 6" xfId="6638" xr:uid="{00000000-0005-0000-0000-0000B31D0000}"/>
    <cellStyle name="Normal 6 4 3" xfId="6639" xr:uid="{00000000-0005-0000-0000-0000B41D0000}"/>
    <cellStyle name="Normal 6 4 3 2" xfId="6640" xr:uid="{00000000-0005-0000-0000-0000B51D0000}"/>
    <cellStyle name="Normal 6 4 3 2 2" xfId="6641" xr:uid="{00000000-0005-0000-0000-0000B61D0000}"/>
    <cellStyle name="Normal 6 4 3 2 2 2" xfId="6642" xr:uid="{00000000-0005-0000-0000-0000B71D0000}"/>
    <cellStyle name="Normal 6 4 3 2 3" xfId="6643" xr:uid="{00000000-0005-0000-0000-0000B81D0000}"/>
    <cellStyle name="Normal 6 4 3 2 3 2" xfId="6644" xr:uid="{00000000-0005-0000-0000-0000B91D0000}"/>
    <cellStyle name="Normal 6 4 3 2 4" xfId="6645" xr:uid="{00000000-0005-0000-0000-0000BA1D0000}"/>
    <cellStyle name="Normal 6 4 3 3" xfId="6646" xr:uid="{00000000-0005-0000-0000-0000BB1D0000}"/>
    <cellStyle name="Normal 6 4 3 3 2" xfId="6647" xr:uid="{00000000-0005-0000-0000-0000BC1D0000}"/>
    <cellStyle name="Normal 6 4 3 4" xfId="6648" xr:uid="{00000000-0005-0000-0000-0000BD1D0000}"/>
    <cellStyle name="Normal 6 4 3 4 2" xfId="6649" xr:uid="{00000000-0005-0000-0000-0000BE1D0000}"/>
    <cellStyle name="Normal 6 4 3 5" xfId="6650" xr:uid="{00000000-0005-0000-0000-0000BF1D0000}"/>
    <cellStyle name="Normal 6 4 4" xfId="6651" xr:uid="{00000000-0005-0000-0000-0000C01D0000}"/>
    <cellStyle name="Normal 6 4 4 2" xfId="6652" xr:uid="{00000000-0005-0000-0000-0000C11D0000}"/>
    <cellStyle name="Normal 6 4 4 2 2" xfId="6653" xr:uid="{00000000-0005-0000-0000-0000C21D0000}"/>
    <cellStyle name="Normal 6 4 4 3" xfId="6654" xr:uid="{00000000-0005-0000-0000-0000C31D0000}"/>
    <cellStyle name="Normal 6 4 4 3 2" xfId="6655" xr:uid="{00000000-0005-0000-0000-0000C41D0000}"/>
    <cellStyle name="Normal 6 4 4 4" xfId="6656" xr:uid="{00000000-0005-0000-0000-0000C51D0000}"/>
    <cellStyle name="Normal 6 4 5" xfId="6657" xr:uid="{00000000-0005-0000-0000-0000C61D0000}"/>
    <cellStyle name="Normal 6 4 5 2" xfId="6658" xr:uid="{00000000-0005-0000-0000-0000C71D0000}"/>
    <cellStyle name="Normal 6 4 6" xfId="6659" xr:uid="{00000000-0005-0000-0000-0000C81D0000}"/>
    <cellStyle name="Normal 6 4 6 2" xfId="6660" xr:uid="{00000000-0005-0000-0000-0000C91D0000}"/>
    <cellStyle name="Normal 6 4 7" xfId="6661" xr:uid="{00000000-0005-0000-0000-0000CA1D0000}"/>
    <cellStyle name="Normal 6 5" xfId="6662" xr:uid="{00000000-0005-0000-0000-0000CB1D0000}"/>
    <cellStyle name="Normal 6 5 2" xfId="6663" xr:uid="{00000000-0005-0000-0000-0000CC1D0000}"/>
    <cellStyle name="Normal 6 5 2 2" xfId="6664" xr:uid="{00000000-0005-0000-0000-0000CD1D0000}"/>
    <cellStyle name="Normal 6 5 2 2 2" xfId="6665" xr:uid="{00000000-0005-0000-0000-0000CE1D0000}"/>
    <cellStyle name="Normal 6 5 2 2 2 2" xfId="6666" xr:uid="{00000000-0005-0000-0000-0000CF1D0000}"/>
    <cellStyle name="Normal 6 5 2 2 3" xfId="6667" xr:uid="{00000000-0005-0000-0000-0000D01D0000}"/>
    <cellStyle name="Normal 6 5 2 2 3 2" xfId="6668" xr:uid="{00000000-0005-0000-0000-0000D11D0000}"/>
    <cellStyle name="Normal 6 5 2 2 4" xfId="6669" xr:uid="{00000000-0005-0000-0000-0000D21D0000}"/>
    <cellStyle name="Normal 6 5 2 3" xfId="6670" xr:uid="{00000000-0005-0000-0000-0000D31D0000}"/>
    <cellStyle name="Normal 6 5 2 3 2" xfId="6671" xr:uid="{00000000-0005-0000-0000-0000D41D0000}"/>
    <cellStyle name="Normal 6 5 2 4" xfId="6672" xr:uid="{00000000-0005-0000-0000-0000D51D0000}"/>
    <cellStyle name="Normal 6 5 2 4 2" xfId="6673" xr:uid="{00000000-0005-0000-0000-0000D61D0000}"/>
    <cellStyle name="Normal 6 5 2 5" xfId="6674" xr:uid="{00000000-0005-0000-0000-0000D71D0000}"/>
    <cellStyle name="Normal 6 5 3" xfId="6675" xr:uid="{00000000-0005-0000-0000-0000D81D0000}"/>
    <cellStyle name="Normal 6 5 3 2" xfId="6676" xr:uid="{00000000-0005-0000-0000-0000D91D0000}"/>
    <cellStyle name="Normal 6 5 3 2 2" xfId="6677" xr:uid="{00000000-0005-0000-0000-0000DA1D0000}"/>
    <cellStyle name="Normal 6 5 3 3" xfId="6678" xr:uid="{00000000-0005-0000-0000-0000DB1D0000}"/>
    <cellStyle name="Normal 6 5 3 3 2" xfId="6679" xr:uid="{00000000-0005-0000-0000-0000DC1D0000}"/>
    <cellStyle name="Normal 6 5 3 4" xfId="6680" xr:uid="{00000000-0005-0000-0000-0000DD1D0000}"/>
    <cellStyle name="Normal 6 5 4" xfId="6681" xr:uid="{00000000-0005-0000-0000-0000DE1D0000}"/>
    <cellStyle name="Normal 6 5 4 2" xfId="6682" xr:uid="{00000000-0005-0000-0000-0000DF1D0000}"/>
    <cellStyle name="Normal 6 5 5" xfId="6683" xr:uid="{00000000-0005-0000-0000-0000E01D0000}"/>
    <cellStyle name="Normal 6 5 5 2" xfId="6684" xr:uid="{00000000-0005-0000-0000-0000E11D0000}"/>
    <cellStyle name="Normal 6 5 6" xfId="6685" xr:uid="{00000000-0005-0000-0000-0000E21D0000}"/>
    <cellStyle name="Normal 6 6" xfId="6686" xr:uid="{00000000-0005-0000-0000-0000E31D0000}"/>
    <cellStyle name="Normal 6 6 2" xfId="6687" xr:uid="{00000000-0005-0000-0000-0000E41D0000}"/>
    <cellStyle name="Normal 6 6 2 2" xfId="6688" xr:uid="{00000000-0005-0000-0000-0000E51D0000}"/>
    <cellStyle name="Normal 6 6 2 2 2" xfId="6689" xr:uid="{00000000-0005-0000-0000-0000E61D0000}"/>
    <cellStyle name="Normal 6 6 2 3" xfId="6690" xr:uid="{00000000-0005-0000-0000-0000E71D0000}"/>
    <cellStyle name="Normal 6 6 2 3 2" xfId="6691" xr:uid="{00000000-0005-0000-0000-0000E81D0000}"/>
    <cellStyle name="Normal 6 6 2 4" xfId="6692" xr:uid="{00000000-0005-0000-0000-0000E91D0000}"/>
    <cellStyle name="Normal 6 6 3" xfId="6693" xr:uid="{00000000-0005-0000-0000-0000EA1D0000}"/>
    <cellStyle name="Normal 6 6 3 2" xfId="6694" xr:uid="{00000000-0005-0000-0000-0000EB1D0000}"/>
    <cellStyle name="Normal 6 6 4" xfId="6695" xr:uid="{00000000-0005-0000-0000-0000EC1D0000}"/>
    <cellStyle name="Normal 6 6 4 2" xfId="6696" xr:uid="{00000000-0005-0000-0000-0000ED1D0000}"/>
    <cellStyle name="Normal 6 6 5" xfId="6697" xr:uid="{00000000-0005-0000-0000-0000EE1D0000}"/>
    <cellStyle name="Normal 6 7" xfId="6698" xr:uid="{00000000-0005-0000-0000-0000EF1D0000}"/>
    <cellStyle name="Normal 6 7 2" xfId="6699" xr:uid="{00000000-0005-0000-0000-0000F01D0000}"/>
    <cellStyle name="Normal 6 7 2 2" xfId="6700" xr:uid="{00000000-0005-0000-0000-0000F11D0000}"/>
    <cellStyle name="Normal 6 7 3" xfId="6701" xr:uid="{00000000-0005-0000-0000-0000F21D0000}"/>
    <cellStyle name="Normal 6 7 3 2" xfId="6702" xr:uid="{00000000-0005-0000-0000-0000F31D0000}"/>
    <cellStyle name="Normal 6 7 4" xfId="6703" xr:uid="{00000000-0005-0000-0000-0000F41D0000}"/>
    <cellStyle name="Normal 6 8" xfId="6704" xr:uid="{00000000-0005-0000-0000-0000F51D0000}"/>
    <cellStyle name="Normal 6 8 2" xfId="6705" xr:uid="{00000000-0005-0000-0000-0000F61D0000}"/>
    <cellStyle name="Normal 6 9" xfId="6706" xr:uid="{00000000-0005-0000-0000-0000F71D0000}"/>
    <cellStyle name="Normal 6 9 2" xfId="6707" xr:uid="{00000000-0005-0000-0000-0000F81D0000}"/>
    <cellStyle name="Normal 6_2180" xfId="6708" xr:uid="{00000000-0005-0000-0000-0000F91D0000}"/>
    <cellStyle name="Normal 60" xfId="6709" xr:uid="{00000000-0005-0000-0000-0000FA1D0000}"/>
    <cellStyle name="Normal 60 2" xfId="6710" xr:uid="{00000000-0005-0000-0000-0000FB1D0000}"/>
    <cellStyle name="Normal 60 2 2" xfId="6711" xr:uid="{00000000-0005-0000-0000-0000FC1D0000}"/>
    <cellStyle name="Normal 60 2 2 2" xfId="6712" xr:uid="{00000000-0005-0000-0000-0000FD1D0000}"/>
    <cellStyle name="Normal 60 2 2 2 2" xfId="6713" xr:uid="{00000000-0005-0000-0000-0000FE1D0000}"/>
    <cellStyle name="Normal 60 2 2 2 2 2" xfId="6714" xr:uid="{00000000-0005-0000-0000-0000FF1D0000}"/>
    <cellStyle name="Normal 60 2 2 2 3" xfId="6715" xr:uid="{00000000-0005-0000-0000-0000001E0000}"/>
    <cellStyle name="Normal 60 2 2 2 3 2" xfId="6716" xr:uid="{00000000-0005-0000-0000-0000011E0000}"/>
    <cellStyle name="Normal 60 2 2 2 4" xfId="6717" xr:uid="{00000000-0005-0000-0000-0000021E0000}"/>
    <cellStyle name="Normal 60 2 2 3" xfId="6718" xr:uid="{00000000-0005-0000-0000-0000031E0000}"/>
    <cellStyle name="Normal 60 2 2 3 2" xfId="6719" xr:uid="{00000000-0005-0000-0000-0000041E0000}"/>
    <cellStyle name="Normal 60 2 2 4" xfId="6720" xr:uid="{00000000-0005-0000-0000-0000051E0000}"/>
    <cellStyle name="Normal 60 2 2 4 2" xfId="6721" xr:uid="{00000000-0005-0000-0000-0000061E0000}"/>
    <cellStyle name="Normal 60 2 2 5" xfId="6722" xr:uid="{00000000-0005-0000-0000-0000071E0000}"/>
    <cellStyle name="Normal 60 2 3" xfId="6723" xr:uid="{00000000-0005-0000-0000-0000081E0000}"/>
    <cellStyle name="Normal 60 2 3 2" xfId="6724" xr:uid="{00000000-0005-0000-0000-0000091E0000}"/>
    <cellStyle name="Normal 60 2 3 2 2" xfId="6725" xr:uid="{00000000-0005-0000-0000-00000A1E0000}"/>
    <cellStyle name="Normal 60 2 3 3" xfId="6726" xr:uid="{00000000-0005-0000-0000-00000B1E0000}"/>
    <cellStyle name="Normal 60 2 3 3 2" xfId="6727" xr:uid="{00000000-0005-0000-0000-00000C1E0000}"/>
    <cellStyle name="Normal 60 2 3 4" xfId="6728" xr:uid="{00000000-0005-0000-0000-00000D1E0000}"/>
    <cellStyle name="Normal 60 2 4" xfId="6729" xr:uid="{00000000-0005-0000-0000-00000E1E0000}"/>
    <cellStyle name="Normal 60 2 4 2" xfId="6730" xr:uid="{00000000-0005-0000-0000-00000F1E0000}"/>
    <cellStyle name="Normal 60 2 5" xfId="6731" xr:uid="{00000000-0005-0000-0000-0000101E0000}"/>
    <cellStyle name="Normal 60 2 5 2" xfId="6732" xr:uid="{00000000-0005-0000-0000-0000111E0000}"/>
    <cellStyle name="Normal 60 2 6" xfId="6733" xr:uid="{00000000-0005-0000-0000-0000121E0000}"/>
    <cellStyle name="Normal 60 3" xfId="6734" xr:uid="{00000000-0005-0000-0000-0000131E0000}"/>
    <cellStyle name="Normal 60 3 2" xfId="6735" xr:uid="{00000000-0005-0000-0000-0000141E0000}"/>
    <cellStyle name="Normal 60 3 2 2" xfId="6736" xr:uid="{00000000-0005-0000-0000-0000151E0000}"/>
    <cellStyle name="Normal 60 3 2 2 2" xfId="6737" xr:uid="{00000000-0005-0000-0000-0000161E0000}"/>
    <cellStyle name="Normal 60 3 2 3" xfId="6738" xr:uid="{00000000-0005-0000-0000-0000171E0000}"/>
    <cellStyle name="Normal 60 3 2 3 2" xfId="6739" xr:uid="{00000000-0005-0000-0000-0000181E0000}"/>
    <cellStyle name="Normal 60 3 2 4" xfId="6740" xr:uid="{00000000-0005-0000-0000-0000191E0000}"/>
    <cellStyle name="Normal 60 3 3" xfId="6741" xr:uid="{00000000-0005-0000-0000-00001A1E0000}"/>
    <cellStyle name="Normal 60 3 3 2" xfId="6742" xr:uid="{00000000-0005-0000-0000-00001B1E0000}"/>
    <cellStyle name="Normal 60 3 4" xfId="6743" xr:uid="{00000000-0005-0000-0000-00001C1E0000}"/>
    <cellStyle name="Normal 60 3 4 2" xfId="6744" xr:uid="{00000000-0005-0000-0000-00001D1E0000}"/>
    <cellStyle name="Normal 60 3 5" xfId="6745" xr:uid="{00000000-0005-0000-0000-00001E1E0000}"/>
    <cellStyle name="Normal 60 4" xfId="6746" xr:uid="{00000000-0005-0000-0000-00001F1E0000}"/>
    <cellStyle name="Normal 60 4 2" xfId="6747" xr:uid="{00000000-0005-0000-0000-0000201E0000}"/>
    <cellStyle name="Normal 60 4 2 2" xfId="6748" xr:uid="{00000000-0005-0000-0000-0000211E0000}"/>
    <cellStyle name="Normal 60 4 3" xfId="6749" xr:uid="{00000000-0005-0000-0000-0000221E0000}"/>
    <cellStyle name="Normal 60 4 3 2" xfId="6750" xr:uid="{00000000-0005-0000-0000-0000231E0000}"/>
    <cellStyle name="Normal 60 4 4" xfId="6751" xr:uid="{00000000-0005-0000-0000-0000241E0000}"/>
    <cellStyle name="Normal 60 5" xfId="6752" xr:uid="{00000000-0005-0000-0000-0000251E0000}"/>
    <cellStyle name="Normal 60 5 2" xfId="6753" xr:uid="{00000000-0005-0000-0000-0000261E0000}"/>
    <cellStyle name="Normal 60 6" xfId="6754" xr:uid="{00000000-0005-0000-0000-0000271E0000}"/>
    <cellStyle name="Normal 60 6 2" xfId="6755" xr:uid="{00000000-0005-0000-0000-0000281E0000}"/>
    <cellStyle name="Normal 60 7" xfId="6756" xr:uid="{00000000-0005-0000-0000-0000291E0000}"/>
    <cellStyle name="Normal 61" xfId="6757" xr:uid="{00000000-0005-0000-0000-00002A1E0000}"/>
    <cellStyle name="Normal 61 2" xfId="6758" xr:uid="{00000000-0005-0000-0000-00002B1E0000}"/>
    <cellStyle name="Normal 61 2 2" xfId="6759" xr:uid="{00000000-0005-0000-0000-00002C1E0000}"/>
    <cellStyle name="Normal 61 2 2 2" xfId="6760" xr:uid="{00000000-0005-0000-0000-00002D1E0000}"/>
    <cellStyle name="Normal 61 2 2 2 2" xfId="6761" xr:uid="{00000000-0005-0000-0000-00002E1E0000}"/>
    <cellStyle name="Normal 61 2 2 2 2 2" xfId="6762" xr:uid="{00000000-0005-0000-0000-00002F1E0000}"/>
    <cellStyle name="Normal 61 2 2 2 3" xfId="6763" xr:uid="{00000000-0005-0000-0000-0000301E0000}"/>
    <cellStyle name="Normal 61 2 2 2 3 2" xfId="6764" xr:uid="{00000000-0005-0000-0000-0000311E0000}"/>
    <cellStyle name="Normal 61 2 2 2 4" xfId="6765" xr:uid="{00000000-0005-0000-0000-0000321E0000}"/>
    <cellStyle name="Normal 61 2 2 3" xfId="6766" xr:uid="{00000000-0005-0000-0000-0000331E0000}"/>
    <cellStyle name="Normal 61 2 2 3 2" xfId="6767" xr:uid="{00000000-0005-0000-0000-0000341E0000}"/>
    <cellStyle name="Normal 61 2 2 4" xfId="6768" xr:uid="{00000000-0005-0000-0000-0000351E0000}"/>
    <cellStyle name="Normal 61 2 2 4 2" xfId="6769" xr:uid="{00000000-0005-0000-0000-0000361E0000}"/>
    <cellStyle name="Normal 61 2 2 5" xfId="6770" xr:uid="{00000000-0005-0000-0000-0000371E0000}"/>
    <cellStyle name="Normal 61 2 3" xfId="6771" xr:uid="{00000000-0005-0000-0000-0000381E0000}"/>
    <cellStyle name="Normal 61 2 3 2" xfId="6772" xr:uid="{00000000-0005-0000-0000-0000391E0000}"/>
    <cellStyle name="Normal 61 2 3 2 2" xfId="6773" xr:uid="{00000000-0005-0000-0000-00003A1E0000}"/>
    <cellStyle name="Normal 61 2 3 3" xfId="6774" xr:uid="{00000000-0005-0000-0000-00003B1E0000}"/>
    <cellStyle name="Normal 61 2 3 3 2" xfId="6775" xr:uid="{00000000-0005-0000-0000-00003C1E0000}"/>
    <cellStyle name="Normal 61 2 3 4" xfId="6776" xr:uid="{00000000-0005-0000-0000-00003D1E0000}"/>
    <cellStyle name="Normal 61 2 4" xfId="6777" xr:uid="{00000000-0005-0000-0000-00003E1E0000}"/>
    <cellStyle name="Normal 61 2 4 2" xfId="6778" xr:uid="{00000000-0005-0000-0000-00003F1E0000}"/>
    <cellStyle name="Normal 61 2 5" xfId="6779" xr:uid="{00000000-0005-0000-0000-0000401E0000}"/>
    <cellStyle name="Normal 61 2 5 2" xfId="6780" xr:uid="{00000000-0005-0000-0000-0000411E0000}"/>
    <cellStyle name="Normal 61 2 6" xfId="6781" xr:uid="{00000000-0005-0000-0000-0000421E0000}"/>
    <cellStyle name="Normal 61 3" xfId="6782" xr:uid="{00000000-0005-0000-0000-0000431E0000}"/>
    <cellStyle name="Normal 61 3 2" xfId="6783" xr:uid="{00000000-0005-0000-0000-0000441E0000}"/>
    <cellStyle name="Normal 61 3 2 2" xfId="6784" xr:uid="{00000000-0005-0000-0000-0000451E0000}"/>
    <cellStyle name="Normal 61 3 2 2 2" xfId="6785" xr:uid="{00000000-0005-0000-0000-0000461E0000}"/>
    <cellStyle name="Normal 61 3 2 3" xfId="6786" xr:uid="{00000000-0005-0000-0000-0000471E0000}"/>
    <cellStyle name="Normal 61 3 2 3 2" xfId="6787" xr:uid="{00000000-0005-0000-0000-0000481E0000}"/>
    <cellStyle name="Normal 61 3 2 4" xfId="6788" xr:uid="{00000000-0005-0000-0000-0000491E0000}"/>
    <cellStyle name="Normal 61 3 3" xfId="6789" xr:uid="{00000000-0005-0000-0000-00004A1E0000}"/>
    <cellStyle name="Normal 61 3 3 2" xfId="6790" xr:uid="{00000000-0005-0000-0000-00004B1E0000}"/>
    <cellStyle name="Normal 61 3 4" xfId="6791" xr:uid="{00000000-0005-0000-0000-00004C1E0000}"/>
    <cellStyle name="Normal 61 3 4 2" xfId="6792" xr:uid="{00000000-0005-0000-0000-00004D1E0000}"/>
    <cellStyle name="Normal 61 3 5" xfId="6793" xr:uid="{00000000-0005-0000-0000-00004E1E0000}"/>
    <cellStyle name="Normal 61 4" xfId="6794" xr:uid="{00000000-0005-0000-0000-00004F1E0000}"/>
    <cellStyle name="Normal 61 4 2" xfId="6795" xr:uid="{00000000-0005-0000-0000-0000501E0000}"/>
    <cellStyle name="Normal 61 4 2 2" xfId="6796" xr:uid="{00000000-0005-0000-0000-0000511E0000}"/>
    <cellStyle name="Normal 61 4 3" xfId="6797" xr:uid="{00000000-0005-0000-0000-0000521E0000}"/>
    <cellStyle name="Normal 61 4 3 2" xfId="6798" xr:uid="{00000000-0005-0000-0000-0000531E0000}"/>
    <cellStyle name="Normal 61 4 4" xfId="6799" xr:uid="{00000000-0005-0000-0000-0000541E0000}"/>
    <cellStyle name="Normal 61 5" xfId="6800" xr:uid="{00000000-0005-0000-0000-0000551E0000}"/>
    <cellStyle name="Normal 61 5 2" xfId="6801" xr:uid="{00000000-0005-0000-0000-0000561E0000}"/>
    <cellStyle name="Normal 61 6" xfId="6802" xr:uid="{00000000-0005-0000-0000-0000571E0000}"/>
    <cellStyle name="Normal 61 6 2" xfId="6803" xr:uid="{00000000-0005-0000-0000-0000581E0000}"/>
    <cellStyle name="Normal 61 7" xfId="6804" xr:uid="{00000000-0005-0000-0000-0000591E0000}"/>
    <cellStyle name="Normal 62" xfId="6805" xr:uid="{00000000-0005-0000-0000-00005A1E0000}"/>
    <cellStyle name="Normal 62 2" xfId="6806" xr:uid="{00000000-0005-0000-0000-00005B1E0000}"/>
    <cellStyle name="Normal 62 2 2" xfId="6807" xr:uid="{00000000-0005-0000-0000-00005C1E0000}"/>
    <cellStyle name="Normal 62 2 2 2" xfId="6808" xr:uid="{00000000-0005-0000-0000-00005D1E0000}"/>
    <cellStyle name="Normal 62 2 2 2 2" xfId="6809" xr:uid="{00000000-0005-0000-0000-00005E1E0000}"/>
    <cellStyle name="Normal 62 2 2 2 2 2" xfId="6810" xr:uid="{00000000-0005-0000-0000-00005F1E0000}"/>
    <cellStyle name="Normal 62 2 2 2 3" xfId="6811" xr:uid="{00000000-0005-0000-0000-0000601E0000}"/>
    <cellStyle name="Normal 62 2 2 2 3 2" xfId="6812" xr:uid="{00000000-0005-0000-0000-0000611E0000}"/>
    <cellStyle name="Normal 62 2 2 2 4" xfId="6813" xr:uid="{00000000-0005-0000-0000-0000621E0000}"/>
    <cellStyle name="Normal 62 2 2 3" xfId="6814" xr:uid="{00000000-0005-0000-0000-0000631E0000}"/>
    <cellStyle name="Normal 62 2 2 3 2" xfId="6815" xr:uid="{00000000-0005-0000-0000-0000641E0000}"/>
    <cellStyle name="Normal 62 2 2 4" xfId="6816" xr:uid="{00000000-0005-0000-0000-0000651E0000}"/>
    <cellStyle name="Normal 62 2 2 4 2" xfId="6817" xr:uid="{00000000-0005-0000-0000-0000661E0000}"/>
    <cellStyle name="Normal 62 2 2 5" xfId="6818" xr:uid="{00000000-0005-0000-0000-0000671E0000}"/>
    <cellStyle name="Normal 62 2 3" xfId="6819" xr:uid="{00000000-0005-0000-0000-0000681E0000}"/>
    <cellStyle name="Normal 62 2 3 2" xfId="6820" xr:uid="{00000000-0005-0000-0000-0000691E0000}"/>
    <cellStyle name="Normal 62 2 3 2 2" xfId="6821" xr:uid="{00000000-0005-0000-0000-00006A1E0000}"/>
    <cellStyle name="Normal 62 2 3 3" xfId="6822" xr:uid="{00000000-0005-0000-0000-00006B1E0000}"/>
    <cellStyle name="Normal 62 2 3 3 2" xfId="6823" xr:uid="{00000000-0005-0000-0000-00006C1E0000}"/>
    <cellStyle name="Normal 62 2 3 4" xfId="6824" xr:uid="{00000000-0005-0000-0000-00006D1E0000}"/>
    <cellStyle name="Normal 62 2 4" xfId="6825" xr:uid="{00000000-0005-0000-0000-00006E1E0000}"/>
    <cellStyle name="Normal 62 2 4 2" xfId="6826" xr:uid="{00000000-0005-0000-0000-00006F1E0000}"/>
    <cellStyle name="Normal 62 2 5" xfId="6827" xr:uid="{00000000-0005-0000-0000-0000701E0000}"/>
    <cellStyle name="Normal 62 2 5 2" xfId="6828" xr:uid="{00000000-0005-0000-0000-0000711E0000}"/>
    <cellStyle name="Normal 62 2 6" xfId="6829" xr:uid="{00000000-0005-0000-0000-0000721E0000}"/>
    <cellStyle name="Normal 62 3" xfId="6830" xr:uid="{00000000-0005-0000-0000-0000731E0000}"/>
    <cellStyle name="Normal 62 3 2" xfId="6831" xr:uid="{00000000-0005-0000-0000-0000741E0000}"/>
    <cellStyle name="Normal 62 3 2 2" xfId="6832" xr:uid="{00000000-0005-0000-0000-0000751E0000}"/>
    <cellStyle name="Normal 62 3 2 2 2" xfId="6833" xr:uid="{00000000-0005-0000-0000-0000761E0000}"/>
    <cellStyle name="Normal 62 3 2 3" xfId="6834" xr:uid="{00000000-0005-0000-0000-0000771E0000}"/>
    <cellStyle name="Normal 62 3 2 3 2" xfId="6835" xr:uid="{00000000-0005-0000-0000-0000781E0000}"/>
    <cellStyle name="Normal 62 3 2 4" xfId="6836" xr:uid="{00000000-0005-0000-0000-0000791E0000}"/>
    <cellStyle name="Normal 62 3 3" xfId="6837" xr:uid="{00000000-0005-0000-0000-00007A1E0000}"/>
    <cellStyle name="Normal 62 3 3 2" xfId="6838" xr:uid="{00000000-0005-0000-0000-00007B1E0000}"/>
    <cellStyle name="Normal 62 3 4" xfId="6839" xr:uid="{00000000-0005-0000-0000-00007C1E0000}"/>
    <cellStyle name="Normal 62 3 4 2" xfId="6840" xr:uid="{00000000-0005-0000-0000-00007D1E0000}"/>
    <cellStyle name="Normal 62 3 5" xfId="6841" xr:uid="{00000000-0005-0000-0000-00007E1E0000}"/>
    <cellStyle name="Normal 62 4" xfId="6842" xr:uid="{00000000-0005-0000-0000-00007F1E0000}"/>
    <cellStyle name="Normal 62 4 2" xfId="6843" xr:uid="{00000000-0005-0000-0000-0000801E0000}"/>
    <cellStyle name="Normal 62 4 2 2" xfId="6844" xr:uid="{00000000-0005-0000-0000-0000811E0000}"/>
    <cellStyle name="Normal 62 4 3" xfId="6845" xr:uid="{00000000-0005-0000-0000-0000821E0000}"/>
    <cellStyle name="Normal 62 4 3 2" xfId="6846" xr:uid="{00000000-0005-0000-0000-0000831E0000}"/>
    <cellStyle name="Normal 62 4 4" xfId="6847" xr:uid="{00000000-0005-0000-0000-0000841E0000}"/>
    <cellStyle name="Normal 62 5" xfId="6848" xr:uid="{00000000-0005-0000-0000-0000851E0000}"/>
    <cellStyle name="Normal 62 5 2" xfId="6849" xr:uid="{00000000-0005-0000-0000-0000861E0000}"/>
    <cellStyle name="Normal 62 6" xfId="6850" xr:uid="{00000000-0005-0000-0000-0000871E0000}"/>
    <cellStyle name="Normal 62 6 2" xfId="6851" xr:uid="{00000000-0005-0000-0000-0000881E0000}"/>
    <cellStyle name="Normal 62 7" xfId="6852" xr:uid="{00000000-0005-0000-0000-0000891E0000}"/>
    <cellStyle name="Normal 63" xfId="6853" xr:uid="{00000000-0005-0000-0000-00008A1E0000}"/>
    <cellStyle name="Normal 63 2" xfId="6854" xr:uid="{00000000-0005-0000-0000-00008B1E0000}"/>
    <cellStyle name="Normal 63 2 2" xfId="6855" xr:uid="{00000000-0005-0000-0000-00008C1E0000}"/>
    <cellStyle name="Normal 63 2 2 2" xfId="6856" xr:uid="{00000000-0005-0000-0000-00008D1E0000}"/>
    <cellStyle name="Normal 63 2 2 2 2" xfId="6857" xr:uid="{00000000-0005-0000-0000-00008E1E0000}"/>
    <cellStyle name="Normal 63 2 2 2 2 2" xfId="6858" xr:uid="{00000000-0005-0000-0000-00008F1E0000}"/>
    <cellStyle name="Normal 63 2 2 2 3" xfId="6859" xr:uid="{00000000-0005-0000-0000-0000901E0000}"/>
    <cellStyle name="Normal 63 2 2 2 3 2" xfId="6860" xr:uid="{00000000-0005-0000-0000-0000911E0000}"/>
    <cellStyle name="Normal 63 2 2 2 4" xfId="6861" xr:uid="{00000000-0005-0000-0000-0000921E0000}"/>
    <cellStyle name="Normal 63 2 2 3" xfId="6862" xr:uid="{00000000-0005-0000-0000-0000931E0000}"/>
    <cellStyle name="Normal 63 2 2 3 2" xfId="6863" xr:uid="{00000000-0005-0000-0000-0000941E0000}"/>
    <cellStyle name="Normal 63 2 2 4" xfId="6864" xr:uid="{00000000-0005-0000-0000-0000951E0000}"/>
    <cellStyle name="Normal 63 2 2 4 2" xfId="6865" xr:uid="{00000000-0005-0000-0000-0000961E0000}"/>
    <cellStyle name="Normal 63 2 2 5" xfId="6866" xr:uid="{00000000-0005-0000-0000-0000971E0000}"/>
    <cellStyle name="Normal 63 2 3" xfId="6867" xr:uid="{00000000-0005-0000-0000-0000981E0000}"/>
    <cellStyle name="Normal 63 2 3 2" xfId="6868" xr:uid="{00000000-0005-0000-0000-0000991E0000}"/>
    <cellStyle name="Normal 63 2 3 2 2" xfId="6869" xr:uid="{00000000-0005-0000-0000-00009A1E0000}"/>
    <cellStyle name="Normal 63 2 3 3" xfId="6870" xr:uid="{00000000-0005-0000-0000-00009B1E0000}"/>
    <cellStyle name="Normal 63 2 3 3 2" xfId="6871" xr:uid="{00000000-0005-0000-0000-00009C1E0000}"/>
    <cellStyle name="Normal 63 2 3 4" xfId="6872" xr:uid="{00000000-0005-0000-0000-00009D1E0000}"/>
    <cellStyle name="Normal 63 2 4" xfId="6873" xr:uid="{00000000-0005-0000-0000-00009E1E0000}"/>
    <cellStyle name="Normal 63 2 4 2" xfId="6874" xr:uid="{00000000-0005-0000-0000-00009F1E0000}"/>
    <cellStyle name="Normal 63 2 5" xfId="6875" xr:uid="{00000000-0005-0000-0000-0000A01E0000}"/>
    <cellStyle name="Normal 63 2 5 2" xfId="6876" xr:uid="{00000000-0005-0000-0000-0000A11E0000}"/>
    <cellStyle name="Normal 63 2 6" xfId="6877" xr:uid="{00000000-0005-0000-0000-0000A21E0000}"/>
    <cellStyle name="Normal 63 3" xfId="6878" xr:uid="{00000000-0005-0000-0000-0000A31E0000}"/>
    <cellStyle name="Normal 63 3 2" xfId="6879" xr:uid="{00000000-0005-0000-0000-0000A41E0000}"/>
    <cellStyle name="Normal 63 3 2 2" xfId="6880" xr:uid="{00000000-0005-0000-0000-0000A51E0000}"/>
    <cellStyle name="Normal 63 3 2 2 2" xfId="6881" xr:uid="{00000000-0005-0000-0000-0000A61E0000}"/>
    <cellStyle name="Normal 63 3 2 3" xfId="6882" xr:uid="{00000000-0005-0000-0000-0000A71E0000}"/>
    <cellStyle name="Normal 63 3 2 3 2" xfId="6883" xr:uid="{00000000-0005-0000-0000-0000A81E0000}"/>
    <cellStyle name="Normal 63 3 2 4" xfId="6884" xr:uid="{00000000-0005-0000-0000-0000A91E0000}"/>
    <cellStyle name="Normal 63 3 3" xfId="6885" xr:uid="{00000000-0005-0000-0000-0000AA1E0000}"/>
    <cellStyle name="Normal 63 3 3 2" xfId="6886" xr:uid="{00000000-0005-0000-0000-0000AB1E0000}"/>
    <cellStyle name="Normal 63 3 4" xfId="6887" xr:uid="{00000000-0005-0000-0000-0000AC1E0000}"/>
    <cellStyle name="Normal 63 3 4 2" xfId="6888" xr:uid="{00000000-0005-0000-0000-0000AD1E0000}"/>
    <cellStyle name="Normal 63 3 5" xfId="6889" xr:uid="{00000000-0005-0000-0000-0000AE1E0000}"/>
    <cellStyle name="Normal 63 4" xfId="6890" xr:uid="{00000000-0005-0000-0000-0000AF1E0000}"/>
    <cellStyle name="Normal 63 4 2" xfId="6891" xr:uid="{00000000-0005-0000-0000-0000B01E0000}"/>
    <cellStyle name="Normal 63 4 2 2" xfId="6892" xr:uid="{00000000-0005-0000-0000-0000B11E0000}"/>
    <cellStyle name="Normal 63 4 3" xfId="6893" xr:uid="{00000000-0005-0000-0000-0000B21E0000}"/>
    <cellStyle name="Normal 63 4 3 2" xfId="6894" xr:uid="{00000000-0005-0000-0000-0000B31E0000}"/>
    <cellStyle name="Normal 63 4 4" xfId="6895" xr:uid="{00000000-0005-0000-0000-0000B41E0000}"/>
    <cellStyle name="Normal 63 5" xfId="6896" xr:uid="{00000000-0005-0000-0000-0000B51E0000}"/>
    <cellStyle name="Normal 63 5 2" xfId="6897" xr:uid="{00000000-0005-0000-0000-0000B61E0000}"/>
    <cellStyle name="Normal 63 6" xfId="6898" xr:uid="{00000000-0005-0000-0000-0000B71E0000}"/>
    <cellStyle name="Normal 63 6 2" xfId="6899" xr:uid="{00000000-0005-0000-0000-0000B81E0000}"/>
    <cellStyle name="Normal 63 7" xfId="6900" xr:uid="{00000000-0005-0000-0000-0000B91E0000}"/>
    <cellStyle name="Normal 64" xfId="6901" xr:uid="{00000000-0005-0000-0000-0000BA1E0000}"/>
    <cellStyle name="Normal 64 2" xfId="6902" xr:uid="{00000000-0005-0000-0000-0000BB1E0000}"/>
    <cellStyle name="Normal 64 3" xfId="6903" xr:uid="{00000000-0005-0000-0000-0000BC1E0000}"/>
    <cellStyle name="Normal 65" xfId="6904" xr:uid="{00000000-0005-0000-0000-0000BD1E0000}"/>
    <cellStyle name="Normal 65 2" xfId="6905" xr:uid="{00000000-0005-0000-0000-0000BE1E0000}"/>
    <cellStyle name="Normal 65 2 2" xfId="6906" xr:uid="{00000000-0005-0000-0000-0000BF1E0000}"/>
    <cellStyle name="Normal 65 2 2 2" xfId="6907" xr:uid="{00000000-0005-0000-0000-0000C01E0000}"/>
    <cellStyle name="Normal 65 2 2 2 2" xfId="6908" xr:uid="{00000000-0005-0000-0000-0000C11E0000}"/>
    <cellStyle name="Normal 65 2 2 2 2 2" xfId="6909" xr:uid="{00000000-0005-0000-0000-0000C21E0000}"/>
    <cellStyle name="Normal 65 2 2 2 3" xfId="6910" xr:uid="{00000000-0005-0000-0000-0000C31E0000}"/>
    <cellStyle name="Normal 65 2 2 2 3 2" xfId="6911" xr:uid="{00000000-0005-0000-0000-0000C41E0000}"/>
    <cellStyle name="Normal 65 2 2 2 4" xfId="6912" xr:uid="{00000000-0005-0000-0000-0000C51E0000}"/>
    <cellStyle name="Normal 65 2 2 3" xfId="6913" xr:uid="{00000000-0005-0000-0000-0000C61E0000}"/>
    <cellStyle name="Normal 65 2 2 3 2" xfId="6914" xr:uid="{00000000-0005-0000-0000-0000C71E0000}"/>
    <cellStyle name="Normal 65 2 2 4" xfId="6915" xr:uid="{00000000-0005-0000-0000-0000C81E0000}"/>
    <cellStyle name="Normal 65 2 2 4 2" xfId="6916" xr:uid="{00000000-0005-0000-0000-0000C91E0000}"/>
    <cellStyle name="Normal 65 2 2 5" xfId="6917" xr:uid="{00000000-0005-0000-0000-0000CA1E0000}"/>
    <cellStyle name="Normal 65 2 3" xfId="6918" xr:uid="{00000000-0005-0000-0000-0000CB1E0000}"/>
    <cellStyle name="Normal 65 2 3 2" xfId="6919" xr:uid="{00000000-0005-0000-0000-0000CC1E0000}"/>
    <cellStyle name="Normal 65 2 3 2 2" xfId="6920" xr:uid="{00000000-0005-0000-0000-0000CD1E0000}"/>
    <cellStyle name="Normal 65 2 3 3" xfId="6921" xr:uid="{00000000-0005-0000-0000-0000CE1E0000}"/>
    <cellStyle name="Normal 65 2 3 3 2" xfId="6922" xr:uid="{00000000-0005-0000-0000-0000CF1E0000}"/>
    <cellStyle name="Normal 65 2 3 4" xfId="6923" xr:uid="{00000000-0005-0000-0000-0000D01E0000}"/>
    <cellStyle name="Normal 65 2 4" xfId="6924" xr:uid="{00000000-0005-0000-0000-0000D11E0000}"/>
    <cellStyle name="Normal 65 2 4 2" xfId="6925" xr:uid="{00000000-0005-0000-0000-0000D21E0000}"/>
    <cellStyle name="Normal 65 2 5" xfId="6926" xr:uid="{00000000-0005-0000-0000-0000D31E0000}"/>
    <cellStyle name="Normal 65 2 5 2" xfId="6927" xr:uid="{00000000-0005-0000-0000-0000D41E0000}"/>
    <cellStyle name="Normal 65 2 6" xfId="6928" xr:uid="{00000000-0005-0000-0000-0000D51E0000}"/>
    <cellStyle name="Normal 65 3" xfId="6929" xr:uid="{00000000-0005-0000-0000-0000D61E0000}"/>
    <cellStyle name="Normal 65 3 2" xfId="6930" xr:uid="{00000000-0005-0000-0000-0000D71E0000}"/>
    <cellStyle name="Normal 65 3 2 2" xfId="6931" xr:uid="{00000000-0005-0000-0000-0000D81E0000}"/>
    <cellStyle name="Normal 65 3 2 2 2" xfId="6932" xr:uid="{00000000-0005-0000-0000-0000D91E0000}"/>
    <cellStyle name="Normal 65 3 2 3" xfId="6933" xr:uid="{00000000-0005-0000-0000-0000DA1E0000}"/>
    <cellStyle name="Normal 65 3 2 3 2" xfId="6934" xr:uid="{00000000-0005-0000-0000-0000DB1E0000}"/>
    <cellStyle name="Normal 65 3 2 4" xfId="6935" xr:uid="{00000000-0005-0000-0000-0000DC1E0000}"/>
    <cellStyle name="Normal 65 3 3" xfId="6936" xr:uid="{00000000-0005-0000-0000-0000DD1E0000}"/>
    <cellStyle name="Normal 65 3 3 2" xfId="6937" xr:uid="{00000000-0005-0000-0000-0000DE1E0000}"/>
    <cellStyle name="Normal 65 3 4" xfId="6938" xr:uid="{00000000-0005-0000-0000-0000DF1E0000}"/>
    <cellStyle name="Normal 65 3 4 2" xfId="6939" xr:uid="{00000000-0005-0000-0000-0000E01E0000}"/>
    <cellStyle name="Normal 65 3 5" xfId="6940" xr:uid="{00000000-0005-0000-0000-0000E11E0000}"/>
    <cellStyle name="Normal 65 4" xfId="6941" xr:uid="{00000000-0005-0000-0000-0000E21E0000}"/>
    <cellStyle name="Normal 65 4 2" xfId="6942" xr:uid="{00000000-0005-0000-0000-0000E31E0000}"/>
    <cellStyle name="Normal 65 4 2 2" xfId="6943" xr:uid="{00000000-0005-0000-0000-0000E41E0000}"/>
    <cellStyle name="Normal 65 4 3" xfId="6944" xr:uid="{00000000-0005-0000-0000-0000E51E0000}"/>
    <cellStyle name="Normal 65 4 3 2" xfId="6945" xr:uid="{00000000-0005-0000-0000-0000E61E0000}"/>
    <cellStyle name="Normal 65 4 4" xfId="6946" xr:uid="{00000000-0005-0000-0000-0000E71E0000}"/>
    <cellStyle name="Normal 65 5" xfId="6947" xr:uid="{00000000-0005-0000-0000-0000E81E0000}"/>
    <cellStyle name="Normal 65 5 2" xfId="6948" xr:uid="{00000000-0005-0000-0000-0000E91E0000}"/>
    <cellStyle name="Normal 65 6" xfId="6949" xr:uid="{00000000-0005-0000-0000-0000EA1E0000}"/>
    <cellStyle name="Normal 65 6 2" xfId="6950" xr:uid="{00000000-0005-0000-0000-0000EB1E0000}"/>
    <cellStyle name="Normal 65 7" xfId="6951" xr:uid="{00000000-0005-0000-0000-0000EC1E0000}"/>
    <cellStyle name="Normal 66" xfId="6952" xr:uid="{00000000-0005-0000-0000-0000ED1E0000}"/>
    <cellStyle name="Normal 66 2" xfId="6953" xr:uid="{00000000-0005-0000-0000-0000EE1E0000}"/>
    <cellStyle name="Normal 66 3" xfId="6954" xr:uid="{00000000-0005-0000-0000-0000EF1E0000}"/>
    <cellStyle name="Normal 67" xfId="6955" xr:uid="{00000000-0005-0000-0000-0000F01E0000}"/>
    <cellStyle name="Normal 67 2" xfId="6956" xr:uid="{00000000-0005-0000-0000-0000F11E0000}"/>
    <cellStyle name="Normal 67 3" xfId="6957" xr:uid="{00000000-0005-0000-0000-0000F21E0000}"/>
    <cellStyle name="Normal 68" xfId="6958" xr:uid="{00000000-0005-0000-0000-0000F31E0000}"/>
    <cellStyle name="Normal 68 2" xfId="6959" xr:uid="{00000000-0005-0000-0000-0000F41E0000}"/>
    <cellStyle name="Normal 68 3" xfId="6960" xr:uid="{00000000-0005-0000-0000-0000F51E0000}"/>
    <cellStyle name="Normal 69" xfId="6961" xr:uid="{00000000-0005-0000-0000-0000F61E0000}"/>
    <cellStyle name="Normal 69 2" xfId="6962" xr:uid="{00000000-0005-0000-0000-0000F71E0000}"/>
    <cellStyle name="Normal 69 3" xfId="6963" xr:uid="{00000000-0005-0000-0000-0000F81E0000}"/>
    <cellStyle name="Normal 7" xfId="105" xr:uid="{00000000-0005-0000-0000-0000F91E0000}"/>
    <cellStyle name="Normal 7 10" xfId="6965" xr:uid="{00000000-0005-0000-0000-0000FA1E0000}"/>
    <cellStyle name="Normal 7 10 2" xfId="6966" xr:uid="{00000000-0005-0000-0000-0000FB1E0000}"/>
    <cellStyle name="Normal 7 11" xfId="6967" xr:uid="{00000000-0005-0000-0000-0000FC1E0000}"/>
    <cellStyle name="Normal 7 12" xfId="6964" xr:uid="{00000000-0005-0000-0000-0000FD1E0000}"/>
    <cellStyle name="Normal 7 2" xfId="6968" xr:uid="{00000000-0005-0000-0000-0000FE1E0000}"/>
    <cellStyle name="Normal 7 2 10" xfId="6969" xr:uid="{00000000-0005-0000-0000-0000FF1E0000}"/>
    <cellStyle name="Normal 7 2 2" xfId="6970" xr:uid="{00000000-0005-0000-0000-0000001F0000}"/>
    <cellStyle name="Normal 7 2 2 2" xfId="6971" xr:uid="{00000000-0005-0000-0000-0000011F0000}"/>
    <cellStyle name="Normal 7 2 2 2 2" xfId="6972" xr:uid="{00000000-0005-0000-0000-0000021F0000}"/>
    <cellStyle name="Normal 7 2 2 2 2 2" xfId="6973" xr:uid="{00000000-0005-0000-0000-0000031F0000}"/>
    <cellStyle name="Normal 7 2 2 2 2 2 2" xfId="6974" xr:uid="{00000000-0005-0000-0000-0000041F0000}"/>
    <cellStyle name="Normal 7 2 2 2 2 2 2 2" xfId="6975" xr:uid="{00000000-0005-0000-0000-0000051F0000}"/>
    <cellStyle name="Normal 7 2 2 2 2 2 2 2 2" xfId="6976" xr:uid="{00000000-0005-0000-0000-0000061F0000}"/>
    <cellStyle name="Normal 7 2 2 2 2 2 2 3" xfId="6977" xr:uid="{00000000-0005-0000-0000-0000071F0000}"/>
    <cellStyle name="Normal 7 2 2 2 2 2 2 3 2" xfId="6978" xr:uid="{00000000-0005-0000-0000-0000081F0000}"/>
    <cellStyle name="Normal 7 2 2 2 2 2 2 4" xfId="6979" xr:uid="{00000000-0005-0000-0000-0000091F0000}"/>
    <cellStyle name="Normal 7 2 2 2 2 2 3" xfId="6980" xr:uid="{00000000-0005-0000-0000-00000A1F0000}"/>
    <cellStyle name="Normal 7 2 2 2 2 2 3 2" xfId="6981" xr:uid="{00000000-0005-0000-0000-00000B1F0000}"/>
    <cellStyle name="Normal 7 2 2 2 2 2 4" xfId="6982" xr:uid="{00000000-0005-0000-0000-00000C1F0000}"/>
    <cellStyle name="Normal 7 2 2 2 2 2 4 2" xfId="6983" xr:uid="{00000000-0005-0000-0000-00000D1F0000}"/>
    <cellStyle name="Normal 7 2 2 2 2 2 5" xfId="6984" xr:uid="{00000000-0005-0000-0000-00000E1F0000}"/>
    <cellStyle name="Normal 7 2 2 2 2 3" xfId="6985" xr:uid="{00000000-0005-0000-0000-00000F1F0000}"/>
    <cellStyle name="Normal 7 2 2 2 2 3 2" xfId="6986" xr:uid="{00000000-0005-0000-0000-0000101F0000}"/>
    <cellStyle name="Normal 7 2 2 2 2 3 2 2" xfId="6987" xr:uid="{00000000-0005-0000-0000-0000111F0000}"/>
    <cellStyle name="Normal 7 2 2 2 2 3 3" xfId="6988" xr:uid="{00000000-0005-0000-0000-0000121F0000}"/>
    <cellStyle name="Normal 7 2 2 2 2 3 3 2" xfId="6989" xr:uid="{00000000-0005-0000-0000-0000131F0000}"/>
    <cellStyle name="Normal 7 2 2 2 2 3 4" xfId="6990" xr:uid="{00000000-0005-0000-0000-0000141F0000}"/>
    <cellStyle name="Normal 7 2 2 2 2 4" xfId="6991" xr:uid="{00000000-0005-0000-0000-0000151F0000}"/>
    <cellStyle name="Normal 7 2 2 2 2 4 2" xfId="6992" xr:uid="{00000000-0005-0000-0000-0000161F0000}"/>
    <cellStyle name="Normal 7 2 2 2 2 5" xfId="6993" xr:uid="{00000000-0005-0000-0000-0000171F0000}"/>
    <cellStyle name="Normal 7 2 2 2 2 5 2" xfId="6994" xr:uid="{00000000-0005-0000-0000-0000181F0000}"/>
    <cellStyle name="Normal 7 2 2 2 2 6" xfId="6995" xr:uid="{00000000-0005-0000-0000-0000191F0000}"/>
    <cellStyle name="Normal 7 2 2 2 3" xfId="6996" xr:uid="{00000000-0005-0000-0000-00001A1F0000}"/>
    <cellStyle name="Normal 7 2 2 2 3 2" xfId="6997" xr:uid="{00000000-0005-0000-0000-00001B1F0000}"/>
    <cellStyle name="Normal 7 2 2 2 3 2 2" xfId="6998" xr:uid="{00000000-0005-0000-0000-00001C1F0000}"/>
    <cellStyle name="Normal 7 2 2 2 3 2 2 2" xfId="6999" xr:uid="{00000000-0005-0000-0000-00001D1F0000}"/>
    <cellStyle name="Normal 7 2 2 2 3 2 3" xfId="7000" xr:uid="{00000000-0005-0000-0000-00001E1F0000}"/>
    <cellStyle name="Normal 7 2 2 2 3 2 3 2" xfId="7001" xr:uid="{00000000-0005-0000-0000-00001F1F0000}"/>
    <cellStyle name="Normal 7 2 2 2 3 2 4" xfId="7002" xr:uid="{00000000-0005-0000-0000-0000201F0000}"/>
    <cellStyle name="Normal 7 2 2 2 3 3" xfId="7003" xr:uid="{00000000-0005-0000-0000-0000211F0000}"/>
    <cellStyle name="Normal 7 2 2 2 3 3 2" xfId="7004" xr:uid="{00000000-0005-0000-0000-0000221F0000}"/>
    <cellStyle name="Normal 7 2 2 2 3 4" xfId="7005" xr:uid="{00000000-0005-0000-0000-0000231F0000}"/>
    <cellStyle name="Normal 7 2 2 2 3 4 2" xfId="7006" xr:uid="{00000000-0005-0000-0000-0000241F0000}"/>
    <cellStyle name="Normal 7 2 2 2 3 5" xfId="7007" xr:uid="{00000000-0005-0000-0000-0000251F0000}"/>
    <cellStyle name="Normal 7 2 2 2 4" xfId="7008" xr:uid="{00000000-0005-0000-0000-0000261F0000}"/>
    <cellStyle name="Normal 7 2 2 2 4 2" xfId="7009" xr:uid="{00000000-0005-0000-0000-0000271F0000}"/>
    <cellStyle name="Normal 7 2 2 2 4 2 2" xfId="7010" xr:uid="{00000000-0005-0000-0000-0000281F0000}"/>
    <cellStyle name="Normal 7 2 2 2 4 3" xfId="7011" xr:uid="{00000000-0005-0000-0000-0000291F0000}"/>
    <cellStyle name="Normal 7 2 2 2 4 3 2" xfId="7012" xr:uid="{00000000-0005-0000-0000-00002A1F0000}"/>
    <cellStyle name="Normal 7 2 2 2 4 4" xfId="7013" xr:uid="{00000000-0005-0000-0000-00002B1F0000}"/>
    <cellStyle name="Normal 7 2 2 2 5" xfId="7014" xr:uid="{00000000-0005-0000-0000-00002C1F0000}"/>
    <cellStyle name="Normal 7 2 2 2 5 2" xfId="7015" xr:uid="{00000000-0005-0000-0000-00002D1F0000}"/>
    <cellStyle name="Normal 7 2 2 2 6" xfId="7016" xr:uid="{00000000-0005-0000-0000-00002E1F0000}"/>
    <cellStyle name="Normal 7 2 2 2 6 2" xfId="7017" xr:uid="{00000000-0005-0000-0000-00002F1F0000}"/>
    <cellStyle name="Normal 7 2 2 2 7" xfId="7018" xr:uid="{00000000-0005-0000-0000-0000301F0000}"/>
    <cellStyle name="Normal 7 2 2 3" xfId="7019" xr:uid="{00000000-0005-0000-0000-0000311F0000}"/>
    <cellStyle name="Normal 7 2 2 3 2" xfId="7020" xr:uid="{00000000-0005-0000-0000-0000321F0000}"/>
    <cellStyle name="Normal 7 2 2 3 2 2" xfId="7021" xr:uid="{00000000-0005-0000-0000-0000331F0000}"/>
    <cellStyle name="Normal 7 2 2 3 2 2 2" xfId="7022" xr:uid="{00000000-0005-0000-0000-0000341F0000}"/>
    <cellStyle name="Normal 7 2 2 3 2 2 2 2" xfId="7023" xr:uid="{00000000-0005-0000-0000-0000351F0000}"/>
    <cellStyle name="Normal 7 2 2 3 2 2 3" xfId="7024" xr:uid="{00000000-0005-0000-0000-0000361F0000}"/>
    <cellStyle name="Normal 7 2 2 3 2 2 3 2" xfId="7025" xr:uid="{00000000-0005-0000-0000-0000371F0000}"/>
    <cellStyle name="Normal 7 2 2 3 2 2 4" xfId="7026" xr:uid="{00000000-0005-0000-0000-0000381F0000}"/>
    <cellStyle name="Normal 7 2 2 3 2 3" xfId="7027" xr:uid="{00000000-0005-0000-0000-0000391F0000}"/>
    <cellStyle name="Normal 7 2 2 3 2 3 2" xfId="7028" xr:uid="{00000000-0005-0000-0000-00003A1F0000}"/>
    <cellStyle name="Normal 7 2 2 3 2 4" xfId="7029" xr:uid="{00000000-0005-0000-0000-00003B1F0000}"/>
    <cellStyle name="Normal 7 2 2 3 2 4 2" xfId="7030" xr:uid="{00000000-0005-0000-0000-00003C1F0000}"/>
    <cellStyle name="Normal 7 2 2 3 2 5" xfId="7031" xr:uid="{00000000-0005-0000-0000-00003D1F0000}"/>
    <cellStyle name="Normal 7 2 2 3 3" xfId="7032" xr:uid="{00000000-0005-0000-0000-00003E1F0000}"/>
    <cellStyle name="Normal 7 2 2 3 3 2" xfId="7033" xr:uid="{00000000-0005-0000-0000-00003F1F0000}"/>
    <cellStyle name="Normal 7 2 2 3 3 2 2" xfId="7034" xr:uid="{00000000-0005-0000-0000-0000401F0000}"/>
    <cellStyle name="Normal 7 2 2 3 3 3" xfId="7035" xr:uid="{00000000-0005-0000-0000-0000411F0000}"/>
    <cellStyle name="Normal 7 2 2 3 3 3 2" xfId="7036" xr:uid="{00000000-0005-0000-0000-0000421F0000}"/>
    <cellStyle name="Normal 7 2 2 3 3 4" xfId="7037" xr:uid="{00000000-0005-0000-0000-0000431F0000}"/>
    <cellStyle name="Normal 7 2 2 3 4" xfId="7038" xr:uid="{00000000-0005-0000-0000-0000441F0000}"/>
    <cellStyle name="Normal 7 2 2 3 4 2" xfId="7039" xr:uid="{00000000-0005-0000-0000-0000451F0000}"/>
    <cellStyle name="Normal 7 2 2 3 5" xfId="7040" xr:uid="{00000000-0005-0000-0000-0000461F0000}"/>
    <cellStyle name="Normal 7 2 2 3 5 2" xfId="7041" xr:uid="{00000000-0005-0000-0000-0000471F0000}"/>
    <cellStyle name="Normal 7 2 2 3 6" xfId="7042" xr:uid="{00000000-0005-0000-0000-0000481F0000}"/>
    <cellStyle name="Normal 7 2 2 4" xfId="7043" xr:uid="{00000000-0005-0000-0000-0000491F0000}"/>
    <cellStyle name="Normal 7 2 2 4 2" xfId="7044" xr:uid="{00000000-0005-0000-0000-00004A1F0000}"/>
    <cellStyle name="Normal 7 2 2 4 2 2" xfId="7045" xr:uid="{00000000-0005-0000-0000-00004B1F0000}"/>
    <cellStyle name="Normal 7 2 2 4 2 2 2" xfId="7046" xr:uid="{00000000-0005-0000-0000-00004C1F0000}"/>
    <cellStyle name="Normal 7 2 2 4 2 3" xfId="7047" xr:uid="{00000000-0005-0000-0000-00004D1F0000}"/>
    <cellStyle name="Normal 7 2 2 4 2 3 2" xfId="7048" xr:uid="{00000000-0005-0000-0000-00004E1F0000}"/>
    <cellStyle name="Normal 7 2 2 4 2 4" xfId="7049" xr:uid="{00000000-0005-0000-0000-00004F1F0000}"/>
    <cellStyle name="Normal 7 2 2 4 3" xfId="7050" xr:uid="{00000000-0005-0000-0000-0000501F0000}"/>
    <cellStyle name="Normal 7 2 2 4 3 2" xfId="7051" xr:uid="{00000000-0005-0000-0000-0000511F0000}"/>
    <cellStyle name="Normal 7 2 2 4 4" xfId="7052" xr:uid="{00000000-0005-0000-0000-0000521F0000}"/>
    <cellStyle name="Normal 7 2 2 4 4 2" xfId="7053" xr:uid="{00000000-0005-0000-0000-0000531F0000}"/>
    <cellStyle name="Normal 7 2 2 4 5" xfId="7054" xr:uid="{00000000-0005-0000-0000-0000541F0000}"/>
    <cellStyle name="Normal 7 2 2 5" xfId="7055" xr:uid="{00000000-0005-0000-0000-0000551F0000}"/>
    <cellStyle name="Normal 7 2 2 5 2" xfId="7056" xr:uid="{00000000-0005-0000-0000-0000561F0000}"/>
    <cellStyle name="Normal 7 2 2 5 2 2" xfId="7057" xr:uid="{00000000-0005-0000-0000-0000571F0000}"/>
    <cellStyle name="Normal 7 2 2 5 3" xfId="7058" xr:uid="{00000000-0005-0000-0000-0000581F0000}"/>
    <cellStyle name="Normal 7 2 2 5 3 2" xfId="7059" xr:uid="{00000000-0005-0000-0000-0000591F0000}"/>
    <cellStyle name="Normal 7 2 2 5 4" xfId="7060" xr:uid="{00000000-0005-0000-0000-00005A1F0000}"/>
    <cellStyle name="Normal 7 2 2 6" xfId="7061" xr:uid="{00000000-0005-0000-0000-00005B1F0000}"/>
    <cellStyle name="Normal 7 2 2 6 2" xfId="7062" xr:uid="{00000000-0005-0000-0000-00005C1F0000}"/>
    <cellStyle name="Normal 7 2 2 7" xfId="7063" xr:uid="{00000000-0005-0000-0000-00005D1F0000}"/>
    <cellStyle name="Normal 7 2 2 7 2" xfId="7064" xr:uid="{00000000-0005-0000-0000-00005E1F0000}"/>
    <cellStyle name="Normal 7 2 2 8" xfId="7065" xr:uid="{00000000-0005-0000-0000-00005F1F0000}"/>
    <cellStyle name="Normal 7 2 3" xfId="7066" xr:uid="{00000000-0005-0000-0000-0000601F0000}"/>
    <cellStyle name="Normal 7 2 3 2" xfId="7067" xr:uid="{00000000-0005-0000-0000-0000611F0000}"/>
    <cellStyle name="Normal 7 2 3 2 2" xfId="7068" xr:uid="{00000000-0005-0000-0000-0000621F0000}"/>
    <cellStyle name="Normal 7 2 3 2 2 2" xfId="7069" xr:uid="{00000000-0005-0000-0000-0000631F0000}"/>
    <cellStyle name="Normal 7 2 3 2 2 2 2" xfId="7070" xr:uid="{00000000-0005-0000-0000-0000641F0000}"/>
    <cellStyle name="Normal 7 2 3 2 2 2 2 2" xfId="7071" xr:uid="{00000000-0005-0000-0000-0000651F0000}"/>
    <cellStyle name="Normal 7 2 3 2 2 2 3" xfId="7072" xr:uid="{00000000-0005-0000-0000-0000661F0000}"/>
    <cellStyle name="Normal 7 2 3 2 2 2 3 2" xfId="7073" xr:uid="{00000000-0005-0000-0000-0000671F0000}"/>
    <cellStyle name="Normal 7 2 3 2 2 2 4" xfId="7074" xr:uid="{00000000-0005-0000-0000-0000681F0000}"/>
    <cellStyle name="Normal 7 2 3 2 2 3" xfId="7075" xr:uid="{00000000-0005-0000-0000-0000691F0000}"/>
    <cellStyle name="Normal 7 2 3 2 2 3 2" xfId="7076" xr:uid="{00000000-0005-0000-0000-00006A1F0000}"/>
    <cellStyle name="Normal 7 2 3 2 2 4" xfId="7077" xr:uid="{00000000-0005-0000-0000-00006B1F0000}"/>
    <cellStyle name="Normal 7 2 3 2 2 4 2" xfId="7078" xr:uid="{00000000-0005-0000-0000-00006C1F0000}"/>
    <cellStyle name="Normal 7 2 3 2 2 5" xfId="7079" xr:uid="{00000000-0005-0000-0000-00006D1F0000}"/>
    <cellStyle name="Normal 7 2 3 2 3" xfId="7080" xr:uid="{00000000-0005-0000-0000-00006E1F0000}"/>
    <cellStyle name="Normal 7 2 3 2 3 2" xfId="7081" xr:uid="{00000000-0005-0000-0000-00006F1F0000}"/>
    <cellStyle name="Normal 7 2 3 2 3 2 2" xfId="7082" xr:uid="{00000000-0005-0000-0000-0000701F0000}"/>
    <cellStyle name="Normal 7 2 3 2 3 3" xfId="7083" xr:uid="{00000000-0005-0000-0000-0000711F0000}"/>
    <cellStyle name="Normal 7 2 3 2 3 3 2" xfId="7084" xr:uid="{00000000-0005-0000-0000-0000721F0000}"/>
    <cellStyle name="Normal 7 2 3 2 3 4" xfId="7085" xr:uid="{00000000-0005-0000-0000-0000731F0000}"/>
    <cellStyle name="Normal 7 2 3 2 4" xfId="7086" xr:uid="{00000000-0005-0000-0000-0000741F0000}"/>
    <cellStyle name="Normal 7 2 3 2 4 2" xfId="7087" xr:uid="{00000000-0005-0000-0000-0000751F0000}"/>
    <cellStyle name="Normal 7 2 3 2 5" xfId="7088" xr:uid="{00000000-0005-0000-0000-0000761F0000}"/>
    <cellStyle name="Normal 7 2 3 2 5 2" xfId="7089" xr:uid="{00000000-0005-0000-0000-0000771F0000}"/>
    <cellStyle name="Normal 7 2 3 2 6" xfId="7090" xr:uid="{00000000-0005-0000-0000-0000781F0000}"/>
    <cellStyle name="Normal 7 2 3 3" xfId="7091" xr:uid="{00000000-0005-0000-0000-0000791F0000}"/>
    <cellStyle name="Normal 7 2 3 3 2" xfId="7092" xr:uid="{00000000-0005-0000-0000-00007A1F0000}"/>
    <cellStyle name="Normal 7 2 3 3 2 2" xfId="7093" xr:uid="{00000000-0005-0000-0000-00007B1F0000}"/>
    <cellStyle name="Normal 7 2 3 3 2 2 2" xfId="7094" xr:uid="{00000000-0005-0000-0000-00007C1F0000}"/>
    <cellStyle name="Normal 7 2 3 3 2 3" xfId="7095" xr:uid="{00000000-0005-0000-0000-00007D1F0000}"/>
    <cellStyle name="Normal 7 2 3 3 2 3 2" xfId="7096" xr:uid="{00000000-0005-0000-0000-00007E1F0000}"/>
    <cellStyle name="Normal 7 2 3 3 2 4" xfId="7097" xr:uid="{00000000-0005-0000-0000-00007F1F0000}"/>
    <cellStyle name="Normal 7 2 3 3 3" xfId="7098" xr:uid="{00000000-0005-0000-0000-0000801F0000}"/>
    <cellStyle name="Normal 7 2 3 3 3 2" xfId="7099" xr:uid="{00000000-0005-0000-0000-0000811F0000}"/>
    <cellStyle name="Normal 7 2 3 3 4" xfId="7100" xr:uid="{00000000-0005-0000-0000-0000821F0000}"/>
    <cellStyle name="Normal 7 2 3 3 4 2" xfId="7101" xr:uid="{00000000-0005-0000-0000-0000831F0000}"/>
    <cellStyle name="Normal 7 2 3 3 5" xfId="7102" xr:uid="{00000000-0005-0000-0000-0000841F0000}"/>
    <cellStyle name="Normal 7 2 3 4" xfId="7103" xr:uid="{00000000-0005-0000-0000-0000851F0000}"/>
    <cellStyle name="Normal 7 2 3 4 2" xfId="7104" xr:uid="{00000000-0005-0000-0000-0000861F0000}"/>
    <cellStyle name="Normal 7 2 3 4 2 2" xfId="7105" xr:uid="{00000000-0005-0000-0000-0000871F0000}"/>
    <cellStyle name="Normal 7 2 3 4 3" xfId="7106" xr:uid="{00000000-0005-0000-0000-0000881F0000}"/>
    <cellStyle name="Normal 7 2 3 4 3 2" xfId="7107" xr:uid="{00000000-0005-0000-0000-0000891F0000}"/>
    <cellStyle name="Normal 7 2 3 4 4" xfId="7108" xr:uid="{00000000-0005-0000-0000-00008A1F0000}"/>
    <cellStyle name="Normal 7 2 3 5" xfId="7109" xr:uid="{00000000-0005-0000-0000-00008B1F0000}"/>
    <cellStyle name="Normal 7 2 3 5 2" xfId="7110" xr:uid="{00000000-0005-0000-0000-00008C1F0000}"/>
    <cellStyle name="Normal 7 2 3 6" xfId="7111" xr:uid="{00000000-0005-0000-0000-00008D1F0000}"/>
    <cellStyle name="Normal 7 2 3 6 2" xfId="7112" xr:uid="{00000000-0005-0000-0000-00008E1F0000}"/>
    <cellStyle name="Normal 7 2 3 7" xfId="7113" xr:uid="{00000000-0005-0000-0000-00008F1F0000}"/>
    <cellStyle name="Normal 7 2 4" xfId="7114" xr:uid="{00000000-0005-0000-0000-0000901F0000}"/>
    <cellStyle name="Normal 7 2 4 2" xfId="7115" xr:uid="{00000000-0005-0000-0000-0000911F0000}"/>
    <cellStyle name="Normal 7 2 4 2 2" xfId="7116" xr:uid="{00000000-0005-0000-0000-0000921F0000}"/>
    <cellStyle name="Normal 7 2 4 2 2 2" xfId="7117" xr:uid="{00000000-0005-0000-0000-0000931F0000}"/>
    <cellStyle name="Normal 7 2 4 2 2 2 2" xfId="7118" xr:uid="{00000000-0005-0000-0000-0000941F0000}"/>
    <cellStyle name="Normal 7 2 4 2 2 2 2 2" xfId="7119" xr:uid="{00000000-0005-0000-0000-0000951F0000}"/>
    <cellStyle name="Normal 7 2 4 2 2 2 3" xfId="7120" xr:uid="{00000000-0005-0000-0000-0000961F0000}"/>
    <cellStyle name="Normal 7 2 4 2 2 2 3 2" xfId="7121" xr:uid="{00000000-0005-0000-0000-0000971F0000}"/>
    <cellStyle name="Normal 7 2 4 2 2 2 4" xfId="7122" xr:uid="{00000000-0005-0000-0000-0000981F0000}"/>
    <cellStyle name="Normal 7 2 4 2 2 3" xfId="7123" xr:uid="{00000000-0005-0000-0000-0000991F0000}"/>
    <cellStyle name="Normal 7 2 4 2 2 3 2" xfId="7124" xr:uid="{00000000-0005-0000-0000-00009A1F0000}"/>
    <cellStyle name="Normal 7 2 4 2 2 4" xfId="7125" xr:uid="{00000000-0005-0000-0000-00009B1F0000}"/>
    <cellStyle name="Normal 7 2 4 2 2 4 2" xfId="7126" xr:uid="{00000000-0005-0000-0000-00009C1F0000}"/>
    <cellStyle name="Normal 7 2 4 2 2 5" xfId="7127" xr:uid="{00000000-0005-0000-0000-00009D1F0000}"/>
    <cellStyle name="Normal 7 2 4 2 3" xfId="7128" xr:uid="{00000000-0005-0000-0000-00009E1F0000}"/>
    <cellStyle name="Normal 7 2 4 2 3 2" xfId="7129" xr:uid="{00000000-0005-0000-0000-00009F1F0000}"/>
    <cellStyle name="Normal 7 2 4 2 3 2 2" xfId="7130" xr:uid="{00000000-0005-0000-0000-0000A01F0000}"/>
    <cellStyle name="Normal 7 2 4 2 3 3" xfId="7131" xr:uid="{00000000-0005-0000-0000-0000A11F0000}"/>
    <cellStyle name="Normal 7 2 4 2 3 3 2" xfId="7132" xr:uid="{00000000-0005-0000-0000-0000A21F0000}"/>
    <cellStyle name="Normal 7 2 4 2 3 4" xfId="7133" xr:uid="{00000000-0005-0000-0000-0000A31F0000}"/>
    <cellStyle name="Normal 7 2 4 2 4" xfId="7134" xr:uid="{00000000-0005-0000-0000-0000A41F0000}"/>
    <cellStyle name="Normal 7 2 4 2 4 2" xfId="7135" xr:uid="{00000000-0005-0000-0000-0000A51F0000}"/>
    <cellStyle name="Normal 7 2 4 2 5" xfId="7136" xr:uid="{00000000-0005-0000-0000-0000A61F0000}"/>
    <cellStyle name="Normal 7 2 4 2 5 2" xfId="7137" xr:uid="{00000000-0005-0000-0000-0000A71F0000}"/>
    <cellStyle name="Normal 7 2 4 2 6" xfId="7138" xr:uid="{00000000-0005-0000-0000-0000A81F0000}"/>
    <cellStyle name="Normal 7 2 4 3" xfId="7139" xr:uid="{00000000-0005-0000-0000-0000A91F0000}"/>
    <cellStyle name="Normal 7 2 4 3 2" xfId="7140" xr:uid="{00000000-0005-0000-0000-0000AA1F0000}"/>
    <cellStyle name="Normal 7 2 4 3 2 2" xfId="7141" xr:uid="{00000000-0005-0000-0000-0000AB1F0000}"/>
    <cellStyle name="Normal 7 2 4 3 2 2 2" xfId="7142" xr:uid="{00000000-0005-0000-0000-0000AC1F0000}"/>
    <cellStyle name="Normal 7 2 4 3 2 3" xfId="7143" xr:uid="{00000000-0005-0000-0000-0000AD1F0000}"/>
    <cellStyle name="Normal 7 2 4 3 2 3 2" xfId="7144" xr:uid="{00000000-0005-0000-0000-0000AE1F0000}"/>
    <cellStyle name="Normal 7 2 4 3 2 4" xfId="7145" xr:uid="{00000000-0005-0000-0000-0000AF1F0000}"/>
    <cellStyle name="Normal 7 2 4 3 3" xfId="7146" xr:uid="{00000000-0005-0000-0000-0000B01F0000}"/>
    <cellStyle name="Normal 7 2 4 3 3 2" xfId="7147" xr:uid="{00000000-0005-0000-0000-0000B11F0000}"/>
    <cellStyle name="Normal 7 2 4 3 4" xfId="7148" xr:uid="{00000000-0005-0000-0000-0000B21F0000}"/>
    <cellStyle name="Normal 7 2 4 3 4 2" xfId="7149" xr:uid="{00000000-0005-0000-0000-0000B31F0000}"/>
    <cellStyle name="Normal 7 2 4 3 5" xfId="7150" xr:uid="{00000000-0005-0000-0000-0000B41F0000}"/>
    <cellStyle name="Normal 7 2 4 4" xfId="7151" xr:uid="{00000000-0005-0000-0000-0000B51F0000}"/>
    <cellStyle name="Normal 7 2 4 4 2" xfId="7152" xr:uid="{00000000-0005-0000-0000-0000B61F0000}"/>
    <cellStyle name="Normal 7 2 4 4 2 2" xfId="7153" xr:uid="{00000000-0005-0000-0000-0000B71F0000}"/>
    <cellStyle name="Normal 7 2 4 4 3" xfId="7154" xr:uid="{00000000-0005-0000-0000-0000B81F0000}"/>
    <cellStyle name="Normal 7 2 4 4 3 2" xfId="7155" xr:uid="{00000000-0005-0000-0000-0000B91F0000}"/>
    <cellStyle name="Normal 7 2 4 4 4" xfId="7156" xr:uid="{00000000-0005-0000-0000-0000BA1F0000}"/>
    <cellStyle name="Normal 7 2 4 5" xfId="7157" xr:uid="{00000000-0005-0000-0000-0000BB1F0000}"/>
    <cellStyle name="Normal 7 2 4 5 2" xfId="7158" xr:uid="{00000000-0005-0000-0000-0000BC1F0000}"/>
    <cellStyle name="Normal 7 2 4 6" xfId="7159" xr:uid="{00000000-0005-0000-0000-0000BD1F0000}"/>
    <cellStyle name="Normal 7 2 4 6 2" xfId="7160" xr:uid="{00000000-0005-0000-0000-0000BE1F0000}"/>
    <cellStyle name="Normal 7 2 4 7" xfId="7161" xr:uid="{00000000-0005-0000-0000-0000BF1F0000}"/>
    <cellStyle name="Normal 7 2 5" xfId="7162" xr:uid="{00000000-0005-0000-0000-0000C01F0000}"/>
    <cellStyle name="Normal 7 2 5 2" xfId="7163" xr:uid="{00000000-0005-0000-0000-0000C11F0000}"/>
    <cellStyle name="Normal 7 2 5 2 2" xfId="7164" xr:uid="{00000000-0005-0000-0000-0000C21F0000}"/>
    <cellStyle name="Normal 7 2 5 2 2 2" xfId="7165" xr:uid="{00000000-0005-0000-0000-0000C31F0000}"/>
    <cellStyle name="Normal 7 2 5 2 2 2 2" xfId="7166" xr:uid="{00000000-0005-0000-0000-0000C41F0000}"/>
    <cellStyle name="Normal 7 2 5 2 2 3" xfId="7167" xr:uid="{00000000-0005-0000-0000-0000C51F0000}"/>
    <cellStyle name="Normal 7 2 5 2 2 3 2" xfId="7168" xr:uid="{00000000-0005-0000-0000-0000C61F0000}"/>
    <cellStyle name="Normal 7 2 5 2 2 4" xfId="7169" xr:uid="{00000000-0005-0000-0000-0000C71F0000}"/>
    <cellStyle name="Normal 7 2 5 2 3" xfId="7170" xr:uid="{00000000-0005-0000-0000-0000C81F0000}"/>
    <cellStyle name="Normal 7 2 5 2 3 2" xfId="7171" xr:uid="{00000000-0005-0000-0000-0000C91F0000}"/>
    <cellStyle name="Normal 7 2 5 2 4" xfId="7172" xr:uid="{00000000-0005-0000-0000-0000CA1F0000}"/>
    <cellStyle name="Normal 7 2 5 2 4 2" xfId="7173" xr:uid="{00000000-0005-0000-0000-0000CB1F0000}"/>
    <cellStyle name="Normal 7 2 5 2 5" xfId="7174" xr:uid="{00000000-0005-0000-0000-0000CC1F0000}"/>
    <cellStyle name="Normal 7 2 5 3" xfId="7175" xr:uid="{00000000-0005-0000-0000-0000CD1F0000}"/>
    <cellStyle name="Normal 7 2 5 3 2" xfId="7176" xr:uid="{00000000-0005-0000-0000-0000CE1F0000}"/>
    <cellStyle name="Normal 7 2 5 3 2 2" xfId="7177" xr:uid="{00000000-0005-0000-0000-0000CF1F0000}"/>
    <cellStyle name="Normal 7 2 5 3 3" xfId="7178" xr:uid="{00000000-0005-0000-0000-0000D01F0000}"/>
    <cellStyle name="Normal 7 2 5 3 3 2" xfId="7179" xr:uid="{00000000-0005-0000-0000-0000D11F0000}"/>
    <cellStyle name="Normal 7 2 5 3 4" xfId="7180" xr:uid="{00000000-0005-0000-0000-0000D21F0000}"/>
    <cellStyle name="Normal 7 2 5 4" xfId="7181" xr:uid="{00000000-0005-0000-0000-0000D31F0000}"/>
    <cellStyle name="Normal 7 2 5 4 2" xfId="7182" xr:uid="{00000000-0005-0000-0000-0000D41F0000}"/>
    <cellStyle name="Normal 7 2 5 5" xfId="7183" xr:uid="{00000000-0005-0000-0000-0000D51F0000}"/>
    <cellStyle name="Normal 7 2 5 5 2" xfId="7184" xr:uid="{00000000-0005-0000-0000-0000D61F0000}"/>
    <cellStyle name="Normal 7 2 5 6" xfId="7185" xr:uid="{00000000-0005-0000-0000-0000D71F0000}"/>
    <cellStyle name="Normal 7 2 6" xfId="7186" xr:uid="{00000000-0005-0000-0000-0000D81F0000}"/>
    <cellStyle name="Normal 7 2 6 2" xfId="7187" xr:uid="{00000000-0005-0000-0000-0000D91F0000}"/>
    <cellStyle name="Normal 7 2 6 2 2" xfId="7188" xr:uid="{00000000-0005-0000-0000-0000DA1F0000}"/>
    <cellStyle name="Normal 7 2 6 2 2 2" xfId="7189" xr:uid="{00000000-0005-0000-0000-0000DB1F0000}"/>
    <cellStyle name="Normal 7 2 6 2 3" xfId="7190" xr:uid="{00000000-0005-0000-0000-0000DC1F0000}"/>
    <cellStyle name="Normal 7 2 6 2 3 2" xfId="7191" xr:uid="{00000000-0005-0000-0000-0000DD1F0000}"/>
    <cellStyle name="Normal 7 2 6 2 4" xfId="7192" xr:uid="{00000000-0005-0000-0000-0000DE1F0000}"/>
    <cellStyle name="Normal 7 2 6 3" xfId="7193" xr:uid="{00000000-0005-0000-0000-0000DF1F0000}"/>
    <cellStyle name="Normal 7 2 6 3 2" xfId="7194" xr:uid="{00000000-0005-0000-0000-0000E01F0000}"/>
    <cellStyle name="Normal 7 2 6 4" xfId="7195" xr:uid="{00000000-0005-0000-0000-0000E11F0000}"/>
    <cellStyle name="Normal 7 2 6 4 2" xfId="7196" xr:uid="{00000000-0005-0000-0000-0000E21F0000}"/>
    <cellStyle name="Normal 7 2 6 5" xfId="7197" xr:uid="{00000000-0005-0000-0000-0000E31F0000}"/>
    <cellStyle name="Normal 7 2 7" xfId="7198" xr:uid="{00000000-0005-0000-0000-0000E41F0000}"/>
    <cellStyle name="Normal 7 2 7 2" xfId="7199" xr:uid="{00000000-0005-0000-0000-0000E51F0000}"/>
    <cellStyle name="Normal 7 2 7 2 2" xfId="7200" xr:uid="{00000000-0005-0000-0000-0000E61F0000}"/>
    <cellStyle name="Normal 7 2 7 3" xfId="7201" xr:uid="{00000000-0005-0000-0000-0000E71F0000}"/>
    <cellStyle name="Normal 7 2 7 3 2" xfId="7202" xr:uid="{00000000-0005-0000-0000-0000E81F0000}"/>
    <cellStyle name="Normal 7 2 7 4" xfId="7203" xr:uid="{00000000-0005-0000-0000-0000E91F0000}"/>
    <cellStyle name="Normal 7 2 8" xfId="7204" xr:uid="{00000000-0005-0000-0000-0000EA1F0000}"/>
    <cellStyle name="Normal 7 2 8 2" xfId="7205" xr:uid="{00000000-0005-0000-0000-0000EB1F0000}"/>
    <cellStyle name="Normal 7 2 9" xfId="7206" xr:uid="{00000000-0005-0000-0000-0000EC1F0000}"/>
    <cellStyle name="Normal 7 2 9 2" xfId="7207" xr:uid="{00000000-0005-0000-0000-0000ED1F0000}"/>
    <cellStyle name="Normal 7 3" xfId="7208" xr:uid="{00000000-0005-0000-0000-0000EE1F0000}"/>
    <cellStyle name="Normal 7 3 2" xfId="7209" xr:uid="{00000000-0005-0000-0000-0000EF1F0000}"/>
    <cellStyle name="Normal 7 3 2 2" xfId="7210" xr:uid="{00000000-0005-0000-0000-0000F01F0000}"/>
    <cellStyle name="Normal 7 3 2 2 2" xfId="7211" xr:uid="{00000000-0005-0000-0000-0000F11F0000}"/>
    <cellStyle name="Normal 7 3 2 2 2 2" xfId="7212" xr:uid="{00000000-0005-0000-0000-0000F21F0000}"/>
    <cellStyle name="Normal 7 3 2 2 2 2 2" xfId="7213" xr:uid="{00000000-0005-0000-0000-0000F31F0000}"/>
    <cellStyle name="Normal 7 3 2 2 2 2 2 2" xfId="7214" xr:uid="{00000000-0005-0000-0000-0000F41F0000}"/>
    <cellStyle name="Normal 7 3 2 2 2 2 3" xfId="7215" xr:uid="{00000000-0005-0000-0000-0000F51F0000}"/>
    <cellStyle name="Normal 7 3 2 2 2 2 3 2" xfId="7216" xr:uid="{00000000-0005-0000-0000-0000F61F0000}"/>
    <cellStyle name="Normal 7 3 2 2 2 2 4" xfId="7217" xr:uid="{00000000-0005-0000-0000-0000F71F0000}"/>
    <cellStyle name="Normal 7 3 2 2 2 3" xfId="7218" xr:uid="{00000000-0005-0000-0000-0000F81F0000}"/>
    <cellStyle name="Normal 7 3 2 2 2 3 2" xfId="7219" xr:uid="{00000000-0005-0000-0000-0000F91F0000}"/>
    <cellStyle name="Normal 7 3 2 2 2 4" xfId="7220" xr:uid="{00000000-0005-0000-0000-0000FA1F0000}"/>
    <cellStyle name="Normal 7 3 2 2 2 4 2" xfId="7221" xr:uid="{00000000-0005-0000-0000-0000FB1F0000}"/>
    <cellStyle name="Normal 7 3 2 2 2 5" xfId="7222" xr:uid="{00000000-0005-0000-0000-0000FC1F0000}"/>
    <cellStyle name="Normal 7 3 2 2 3" xfId="7223" xr:uid="{00000000-0005-0000-0000-0000FD1F0000}"/>
    <cellStyle name="Normal 7 3 2 2 3 2" xfId="7224" xr:uid="{00000000-0005-0000-0000-0000FE1F0000}"/>
    <cellStyle name="Normal 7 3 2 2 3 2 2" xfId="7225" xr:uid="{00000000-0005-0000-0000-0000FF1F0000}"/>
    <cellStyle name="Normal 7 3 2 2 3 3" xfId="7226" xr:uid="{00000000-0005-0000-0000-000000200000}"/>
    <cellStyle name="Normal 7 3 2 2 3 3 2" xfId="7227" xr:uid="{00000000-0005-0000-0000-000001200000}"/>
    <cellStyle name="Normal 7 3 2 2 3 4" xfId="7228" xr:uid="{00000000-0005-0000-0000-000002200000}"/>
    <cellStyle name="Normal 7 3 2 2 4" xfId="7229" xr:uid="{00000000-0005-0000-0000-000003200000}"/>
    <cellStyle name="Normal 7 3 2 2 4 2" xfId="7230" xr:uid="{00000000-0005-0000-0000-000004200000}"/>
    <cellStyle name="Normal 7 3 2 2 5" xfId="7231" xr:uid="{00000000-0005-0000-0000-000005200000}"/>
    <cellStyle name="Normal 7 3 2 2 5 2" xfId="7232" xr:uid="{00000000-0005-0000-0000-000006200000}"/>
    <cellStyle name="Normal 7 3 2 2 6" xfId="7233" xr:uid="{00000000-0005-0000-0000-000007200000}"/>
    <cellStyle name="Normal 7 3 2 3" xfId="7234" xr:uid="{00000000-0005-0000-0000-000008200000}"/>
    <cellStyle name="Normal 7 3 2 3 2" xfId="7235" xr:uid="{00000000-0005-0000-0000-000009200000}"/>
    <cellStyle name="Normal 7 3 2 3 2 2" xfId="7236" xr:uid="{00000000-0005-0000-0000-00000A200000}"/>
    <cellStyle name="Normal 7 3 2 3 2 2 2" xfId="7237" xr:uid="{00000000-0005-0000-0000-00000B200000}"/>
    <cellStyle name="Normal 7 3 2 3 2 3" xfId="7238" xr:uid="{00000000-0005-0000-0000-00000C200000}"/>
    <cellStyle name="Normal 7 3 2 3 2 3 2" xfId="7239" xr:uid="{00000000-0005-0000-0000-00000D200000}"/>
    <cellStyle name="Normal 7 3 2 3 2 4" xfId="7240" xr:uid="{00000000-0005-0000-0000-00000E200000}"/>
    <cellStyle name="Normal 7 3 2 3 3" xfId="7241" xr:uid="{00000000-0005-0000-0000-00000F200000}"/>
    <cellStyle name="Normal 7 3 2 3 3 2" xfId="7242" xr:uid="{00000000-0005-0000-0000-000010200000}"/>
    <cellStyle name="Normal 7 3 2 3 4" xfId="7243" xr:uid="{00000000-0005-0000-0000-000011200000}"/>
    <cellStyle name="Normal 7 3 2 3 4 2" xfId="7244" xr:uid="{00000000-0005-0000-0000-000012200000}"/>
    <cellStyle name="Normal 7 3 2 3 5" xfId="7245" xr:uid="{00000000-0005-0000-0000-000013200000}"/>
    <cellStyle name="Normal 7 3 2 4" xfId="7246" xr:uid="{00000000-0005-0000-0000-000014200000}"/>
    <cellStyle name="Normal 7 3 2 4 2" xfId="7247" xr:uid="{00000000-0005-0000-0000-000015200000}"/>
    <cellStyle name="Normal 7 3 2 4 2 2" xfId="7248" xr:uid="{00000000-0005-0000-0000-000016200000}"/>
    <cellStyle name="Normal 7 3 2 4 3" xfId="7249" xr:uid="{00000000-0005-0000-0000-000017200000}"/>
    <cellStyle name="Normal 7 3 2 4 3 2" xfId="7250" xr:uid="{00000000-0005-0000-0000-000018200000}"/>
    <cellStyle name="Normal 7 3 2 4 4" xfId="7251" xr:uid="{00000000-0005-0000-0000-000019200000}"/>
    <cellStyle name="Normal 7 3 2 5" xfId="7252" xr:uid="{00000000-0005-0000-0000-00001A200000}"/>
    <cellStyle name="Normal 7 3 2 5 2" xfId="7253" xr:uid="{00000000-0005-0000-0000-00001B200000}"/>
    <cellStyle name="Normal 7 3 2 6" xfId="7254" xr:uid="{00000000-0005-0000-0000-00001C200000}"/>
    <cellStyle name="Normal 7 3 2 6 2" xfId="7255" xr:uid="{00000000-0005-0000-0000-00001D200000}"/>
    <cellStyle name="Normal 7 3 2 7" xfId="7256" xr:uid="{00000000-0005-0000-0000-00001E200000}"/>
    <cellStyle name="Normal 7 3 3" xfId="7257" xr:uid="{00000000-0005-0000-0000-00001F200000}"/>
    <cellStyle name="Normal 7 3 3 2" xfId="7258" xr:uid="{00000000-0005-0000-0000-000020200000}"/>
    <cellStyle name="Normal 7 3 3 2 2" xfId="7259" xr:uid="{00000000-0005-0000-0000-000021200000}"/>
    <cellStyle name="Normal 7 3 3 2 2 2" xfId="7260" xr:uid="{00000000-0005-0000-0000-000022200000}"/>
    <cellStyle name="Normal 7 3 3 2 2 2 2" xfId="7261" xr:uid="{00000000-0005-0000-0000-000023200000}"/>
    <cellStyle name="Normal 7 3 3 2 2 3" xfId="7262" xr:uid="{00000000-0005-0000-0000-000024200000}"/>
    <cellStyle name="Normal 7 3 3 2 2 3 2" xfId="7263" xr:uid="{00000000-0005-0000-0000-000025200000}"/>
    <cellStyle name="Normal 7 3 3 2 2 4" xfId="7264" xr:uid="{00000000-0005-0000-0000-000026200000}"/>
    <cellStyle name="Normal 7 3 3 2 3" xfId="7265" xr:uid="{00000000-0005-0000-0000-000027200000}"/>
    <cellStyle name="Normal 7 3 3 2 3 2" xfId="7266" xr:uid="{00000000-0005-0000-0000-000028200000}"/>
    <cellStyle name="Normal 7 3 3 2 4" xfId="7267" xr:uid="{00000000-0005-0000-0000-000029200000}"/>
    <cellStyle name="Normal 7 3 3 2 4 2" xfId="7268" xr:uid="{00000000-0005-0000-0000-00002A200000}"/>
    <cellStyle name="Normal 7 3 3 2 5" xfId="7269" xr:uid="{00000000-0005-0000-0000-00002B200000}"/>
    <cellStyle name="Normal 7 3 3 3" xfId="7270" xr:uid="{00000000-0005-0000-0000-00002C200000}"/>
    <cellStyle name="Normal 7 3 3 3 2" xfId="7271" xr:uid="{00000000-0005-0000-0000-00002D200000}"/>
    <cellStyle name="Normal 7 3 3 3 2 2" xfId="7272" xr:uid="{00000000-0005-0000-0000-00002E200000}"/>
    <cellStyle name="Normal 7 3 3 3 3" xfId="7273" xr:uid="{00000000-0005-0000-0000-00002F200000}"/>
    <cellStyle name="Normal 7 3 3 3 3 2" xfId="7274" xr:uid="{00000000-0005-0000-0000-000030200000}"/>
    <cellStyle name="Normal 7 3 3 3 4" xfId="7275" xr:uid="{00000000-0005-0000-0000-000031200000}"/>
    <cellStyle name="Normal 7 3 3 4" xfId="7276" xr:uid="{00000000-0005-0000-0000-000032200000}"/>
    <cellStyle name="Normal 7 3 3 4 2" xfId="7277" xr:uid="{00000000-0005-0000-0000-000033200000}"/>
    <cellStyle name="Normal 7 3 3 5" xfId="7278" xr:uid="{00000000-0005-0000-0000-000034200000}"/>
    <cellStyle name="Normal 7 3 3 5 2" xfId="7279" xr:uid="{00000000-0005-0000-0000-000035200000}"/>
    <cellStyle name="Normal 7 3 3 6" xfId="7280" xr:uid="{00000000-0005-0000-0000-000036200000}"/>
    <cellStyle name="Normal 7 3 4" xfId="7281" xr:uid="{00000000-0005-0000-0000-000037200000}"/>
    <cellStyle name="Normal 7 3 4 2" xfId="7282" xr:uid="{00000000-0005-0000-0000-000038200000}"/>
    <cellStyle name="Normal 7 3 4 2 2" xfId="7283" xr:uid="{00000000-0005-0000-0000-000039200000}"/>
    <cellStyle name="Normal 7 3 4 2 2 2" xfId="7284" xr:uid="{00000000-0005-0000-0000-00003A200000}"/>
    <cellStyle name="Normal 7 3 4 2 3" xfId="7285" xr:uid="{00000000-0005-0000-0000-00003B200000}"/>
    <cellStyle name="Normal 7 3 4 2 3 2" xfId="7286" xr:uid="{00000000-0005-0000-0000-00003C200000}"/>
    <cellStyle name="Normal 7 3 4 2 4" xfId="7287" xr:uid="{00000000-0005-0000-0000-00003D200000}"/>
    <cellStyle name="Normal 7 3 4 3" xfId="7288" xr:uid="{00000000-0005-0000-0000-00003E200000}"/>
    <cellStyle name="Normal 7 3 4 3 2" xfId="7289" xr:uid="{00000000-0005-0000-0000-00003F200000}"/>
    <cellStyle name="Normal 7 3 4 4" xfId="7290" xr:uid="{00000000-0005-0000-0000-000040200000}"/>
    <cellStyle name="Normal 7 3 4 4 2" xfId="7291" xr:uid="{00000000-0005-0000-0000-000041200000}"/>
    <cellStyle name="Normal 7 3 4 5" xfId="7292" xr:uid="{00000000-0005-0000-0000-000042200000}"/>
    <cellStyle name="Normal 7 3 5" xfId="7293" xr:uid="{00000000-0005-0000-0000-000043200000}"/>
    <cellStyle name="Normal 7 3 5 2" xfId="7294" xr:uid="{00000000-0005-0000-0000-000044200000}"/>
    <cellStyle name="Normal 7 3 5 2 2" xfId="7295" xr:uid="{00000000-0005-0000-0000-000045200000}"/>
    <cellStyle name="Normal 7 3 5 3" xfId="7296" xr:uid="{00000000-0005-0000-0000-000046200000}"/>
    <cellStyle name="Normal 7 3 5 3 2" xfId="7297" xr:uid="{00000000-0005-0000-0000-000047200000}"/>
    <cellStyle name="Normal 7 3 5 4" xfId="7298" xr:uid="{00000000-0005-0000-0000-000048200000}"/>
    <cellStyle name="Normal 7 3 6" xfId="7299" xr:uid="{00000000-0005-0000-0000-000049200000}"/>
    <cellStyle name="Normal 7 3 6 2" xfId="7300" xr:uid="{00000000-0005-0000-0000-00004A200000}"/>
    <cellStyle name="Normal 7 3 7" xfId="7301" xr:uid="{00000000-0005-0000-0000-00004B200000}"/>
    <cellStyle name="Normal 7 3 7 2" xfId="7302" xr:uid="{00000000-0005-0000-0000-00004C200000}"/>
    <cellStyle name="Normal 7 3 8" xfId="7303" xr:uid="{00000000-0005-0000-0000-00004D200000}"/>
    <cellStyle name="Normal 7 3 9" xfId="7304" xr:uid="{00000000-0005-0000-0000-00004E200000}"/>
    <cellStyle name="Normal 7 4" xfId="7305" xr:uid="{00000000-0005-0000-0000-00004F200000}"/>
    <cellStyle name="Normal 7 4 2" xfId="7306" xr:uid="{00000000-0005-0000-0000-000050200000}"/>
    <cellStyle name="Normal 7 4 2 2" xfId="7307" xr:uid="{00000000-0005-0000-0000-000051200000}"/>
    <cellStyle name="Normal 7 4 2 2 2" xfId="7308" xr:uid="{00000000-0005-0000-0000-000052200000}"/>
    <cellStyle name="Normal 7 4 2 2 2 2" xfId="7309" xr:uid="{00000000-0005-0000-0000-000053200000}"/>
    <cellStyle name="Normal 7 4 2 2 2 2 2" xfId="7310" xr:uid="{00000000-0005-0000-0000-000054200000}"/>
    <cellStyle name="Normal 7 4 2 2 2 3" xfId="7311" xr:uid="{00000000-0005-0000-0000-000055200000}"/>
    <cellStyle name="Normal 7 4 2 2 2 3 2" xfId="7312" xr:uid="{00000000-0005-0000-0000-000056200000}"/>
    <cellStyle name="Normal 7 4 2 2 2 4" xfId="7313" xr:uid="{00000000-0005-0000-0000-000057200000}"/>
    <cellStyle name="Normal 7 4 2 2 3" xfId="7314" xr:uid="{00000000-0005-0000-0000-000058200000}"/>
    <cellStyle name="Normal 7 4 2 2 3 2" xfId="7315" xr:uid="{00000000-0005-0000-0000-000059200000}"/>
    <cellStyle name="Normal 7 4 2 2 4" xfId="7316" xr:uid="{00000000-0005-0000-0000-00005A200000}"/>
    <cellStyle name="Normal 7 4 2 2 4 2" xfId="7317" xr:uid="{00000000-0005-0000-0000-00005B200000}"/>
    <cellStyle name="Normal 7 4 2 2 5" xfId="7318" xr:uid="{00000000-0005-0000-0000-00005C200000}"/>
    <cellStyle name="Normal 7 4 2 3" xfId="7319" xr:uid="{00000000-0005-0000-0000-00005D200000}"/>
    <cellStyle name="Normal 7 4 2 3 2" xfId="7320" xr:uid="{00000000-0005-0000-0000-00005E200000}"/>
    <cellStyle name="Normal 7 4 2 3 2 2" xfId="7321" xr:uid="{00000000-0005-0000-0000-00005F200000}"/>
    <cellStyle name="Normal 7 4 2 3 3" xfId="7322" xr:uid="{00000000-0005-0000-0000-000060200000}"/>
    <cellStyle name="Normal 7 4 2 3 3 2" xfId="7323" xr:uid="{00000000-0005-0000-0000-000061200000}"/>
    <cellStyle name="Normal 7 4 2 3 4" xfId="7324" xr:uid="{00000000-0005-0000-0000-000062200000}"/>
    <cellStyle name="Normal 7 4 2 4" xfId="7325" xr:uid="{00000000-0005-0000-0000-000063200000}"/>
    <cellStyle name="Normal 7 4 2 4 2" xfId="7326" xr:uid="{00000000-0005-0000-0000-000064200000}"/>
    <cellStyle name="Normal 7 4 2 5" xfId="7327" xr:uid="{00000000-0005-0000-0000-000065200000}"/>
    <cellStyle name="Normal 7 4 2 5 2" xfId="7328" xr:uid="{00000000-0005-0000-0000-000066200000}"/>
    <cellStyle name="Normal 7 4 2 6" xfId="7329" xr:uid="{00000000-0005-0000-0000-000067200000}"/>
    <cellStyle name="Normal 7 4 3" xfId="7330" xr:uid="{00000000-0005-0000-0000-000068200000}"/>
    <cellStyle name="Normal 7 4 3 2" xfId="7331" xr:uid="{00000000-0005-0000-0000-000069200000}"/>
    <cellStyle name="Normal 7 4 3 2 2" xfId="7332" xr:uid="{00000000-0005-0000-0000-00006A200000}"/>
    <cellStyle name="Normal 7 4 3 2 2 2" xfId="7333" xr:uid="{00000000-0005-0000-0000-00006B200000}"/>
    <cellStyle name="Normal 7 4 3 2 3" xfId="7334" xr:uid="{00000000-0005-0000-0000-00006C200000}"/>
    <cellStyle name="Normal 7 4 3 2 3 2" xfId="7335" xr:uid="{00000000-0005-0000-0000-00006D200000}"/>
    <cellStyle name="Normal 7 4 3 2 4" xfId="7336" xr:uid="{00000000-0005-0000-0000-00006E200000}"/>
    <cellStyle name="Normal 7 4 3 3" xfId="7337" xr:uid="{00000000-0005-0000-0000-00006F200000}"/>
    <cellStyle name="Normal 7 4 3 3 2" xfId="7338" xr:uid="{00000000-0005-0000-0000-000070200000}"/>
    <cellStyle name="Normal 7 4 3 4" xfId="7339" xr:uid="{00000000-0005-0000-0000-000071200000}"/>
    <cellStyle name="Normal 7 4 3 4 2" xfId="7340" xr:uid="{00000000-0005-0000-0000-000072200000}"/>
    <cellStyle name="Normal 7 4 3 5" xfId="7341" xr:uid="{00000000-0005-0000-0000-000073200000}"/>
    <cellStyle name="Normal 7 4 4" xfId="7342" xr:uid="{00000000-0005-0000-0000-000074200000}"/>
    <cellStyle name="Normal 7 4 4 2" xfId="7343" xr:uid="{00000000-0005-0000-0000-000075200000}"/>
    <cellStyle name="Normal 7 4 4 2 2" xfId="7344" xr:uid="{00000000-0005-0000-0000-000076200000}"/>
    <cellStyle name="Normal 7 4 4 3" xfId="7345" xr:uid="{00000000-0005-0000-0000-000077200000}"/>
    <cellStyle name="Normal 7 4 4 3 2" xfId="7346" xr:uid="{00000000-0005-0000-0000-000078200000}"/>
    <cellStyle name="Normal 7 4 4 4" xfId="7347" xr:uid="{00000000-0005-0000-0000-000079200000}"/>
    <cellStyle name="Normal 7 4 5" xfId="7348" xr:uid="{00000000-0005-0000-0000-00007A200000}"/>
    <cellStyle name="Normal 7 4 5 2" xfId="7349" xr:uid="{00000000-0005-0000-0000-00007B200000}"/>
    <cellStyle name="Normal 7 4 6" xfId="7350" xr:uid="{00000000-0005-0000-0000-00007C200000}"/>
    <cellStyle name="Normal 7 4 6 2" xfId="7351" xr:uid="{00000000-0005-0000-0000-00007D200000}"/>
    <cellStyle name="Normal 7 4 7" xfId="7352" xr:uid="{00000000-0005-0000-0000-00007E200000}"/>
    <cellStyle name="Normal 7 5" xfId="7353" xr:uid="{00000000-0005-0000-0000-00007F200000}"/>
    <cellStyle name="Normal 7 5 2" xfId="7354" xr:uid="{00000000-0005-0000-0000-000080200000}"/>
    <cellStyle name="Normal 7 5 2 2" xfId="7355" xr:uid="{00000000-0005-0000-0000-000081200000}"/>
    <cellStyle name="Normal 7 5 2 2 2" xfId="7356" xr:uid="{00000000-0005-0000-0000-000082200000}"/>
    <cellStyle name="Normal 7 5 2 2 2 2" xfId="7357" xr:uid="{00000000-0005-0000-0000-000083200000}"/>
    <cellStyle name="Normal 7 5 2 2 2 2 2" xfId="7358" xr:uid="{00000000-0005-0000-0000-000084200000}"/>
    <cellStyle name="Normal 7 5 2 2 2 3" xfId="7359" xr:uid="{00000000-0005-0000-0000-000085200000}"/>
    <cellStyle name="Normal 7 5 2 2 2 3 2" xfId="7360" xr:uid="{00000000-0005-0000-0000-000086200000}"/>
    <cellStyle name="Normal 7 5 2 2 2 4" xfId="7361" xr:uid="{00000000-0005-0000-0000-000087200000}"/>
    <cellStyle name="Normal 7 5 2 2 3" xfId="7362" xr:uid="{00000000-0005-0000-0000-000088200000}"/>
    <cellStyle name="Normal 7 5 2 2 3 2" xfId="7363" xr:uid="{00000000-0005-0000-0000-000089200000}"/>
    <cellStyle name="Normal 7 5 2 2 4" xfId="7364" xr:uid="{00000000-0005-0000-0000-00008A200000}"/>
    <cellStyle name="Normal 7 5 2 2 4 2" xfId="7365" xr:uid="{00000000-0005-0000-0000-00008B200000}"/>
    <cellStyle name="Normal 7 5 2 2 5" xfId="7366" xr:uid="{00000000-0005-0000-0000-00008C200000}"/>
    <cellStyle name="Normal 7 5 2 3" xfId="7367" xr:uid="{00000000-0005-0000-0000-00008D200000}"/>
    <cellStyle name="Normal 7 5 2 3 2" xfId="7368" xr:uid="{00000000-0005-0000-0000-00008E200000}"/>
    <cellStyle name="Normal 7 5 2 3 2 2" xfId="7369" xr:uid="{00000000-0005-0000-0000-00008F200000}"/>
    <cellStyle name="Normal 7 5 2 3 3" xfId="7370" xr:uid="{00000000-0005-0000-0000-000090200000}"/>
    <cellStyle name="Normal 7 5 2 3 3 2" xfId="7371" xr:uid="{00000000-0005-0000-0000-000091200000}"/>
    <cellStyle name="Normal 7 5 2 3 4" xfId="7372" xr:uid="{00000000-0005-0000-0000-000092200000}"/>
    <cellStyle name="Normal 7 5 2 4" xfId="7373" xr:uid="{00000000-0005-0000-0000-000093200000}"/>
    <cellStyle name="Normal 7 5 2 4 2" xfId="7374" xr:uid="{00000000-0005-0000-0000-000094200000}"/>
    <cellStyle name="Normal 7 5 2 5" xfId="7375" xr:uid="{00000000-0005-0000-0000-000095200000}"/>
    <cellStyle name="Normal 7 5 2 5 2" xfId="7376" xr:uid="{00000000-0005-0000-0000-000096200000}"/>
    <cellStyle name="Normal 7 5 2 6" xfId="7377" xr:uid="{00000000-0005-0000-0000-000097200000}"/>
    <cellStyle name="Normal 7 5 3" xfId="7378" xr:uid="{00000000-0005-0000-0000-000098200000}"/>
    <cellStyle name="Normal 7 5 3 2" xfId="7379" xr:uid="{00000000-0005-0000-0000-000099200000}"/>
    <cellStyle name="Normal 7 5 3 2 2" xfId="7380" xr:uid="{00000000-0005-0000-0000-00009A200000}"/>
    <cellStyle name="Normal 7 5 3 2 2 2" xfId="7381" xr:uid="{00000000-0005-0000-0000-00009B200000}"/>
    <cellStyle name="Normal 7 5 3 2 3" xfId="7382" xr:uid="{00000000-0005-0000-0000-00009C200000}"/>
    <cellStyle name="Normal 7 5 3 2 3 2" xfId="7383" xr:uid="{00000000-0005-0000-0000-00009D200000}"/>
    <cellStyle name="Normal 7 5 3 2 4" xfId="7384" xr:uid="{00000000-0005-0000-0000-00009E200000}"/>
    <cellStyle name="Normal 7 5 3 3" xfId="7385" xr:uid="{00000000-0005-0000-0000-00009F200000}"/>
    <cellStyle name="Normal 7 5 3 3 2" xfId="7386" xr:uid="{00000000-0005-0000-0000-0000A0200000}"/>
    <cellStyle name="Normal 7 5 3 4" xfId="7387" xr:uid="{00000000-0005-0000-0000-0000A1200000}"/>
    <cellStyle name="Normal 7 5 3 4 2" xfId="7388" xr:uid="{00000000-0005-0000-0000-0000A2200000}"/>
    <cellStyle name="Normal 7 5 3 5" xfId="7389" xr:uid="{00000000-0005-0000-0000-0000A3200000}"/>
    <cellStyle name="Normal 7 5 4" xfId="7390" xr:uid="{00000000-0005-0000-0000-0000A4200000}"/>
    <cellStyle name="Normal 7 5 4 2" xfId="7391" xr:uid="{00000000-0005-0000-0000-0000A5200000}"/>
    <cellStyle name="Normal 7 5 4 2 2" xfId="7392" xr:uid="{00000000-0005-0000-0000-0000A6200000}"/>
    <cellStyle name="Normal 7 5 4 3" xfId="7393" xr:uid="{00000000-0005-0000-0000-0000A7200000}"/>
    <cellStyle name="Normal 7 5 4 3 2" xfId="7394" xr:uid="{00000000-0005-0000-0000-0000A8200000}"/>
    <cellStyle name="Normal 7 5 4 4" xfId="7395" xr:uid="{00000000-0005-0000-0000-0000A9200000}"/>
    <cellStyle name="Normal 7 5 5" xfId="7396" xr:uid="{00000000-0005-0000-0000-0000AA200000}"/>
    <cellStyle name="Normal 7 5 5 2" xfId="7397" xr:uid="{00000000-0005-0000-0000-0000AB200000}"/>
    <cellStyle name="Normal 7 5 6" xfId="7398" xr:uid="{00000000-0005-0000-0000-0000AC200000}"/>
    <cellStyle name="Normal 7 5 6 2" xfId="7399" xr:uid="{00000000-0005-0000-0000-0000AD200000}"/>
    <cellStyle name="Normal 7 5 7" xfId="7400" xr:uid="{00000000-0005-0000-0000-0000AE200000}"/>
    <cellStyle name="Normal 7 6" xfId="7401" xr:uid="{00000000-0005-0000-0000-0000AF200000}"/>
    <cellStyle name="Normal 7 6 2" xfId="7402" xr:uid="{00000000-0005-0000-0000-0000B0200000}"/>
    <cellStyle name="Normal 7 6 2 2" xfId="7403" xr:uid="{00000000-0005-0000-0000-0000B1200000}"/>
    <cellStyle name="Normal 7 6 2 2 2" xfId="7404" xr:uid="{00000000-0005-0000-0000-0000B2200000}"/>
    <cellStyle name="Normal 7 6 2 2 2 2" xfId="7405" xr:uid="{00000000-0005-0000-0000-0000B3200000}"/>
    <cellStyle name="Normal 7 6 2 2 3" xfId="7406" xr:uid="{00000000-0005-0000-0000-0000B4200000}"/>
    <cellStyle name="Normal 7 6 2 2 3 2" xfId="7407" xr:uid="{00000000-0005-0000-0000-0000B5200000}"/>
    <cellStyle name="Normal 7 6 2 2 4" xfId="7408" xr:uid="{00000000-0005-0000-0000-0000B6200000}"/>
    <cellStyle name="Normal 7 6 2 3" xfId="7409" xr:uid="{00000000-0005-0000-0000-0000B7200000}"/>
    <cellStyle name="Normal 7 6 2 3 2" xfId="7410" xr:uid="{00000000-0005-0000-0000-0000B8200000}"/>
    <cellStyle name="Normal 7 6 2 4" xfId="7411" xr:uid="{00000000-0005-0000-0000-0000B9200000}"/>
    <cellStyle name="Normal 7 6 2 4 2" xfId="7412" xr:uid="{00000000-0005-0000-0000-0000BA200000}"/>
    <cellStyle name="Normal 7 6 2 5" xfId="7413" xr:uid="{00000000-0005-0000-0000-0000BB200000}"/>
    <cellStyle name="Normal 7 6 3" xfId="7414" xr:uid="{00000000-0005-0000-0000-0000BC200000}"/>
    <cellStyle name="Normal 7 6 3 2" xfId="7415" xr:uid="{00000000-0005-0000-0000-0000BD200000}"/>
    <cellStyle name="Normal 7 6 3 2 2" xfId="7416" xr:uid="{00000000-0005-0000-0000-0000BE200000}"/>
    <cellStyle name="Normal 7 6 3 3" xfId="7417" xr:uid="{00000000-0005-0000-0000-0000BF200000}"/>
    <cellStyle name="Normal 7 6 3 3 2" xfId="7418" xr:uid="{00000000-0005-0000-0000-0000C0200000}"/>
    <cellStyle name="Normal 7 6 3 4" xfId="7419" xr:uid="{00000000-0005-0000-0000-0000C1200000}"/>
    <cellStyle name="Normal 7 6 4" xfId="7420" xr:uid="{00000000-0005-0000-0000-0000C2200000}"/>
    <cellStyle name="Normal 7 6 4 2" xfId="7421" xr:uid="{00000000-0005-0000-0000-0000C3200000}"/>
    <cellStyle name="Normal 7 6 5" xfId="7422" xr:uid="{00000000-0005-0000-0000-0000C4200000}"/>
    <cellStyle name="Normal 7 6 5 2" xfId="7423" xr:uid="{00000000-0005-0000-0000-0000C5200000}"/>
    <cellStyle name="Normal 7 6 6" xfId="7424" xr:uid="{00000000-0005-0000-0000-0000C6200000}"/>
    <cellStyle name="Normal 7 7" xfId="7425" xr:uid="{00000000-0005-0000-0000-0000C7200000}"/>
    <cellStyle name="Normal 7 7 2" xfId="7426" xr:uid="{00000000-0005-0000-0000-0000C8200000}"/>
    <cellStyle name="Normal 7 7 2 2" xfId="7427" xr:uid="{00000000-0005-0000-0000-0000C9200000}"/>
    <cellStyle name="Normal 7 7 2 2 2" xfId="7428" xr:uid="{00000000-0005-0000-0000-0000CA200000}"/>
    <cellStyle name="Normal 7 7 2 3" xfId="7429" xr:uid="{00000000-0005-0000-0000-0000CB200000}"/>
    <cellStyle name="Normal 7 7 2 3 2" xfId="7430" xr:uid="{00000000-0005-0000-0000-0000CC200000}"/>
    <cellStyle name="Normal 7 7 2 4" xfId="7431" xr:uid="{00000000-0005-0000-0000-0000CD200000}"/>
    <cellStyle name="Normal 7 7 3" xfId="7432" xr:uid="{00000000-0005-0000-0000-0000CE200000}"/>
    <cellStyle name="Normal 7 7 3 2" xfId="7433" xr:uid="{00000000-0005-0000-0000-0000CF200000}"/>
    <cellStyle name="Normal 7 7 4" xfId="7434" xr:uid="{00000000-0005-0000-0000-0000D0200000}"/>
    <cellStyle name="Normal 7 7 4 2" xfId="7435" xr:uid="{00000000-0005-0000-0000-0000D1200000}"/>
    <cellStyle name="Normal 7 7 5" xfId="7436" xr:uid="{00000000-0005-0000-0000-0000D2200000}"/>
    <cellStyle name="Normal 7 8" xfId="7437" xr:uid="{00000000-0005-0000-0000-0000D3200000}"/>
    <cellStyle name="Normal 7 8 2" xfId="7438" xr:uid="{00000000-0005-0000-0000-0000D4200000}"/>
    <cellStyle name="Normal 7 8 2 2" xfId="7439" xr:uid="{00000000-0005-0000-0000-0000D5200000}"/>
    <cellStyle name="Normal 7 8 3" xfId="7440" xr:uid="{00000000-0005-0000-0000-0000D6200000}"/>
    <cellStyle name="Normal 7 8 3 2" xfId="7441" xr:uid="{00000000-0005-0000-0000-0000D7200000}"/>
    <cellStyle name="Normal 7 8 4" xfId="7442" xr:uid="{00000000-0005-0000-0000-0000D8200000}"/>
    <cellStyle name="Normal 7 9" xfId="7443" xr:uid="{00000000-0005-0000-0000-0000D9200000}"/>
    <cellStyle name="Normal 7 9 2" xfId="7444" xr:uid="{00000000-0005-0000-0000-0000DA200000}"/>
    <cellStyle name="Normal 7_2180" xfId="7445" xr:uid="{00000000-0005-0000-0000-0000DB200000}"/>
    <cellStyle name="Normal 70" xfId="7446" xr:uid="{00000000-0005-0000-0000-0000DC200000}"/>
    <cellStyle name="Normal 70 2" xfId="7447" xr:uid="{00000000-0005-0000-0000-0000DD200000}"/>
    <cellStyle name="Normal 70 3" xfId="7448" xr:uid="{00000000-0005-0000-0000-0000DE200000}"/>
    <cellStyle name="Normal 71" xfId="7449" xr:uid="{00000000-0005-0000-0000-0000DF200000}"/>
    <cellStyle name="Normal 72" xfId="7450" xr:uid="{00000000-0005-0000-0000-0000E0200000}"/>
    <cellStyle name="Normal 72 2" xfId="7451" xr:uid="{00000000-0005-0000-0000-0000E1200000}"/>
    <cellStyle name="Normal 72 2 2" xfId="7452" xr:uid="{00000000-0005-0000-0000-0000E2200000}"/>
    <cellStyle name="Normal 72 2 2 2" xfId="7453" xr:uid="{00000000-0005-0000-0000-0000E3200000}"/>
    <cellStyle name="Normal 72 2 2 2 2" xfId="7454" xr:uid="{00000000-0005-0000-0000-0000E4200000}"/>
    <cellStyle name="Normal 72 2 2 3" xfId="7455" xr:uid="{00000000-0005-0000-0000-0000E5200000}"/>
    <cellStyle name="Normal 72 2 2 3 2" xfId="7456" xr:uid="{00000000-0005-0000-0000-0000E6200000}"/>
    <cellStyle name="Normal 72 2 2 4" xfId="7457" xr:uid="{00000000-0005-0000-0000-0000E7200000}"/>
    <cellStyle name="Normal 72 2 3" xfId="7458" xr:uid="{00000000-0005-0000-0000-0000E8200000}"/>
    <cellStyle name="Normal 72 2 3 2" xfId="7459" xr:uid="{00000000-0005-0000-0000-0000E9200000}"/>
    <cellStyle name="Normal 72 2 4" xfId="7460" xr:uid="{00000000-0005-0000-0000-0000EA200000}"/>
    <cellStyle name="Normal 72 2 4 2" xfId="7461" xr:uid="{00000000-0005-0000-0000-0000EB200000}"/>
    <cellStyle name="Normal 72 2 5" xfId="7462" xr:uid="{00000000-0005-0000-0000-0000EC200000}"/>
    <cellStyle name="Normal 72 3" xfId="7463" xr:uid="{00000000-0005-0000-0000-0000ED200000}"/>
    <cellStyle name="Normal 72 3 2" xfId="7464" xr:uid="{00000000-0005-0000-0000-0000EE200000}"/>
    <cellStyle name="Normal 72 3 2 2" xfId="7465" xr:uid="{00000000-0005-0000-0000-0000EF200000}"/>
    <cellStyle name="Normal 72 3 3" xfId="7466" xr:uid="{00000000-0005-0000-0000-0000F0200000}"/>
    <cellStyle name="Normal 72 3 3 2" xfId="7467" xr:uid="{00000000-0005-0000-0000-0000F1200000}"/>
    <cellStyle name="Normal 72 3 4" xfId="7468" xr:uid="{00000000-0005-0000-0000-0000F2200000}"/>
    <cellStyle name="Normal 72 4" xfId="7469" xr:uid="{00000000-0005-0000-0000-0000F3200000}"/>
    <cellStyle name="Normal 72 4 2" xfId="7470" xr:uid="{00000000-0005-0000-0000-0000F4200000}"/>
    <cellStyle name="Normal 72 5" xfId="7471" xr:uid="{00000000-0005-0000-0000-0000F5200000}"/>
    <cellStyle name="Normal 72 5 2" xfId="7472" xr:uid="{00000000-0005-0000-0000-0000F6200000}"/>
    <cellStyle name="Normal 72 6" xfId="7473" xr:uid="{00000000-0005-0000-0000-0000F7200000}"/>
    <cellStyle name="Normal 73" xfId="7474" xr:uid="{00000000-0005-0000-0000-0000F8200000}"/>
    <cellStyle name="Normal 73 2" xfId="7475" xr:uid="{00000000-0005-0000-0000-0000F9200000}"/>
    <cellStyle name="Normal 74" xfId="7476" xr:uid="{00000000-0005-0000-0000-0000FA200000}"/>
    <cellStyle name="Normal 75" xfId="7477" xr:uid="{00000000-0005-0000-0000-0000FB200000}"/>
    <cellStyle name="Normal 76" xfId="7478" xr:uid="{00000000-0005-0000-0000-0000FC200000}"/>
    <cellStyle name="Normal 77" xfId="7479" xr:uid="{00000000-0005-0000-0000-0000FD200000}"/>
    <cellStyle name="Normal 78" xfId="7480" xr:uid="{00000000-0005-0000-0000-0000FE200000}"/>
    <cellStyle name="Normal 79" xfId="7481" xr:uid="{00000000-0005-0000-0000-0000FF200000}"/>
    <cellStyle name="Normal 8" xfId="106" xr:uid="{00000000-0005-0000-0000-000000210000}"/>
    <cellStyle name="Normal 8 10" xfId="7483" xr:uid="{00000000-0005-0000-0000-000001210000}"/>
    <cellStyle name="Normal 8 11" xfId="7482" xr:uid="{00000000-0005-0000-0000-000002210000}"/>
    <cellStyle name="Normal 8 12" xfId="9934" xr:uid="{D19AAA5C-2A1F-4F0A-AA67-7434B1C2B7E8}"/>
    <cellStyle name="Normal 8 2" xfId="7484" xr:uid="{00000000-0005-0000-0000-000003210000}"/>
    <cellStyle name="Normal 8 2 2" xfId="7485" xr:uid="{00000000-0005-0000-0000-000004210000}"/>
    <cellStyle name="Normal 8 2 2 2" xfId="7486" xr:uid="{00000000-0005-0000-0000-000005210000}"/>
    <cellStyle name="Normal 8 2 2 2 2" xfId="7487" xr:uid="{00000000-0005-0000-0000-000006210000}"/>
    <cellStyle name="Normal 8 2 2 2 2 2" xfId="7488" xr:uid="{00000000-0005-0000-0000-000007210000}"/>
    <cellStyle name="Normal 8 2 2 2 2 2 2" xfId="7489" xr:uid="{00000000-0005-0000-0000-000008210000}"/>
    <cellStyle name="Normal 8 2 2 2 2 2 2 2" xfId="7490" xr:uid="{00000000-0005-0000-0000-000009210000}"/>
    <cellStyle name="Normal 8 2 2 2 2 2 3" xfId="7491" xr:uid="{00000000-0005-0000-0000-00000A210000}"/>
    <cellStyle name="Normal 8 2 2 2 2 2 3 2" xfId="7492" xr:uid="{00000000-0005-0000-0000-00000B210000}"/>
    <cellStyle name="Normal 8 2 2 2 2 2 4" xfId="7493" xr:uid="{00000000-0005-0000-0000-00000C210000}"/>
    <cellStyle name="Normal 8 2 2 2 2 3" xfId="7494" xr:uid="{00000000-0005-0000-0000-00000D210000}"/>
    <cellStyle name="Normal 8 2 2 2 2 3 2" xfId="7495" xr:uid="{00000000-0005-0000-0000-00000E210000}"/>
    <cellStyle name="Normal 8 2 2 2 2 4" xfId="7496" xr:uid="{00000000-0005-0000-0000-00000F210000}"/>
    <cellStyle name="Normal 8 2 2 2 2 4 2" xfId="7497" xr:uid="{00000000-0005-0000-0000-000010210000}"/>
    <cellStyle name="Normal 8 2 2 2 2 5" xfId="7498" xr:uid="{00000000-0005-0000-0000-000011210000}"/>
    <cellStyle name="Normal 8 2 2 2 3" xfId="7499" xr:uid="{00000000-0005-0000-0000-000012210000}"/>
    <cellStyle name="Normal 8 2 2 2 3 2" xfId="7500" xr:uid="{00000000-0005-0000-0000-000013210000}"/>
    <cellStyle name="Normal 8 2 2 2 3 2 2" xfId="7501" xr:uid="{00000000-0005-0000-0000-000014210000}"/>
    <cellStyle name="Normal 8 2 2 2 3 3" xfId="7502" xr:uid="{00000000-0005-0000-0000-000015210000}"/>
    <cellStyle name="Normal 8 2 2 2 3 3 2" xfId="7503" xr:uid="{00000000-0005-0000-0000-000016210000}"/>
    <cellStyle name="Normal 8 2 2 2 3 4" xfId="7504" xr:uid="{00000000-0005-0000-0000-000017210000}"/>
    <cellStyle name="Normal 8 2 2 2 4" xfId="7505" xr:uid="{00000000-0005-0000-0000-000018210000}"/>
    <cellStyle name="Normal 8 2 2 2 4 2" xfId="7506" xr:uid="{00000000-0005-0000-0000-000019210000}"/>
    <cellStyle name="Normal 8 2 2 2 5" xfId="7507" xr:uid="{00000000-0005-0000-0000-00001A210000}"/>
    <cellStyle name="Normal 8 2 2 2 5 2" xfId="7508" xr:uid="{00000000-0005-0000-0000-00001B210000}"/>
    <cellStyle name="Normal 8 2 2 2 6" xfId="7509" xr:uid="{00000000-0005-0000-0000-00001C210000}"/>
    <cellStyle name="Normal 8 2 2 3" xfId="7510" xr:uid="{00000000-0005-0000-0000-00001D210000}"/>
    <cellStyle name="Normal 8 2 2 3 2" xfId="7511" xr:uid="{00000000-0005-0000-0000-00001E210000}"/>
    <cellStyle name="Normal 8 2 2 3 2 2" xfId="7512" xr:uid="{00000000-0005-0000-0000-00001F210000}"/>
    <cellStyle name="Normal 8 2 2 3 2 2 2" xfId="7513" xr:uid="{00000000-0005-0000-0000-000020210000}"/>
    <cellStyle name="Normal 8 2 2 3 2 3" xfId="7514" xr:uid="{00000000-0005-0000-0000-000021210000}"/>
    <cellStyle name="Normal 8 2 2 3 2 3 2" xfId="7515" xr:uid="{00000000-0005-0000-0000-000022210000}"/>
    <cellStyle name="Normal 8 2 2 3 2 4" xfId="7516" xr:uid="{00000000-0005-0000-0000-000023210000}"/>
    <cellStyle name="Normal 8 2 2 3 3" xfId="7517" xr:uid="{00000000-0005-0000-0000-000024210000}"/>
    <cellStyle name="Normal 8 2 2 3 3 2" xfId="7518" xr:uid="{00000000-0005-0000-0000-000025210000}"/>
    <cellStyle name="Normal 8 2 2 3 4" xfId="7519" xr:uid="{00000000-0005-0000-0000-000026210000}"/>
    <cellStyle name="Normal 8 2 2 3 4 2" xfId="7520" xr:uid="{00000000-0005-0000-0000-000027210000}"/>
    <cellStyle name="Normal 8 2 2 3 5" xfId="7521" xr:uid="{00000000-0005-0000-0000-000028210000}"/>
    <cellStyle name="Normal 8 2 2 4" xfId="7522" xr:uid="{00000000-0005-0000-0000-000029210000}"/>
    <cellStyle name="Normal 8 2 2 4 2" xfId="7523" xr:uid="{00000000-0005-0000-0000-00002A210000}"/>
    <cellStyle name="Normal 8 2 2 4 2 2" xfId="7524" xr:uid="{00000000-0005-0000-0000-00002B210000}"/>
    <cellStyle name="Normal 8 2 2 4 3" xfId="7525" xr:uid="{00000000-0005-0000-0000-00002C210000}"/>
    <cellStyle name="Normal 8 2 2 4 3 2" xfId="7526" xr:uid="{00000000-0005-0000-0000-00002D210000}"/>
    <cellStyle name="Normal 8 2 2 4 4" xfId="7527" xr:uid="{00000000-0005-0000-0000-00002E210000}"/>
    <cellStyle name="Normal 8 2 2 5" xfId="7528" xr:uid="{00000000-0005-0000-0000-00002F210000}"/>
    <cellStyle name="Normal 8 2 2 5 2" xfId="7529" xr:uid="{00000000-0005-0000-0000-000030210000}"/>
    <cellStyle name="Normal 8 2 2 6" xfId="7530" xr:uid="{00000000-0005-0000-0000-000031210000}"/>
    <cellStyle name="Normal 8 2 2 6 2" xfId="7531" xr:uid="{00000000-0005-0000-0000-000032210000}"/>
    <cellStyle name="Normal 8 2 2 7" xfId="7532" xr:uid="{00000000-0005-0000-0000-000033210000}"/>
    <cellStyle name="Normal 8 2 3" xfId="7533" xr:uid="{00000000-0005-0000-0000-000034210000}"/>
    <cellStyle name="Normal 8 2 3 2" xfId="7534" xr:uid="{00000000-0005-0000-0000-000035210000}"/>
    <cellStyle name="Normal 8 2 3 2 2" xfId="7535" xr:uid="{00000000-0005-0000-0000-000036210000}"/>
    <cellStyle name="Normal 8 2 3 2 2 2" xfId="7536" xr:uid="{00000000-0005-0000-0000-000037210000}"/>
    <cellStyle name="Normal 8 2 3 2 2 2 2" xfId="7537" xr:uid="{00000000-0005-0000-0000-000038210000}"/>
    <cellStyle name="Normal 8 2 3 2 2 3" xfId="7538" xr:uid="{00000000-0005-0000-0000-000039210000}"/>
    <cellStyle name="Normal 8 2 3 2 2 3 2" xfId="7539" xr:uid="{00000000-0005-0000-0000-00003A210000}"/>
    <cellStyle name="Normal 8 2 3 2 2 4" xfId="7540" xr:uid="{00000000-0005-0000-0000-00003B210000}"/>
    <cellStyle name="Normal 8 2 3 2 3" xfId="7541" xr:uid="{00000000-0005-0000-0000-00003C210000}"/>
    <cellStyle name="Normal 8 2 3 2 3 2" xfId="7542" xr:uid="{00000000-0005-0000-0000-00003D210000}"/>
    <cellStyle name="Normal 8 2 3 2 4" xfId="7543" xr:uid="{00000000-0005-0000-0000-00003E210000}"/>
    <cellStyle name="Normal 8 2 3 2 4 2" xfId="7544" xr:uid="{00000000-0005-0000-0000-00003F210000}"/>
    <cellStyle name="Normal 8 2 3 2 5" xfId="7545" xr:uid="{00000000-0005-0000-0000-000040210000}"/>
    <cellStyle name="Normal 8 2 3 3" xfId="7546" xr:uid="{00000000-0005-0000-0000-000041210000}"/>
    <cellStyle name="Normal 8 2 3 3 2" xfId="7547" xr:uid="{00000000-0005-0000-0000-000042210000}"/>
    <cellStyle name="Normal 8 2 3 3 2 2" xfId="7548" xr:uid="{00000000-0005-0000-0000-000043210000}"/>
    <cellStyle name="Normal 8 2 3 3 3" xfId="7549" xr:uid="{00000000-0005-0000-0000-000044210000}"/>
    <cellStyle name="Normal 8 2 3 3 3 2" xfId="7550" xr:uid="{00000000-0005-0000-0000-000045210000}"/>
    <cellStyle name="Normal 8 2 3 3 4" xfId="7551" xr:uid="{00000000-0005-0000-0000-000046210000}"/>
    <cellStyle name="Normal 8 2 3 4" xfId="7552" xr:uid="{00000000-0005-0000-0000-000047210000}"/>
    <cellStyle name="Normal 8 2 3 4 2" xfId="7553" xr:uid="{00000000-0005-0000-0000-000048210000}"/>
    <cellStyle name="Normal 8 2 3 5" xfId="7554" xr:uid="{00000000-0005-0000-0000-000049210000}"/>
    <cellStyle name="Normal 8 2 3 5 2" xfId="7555" xr:uid="{00000000-0005-0000-0000-00004A210000}"/>
    <cellStyle name="Normal 8 2 3 6" xfId="7556" xr:uid="{00000000-0005-0000-0000-00004B210000}"/>
    <cellStyle name="Normal 8 2 4" xfId="7557" xr:uid="{00000000-0005-0000-0000-00004C210000}"/>
    <cellStyle name="Normal 8 2 4 2" xfId="7558" xr:uid="{00000000-0005-0000-0000-00004D210000}"/>
    <cellStyle name="Normal 8 2 4 2 2" xfId="7559" xr:uid="{00000000-0005-0000-0000-00004E210000}"/>
    <cellStyle name="Normal 8 2 4 2 2 2" xfId="7560" xr:uid="{00000000-0005-0000-0000-00004F210000}"/>
    <cellStyle name="Normal 8 2 4 2 3" xfId="7561" xr:uid="{00000000-0005-0000-0000-000050210000}"/>
    <cellStyle name="Normal 8 2 4 2 3 2" xfId="7562" xr:uid="{00000000-0005-0000-0000-000051210000}"/>
    <cellStyle name="Normal 8 2 4 2 4" xfId="7563" xr:uid="{00000000-0005-0000-0000-000052210000}"/>
    <cellStyle name="Normal 8 2 4 3" xfId="7564" xr:uid="{00000000-0005-0000-0000-000053210000}"/>
    <cellStyle name="Normal 8 2 4 3 2" xfId="7565" xr:uid="{00000000-0005-0000-0000-000054210000}"/>
    <cellStyle name="Normal 8 2 4 4" xfId="7566" xr:uid="{00000000-0005-0000-0000-000055210000}"/>
    <cellStyle name="Normal 8 2 4 4 2" xfId="7567" xr:uid="{00000000-0005-0000-0000-000056210000}"/>
    <cellStyle name="Normal 8 2 4 5" xfId="7568" xr:uid="{00000000-0005-0000-0000-000057210000}"/>
    <cellStyle name="Normal 8 2 5" xfId="7569" xr:uid="{00000000-0005-0000-0000-000058210000}"/>
    <cellStyle name="Normal 8 2 5 2" xfId="7570" xr:uid="{00000000-0005-0000-0000-000059210000}"/>
    <cellStyle name="Normal 8 2 5 2 2" xfId="7571" xr:uid="{00000000-0005-0000-0000-00005A210000}"/>
    <cellStyle name="Normal 8 2 5 3" xfId="7572" xr:uid="{00000000-0005-0000-0000-00005B210000}"/>
    <cellStyle name="Normal 8 2 5 3 2" xfId="7573" xr:uid="{00000000-0005-0000-0000-00005C210000}"/>
    <cellStyle name="Normal 8 2 5 4" xfId="7574" xr:uid="{00000000-0005-0000-0000-00005D210000}"/>
    <cellStyle name="Normal 8 2 6" xfId="7575" xr:uid="{00000000-0005-0000-0000-00005E210000}"/>
    <cellStyle name="Normal 8 2 6 2" xfId="7576" xr:uid="{00000000-0005-0000-0000-00005F210000}"/>
    <cellStyle name="Normal 8 2 7" xfId="7577" xr:uid="{00000000-0005-0000-0000-000060210000}"/>
    <cellStyle name="Normal 8 2 7 2" xfId="7578" xr:uid="{00000000-0005-0000-0000-000061210000}"/>
    <cellStyle name="Normal 8 2 8" xfId="7579" xr:uid="{00000000-0005-0000-0000-000062210000}"/>
    <cellStyle name="Normal 8 2 9" xfId="7580" xr:uid="{00000000-0005-0000-0000-000063210000}"/>
    <cellStyle name="Normal 8 3" xfId="7581" xr:uid="{00000000-0005-0000-0000-000064210000}"/>
    <cellStyle name="Normal 8 3 2" xfId="7582" xr:uid="{00000000-0005-0000-0000-000065210000}"/>
    <cellStyle name="Normal 8 3 2 2" xfId="7583" xr:uid="{00000000-0005-0000-0000-000066210000}"/>
    <cellStyle name="Normal 8 3 2 2 2" xfId="7584" xr:uid="{00000000-0005-0000-0000-000067210000}"/>
    <cellStyle name="Normal 8 3 2 2 2 2" xfId="7585" xr:uid="{00000000-0005-0000-0000-000068210000}"/>
    <cellStyle name="Normal 8 3 2 2 2 2 2" xfId="7586" xr:uid="{00000000-0005-0000-0000-000069210000}"/>
    <cellStyle name="Normal 8 3 2 2 2 3" xfId="7587" xr:uid="{00000000-0005-0000-0000-00006A210000}"/>
    <cellStyle name="Normal 8 3 2 2 2 3 2" xfId="7588" xr:uid="{00000000-0005-0000-0000-00006B210000}"/>
    <cellStyle name="Normal 8 3 2 2 2 4" xfId="7589" xr:uid="{00000000-0005-0000-0000-00006C210000}"/>
    <cellStyle name="Normal 8 3 2 2 3" xfId="7590" xr:uid="{00000000-0005-0000-0000-00006D210000}"/>
    <cellStyle name="Normal 8 3 2 2 3 2" xfId="7591" xr:uid="{00000000-0005-0000-0000-00006E210000}"/>
    <cellStyle name="Normal 8 3 2 2 4" xfId="7592" xr:uid="{00000000-0005-0000-0000-00006F210000}"/>
    <cellStyle name="Normal 8 3 2 2 4 2" xfId="7593" xr:uid="{00000000-0005-0000-0000-000070210000}"/>
    <cellStyle name="Normal 8 3 2 2 5" xfId="7594" xr:uid="{00000000-0005-0000-0000-000071210000}"/>
    <cellStyle name="Normal 8 3 2 3" xfId="7595" xr:uid="{00000000-0005-0000-0000-000072210000}"/>
    <cellStyle name="Normal 8 3 2 3 2" xfId="7596" xr:uid="{00000000-0005-0000-0000-000073210000}"/>
    <cellStyle name="Normal 8 3 2 3 2 2" xfId="7597" xr:uid="{00000000-0005-0000-0000-000074210000}"/>
    <cellStyle name="Normal 8 3 2 3 3" xfId="7598" xr:uid="{00000000-0005-0000-0000-000075210000}"/>
    <cellStyle name="Normal 8 3 2 3 3 2" xfId="7599" xr:uid="{00000000-0005-0000-0000-000076210000}"/>
    <cellStyle name="Normal 8 3 2 3 4" xfId="7600" xr:uid="{00000000-0005-0000-0000-000077210000}"/>
    <cellStyle name="Normal 8 3 2 4" xfId="7601" xr:uid="{00000000-0005-0000-0000-000078210000}"/>
    <cellStyle name="Normal 8 3 2 4 2" xfId="7602" xr:uid="{00000000-0005-0000-0000-000079210000}"/>
    <cellStyle name="Normal 8 3 2 5" xfId="7603" xr:uid="{00000000-0005-0000-0000-00007A210000}"/>
    <cellStyle name="Normal 8 3 2 5 2" xfId="7604" xr:uid="{00000000-0005-0000-0000-00007B210000}"/>
    <cellStyle name="Normal 8 3 2 6" xfId="7605" xr:uid="{00000000-0005-0000-0000-00007C210000}"/>
    <cellStyle name="Normal 8 3 3" xfId="7606" xr:uid="{00000000-0005-0000-0000-00007D210000}"/>
    <cellStyle name="Normal 8 3 3 2" xfId="7607" xr:uid="{00000000-0005-0000-0000-00007E210000}"/>
    <cellStyle name="Normal 8 3 3 2 2" xfId="7608" xr:uid="{00000000-0005-0000-0000-00007F210000}"/>
    <cellStyle name="Normal 8 3 3 2 2 2" xfId="7609" xr:uid="{00000000-0005-0000-0000-000080210000}"/>
    <cellStyle name="Normal 8 3 3 2 3" xfId="7610" xr:uid="{00000000-0005-0000-0000-000081210000}"/>
    <cellStyle name="Normal 8 3 3 2 3 2" xfId="7611" xr:uid="{00000000-0005-0000-0000-000082210000}"/>
    <cellStyle name="Normal 8 3 3 2 4" xfId="7612" xr:uid="{00000000-0005-0000-0000-000083210000}"/>
    <cellStyle name="Normal 8 3 3 3" xfId="7613" xr:uid="{00000000-0005-0000-0000-000084210000}"/>
    <cellStyle name="Normal 8 3 3 3 2" xfId="7614" xr:uid="{00000000-0005-0000-0000-000085210000}"/>
    <cellStyle name="Normal 8 3 3 4" xfId="7615" xr:uid="{00000000-0005-0000-0000-000086210000}"/>
    <cellStyle name="Normal 8 3 3 4 2" xfId="7616" xr:uid="{00000000-0005-0000-0000-000087210000}"/>
    <cellStyle name="Normal 8 3 3 5" xfId="7617" xr:uid="{00000000-0005-0000-0000-000088210000}"/>
    <cellStyle name="Normal 8 3 4" xfId="7618" xr:uid="{00000000-0005-0000-0000-000089210000}"/>
    <cellStyle name="Normal 8 3 4 2" xfId="7619" xr:uid="{00000000-0005-0000-0000-00008A210000}"/>
    <cellStyle name="Normal 8 3 4 2 2" xfId="7620" xr:uid="{00000000-0005-0000-0000-00008B210000}"/>
    <cellStyle name="Normal 8 3 4 3" xfId="7621" xr:uid="{00000000-0005-0000-0000-00008C210000}"/>
    <cellStyle name="Normal 8 3 4 3 2" xfId="7622" xr:uid="{00000000-0005-0000-0000-00008D210000}"/>
    <cellStyle name="Normal 8 3 4 4" xfId="7623" xr:uid="{00000000-0005-0000-0000-00008E210000}"/>
    <cellStyle name="Normal 8 3 5" xfId="7624" xr:uid="{00000000-0005-0000-0000-00008F210000}"/>
    <cellStyle name="Normal 8 3 5 2" xfId="7625" xr:uid="{00000000-0005-0000-0000-000090210000}"/>
    <cellStyle name="Normal 8 3 6" xfId="7626" xr:uid="{00000000-0005-0000-0000-000091210000}"/>
    <cellStyle name="Normal 8 3 6 2" xfId="7627" xr:uid="{00000000-0005-0000-0000-000092210000}"/>
    <cellStyle name="Normal 8 3 7" xfId="7628" xr:uid="{00000000-0005-0000-0000-000093210000}"/>
    <cellStyle name="Normal 8 4" xfId="7629" xr:uid="{00000000-0005-0000-0000-000094210000}"/>
    <cellStyle name="Normal 8 4 2" xfId="7630" xr:uid="{00000000-0005-0000-0000-000095210000}"/>
    <cellStyle name="Normal 8 4 2 2" xfId="7631" xr:uid="{00000000-0005-0000-0000-000096210000}"/>
    <cellStyle name="Normal 8 4 2 2 2" xfId="7632" xr:uid="{00000000-0005-0000-0000-000097210000}"/>
    <cellStyle name="Normal 8 4 2 2 2 2" xfId="7633" xr:uid="{00000000-0005-0000-0000-000098210000}"/>
    <cellStyle name="Normal 8 4 2 2 2 2 2" xfId="7634" xr:uid="{00000000-0005-0000-0000-000099210000}"/>
    <cellStyle name="Normal 8 4 2 2 2 3" xfId="7635" xr:uid="{00000000-0005-0000-0000-00009A210000}"/>
    <cellStyle name="Normal 8 4 2 2 2 3 2" xfId="7636" xr:uid="{00000000-0005-0000-0000-00009B210000}"/>
    <cellStyle name="Normal 8 4 2 2 2 4" xfId="7637" xr:uid="{00000000-0005-0000-0000-00009C210000}"/>
    <cellStyle name="Normal 8 4 2 2 3" xfId="7638" xr:uid="{00000000-0005-0000-0000-00009D210000}"/>
    <cellStyle name="Normal 8 4 2 2 3 2" xfId="7639" xr:uid="{00000000-0005-0000-0000-00009E210000}"/>
    <cellStyle name="Normal 8 4 2 2 4" xfId="7640" xr:uid="{00000000-0005-0000-0000-00009F210000}"/>
    <cellStyle name="Normal 8 4 2 2 4 2" xfId="7641" xr:uid="{00000000-0005-0000-0000-0000A0210000}"/>
    <cellStyle name="Normal 8 4 2 2 5" xfId="7642" xr:uid="{00000000-0005-0000-0000-0000A1210000}"/>
    <cellStyle name="Normal 8 4 2 3" xfId="7643" xr:uid="{00000000-0005-0000-0000-0000A2210000}"/>
    <cellStyle name="Normal 8 4 2 3 2" xfId="7644" xr:uid="{00000000-0005-0000-0000-0000A3210000}"/>
    <cellStyle name="Normal 8 4 2 3 2 2" xfId="7645" xr:uid="{00000000-0005-0000-0000-0000A4210000}"/>
    <cellStyle name="Normal 8 4 2 3 3" xfId="7646" xr:uid="{00000000-0005-0000-0000-0000A5210000}"/>
    <cellStyle name="Normal 8 4 2 3 3 2" xfId="7647" xr:uid="{00000000-0005-0000-0000-0000A6210000}"/>
    <cellStyle name="Normal 8 4 2 3 4" xfId="7648" xr:uid="{00000000-0005-0000-0000-0000A7210000}"/>
    <cellStyle name="Normal 8 4 2 4" xfId="7649" xr:uid="{00000000-0005-0000-0000-0000A8210000}"/>
    <cellStyle name="Normal 8 4 2 4 2" xfId="7650" xr:uid="{00000000-0005-0000-0000-0000A9210000}"/>
    <cellStyle name="Normal 8 4 2 5" xfId="7651" xr:uid="{00000000-0005-0000-0000-0000AA210000}"/>
    <cellStyle name="Normal 8 4 2 5 2" xfId="7652" xr:uid="{00000000-0005-0000-0000-0000AB210000}"/>
    <cellStyle name="Normal 8 4 2 6" xfId="7653" xr:uid="{00000000-0005-0000-0000-0000AC210000}"/>
    <cellStyle name="Normal 8 4 3" xfId="7654" xr:uid="{00000000-0005-0000-0000-0000AD210000}"/>
    <cellStyle name="Normal 8 4 3 2" xfId="7655" xr:uid="{00000000-0005-0000-0000-0000AE210000}"/>
    <cellStyle name="Normal 8 4 3 2 2" xfId="7656" xr:uid="{00000000-0005-0000-0000-0000AF210000}"/>
    <cellStyle name="Normal 8 4 3 2 2 2" xfId="7657" xr:uid="{00000000-0005-0000-0000-0000B0210000}"/>
    <cellStyle name="Normal 8 4 3 2 3" xfId="7658" xr:uid="{00000000-0005-0000-0000-0000B1210000}"/>
    <cellStyle name="Normal 8 4 3 2 3 2" xfId="7659" xr:uid="{00000000-0005-0000-0000-0000B2210000}"/>
    <cellStyle name="Normal 8 4 3 2 4" xfId="7660" xr:uid="{00000000-0005-0000-0000-0000B3210000}"/>
    <cellStyle name="Normal 8 4 3 3" xfId="7661" xr:uid="{00000000-0005-0000-0000-0000B4210000}"/>
    <cellStyle name="Normal 8 4 3 3 2" xfId="7662" xr:uid="{00000000-0005-0000-0000-0000B5210000}"/>
    <cellStyle name="Normal 8 4 3 4" xfId="7663" xr:uid="{00000000-0005-0000-0000-0000B6210000}"/>
    <cellStyle name="Normal 8 4 3 4 2" xfId="7664" xr:uid="{00000000-0005-0000-0000-0000B7210000}"/>
    <cellStyle name="Normal 8 4 3 5" xfId="7665" xr:uid="{00000000-0005-0000-0000-0000B8210000}"/>
    <cellStyle name="Normal 8 4 4" xfId="7666" xr:uid="{00000000-0005-0000-0000-0000B9210000}"/>
    <cellStyle name="Normal 8 4 4 2" xfId="7667" xr:uid="{00000000-0005-0000-0000-0000BA210000}"/>
    <cellStyle name="Normal 8 4 4 2 2" xfId="7668" xr:uid="{00000000-0005-0000-0000-0000BB210000}"/>
    <cellStyle name="Normal 8 4 4 3" xfId="7669" xr:uid="{00000000-0005-0000-0000-0000BC210000}"/>
    <cellStyle name="Normal 8 4 4 3 2" xfId="7670" xr:uid="{00000000-0005-0000-0000-0000BD210000}"/>
    <cellStyle name="Normal 8 4 4 4" xfId="7671" xr:uid="{00000000-0005-0000-0000-0000BE210000}"/>
    <cellStyle name="Normal 8 4 5" xfId="7672" xr:uid="{00000000-0005-0000-0000-0000BF210000}"/>
    <cellStyle name="Normal 8 4 5 2" xfId="7673" xr:uid="{00000000-0005-0000-0000-0000C0210000}"/>
    <cellStyle name="Normal 8 4 6" xfId="7674" xr:uid="{00000000-0005-0000-0000-0000C1210000}"/>
    <cellStyle name="Normal 8 4 6 2" xfId="7675" xr:uid="{00000000-0005-0000-0000-0000C2210000}"/>
    <cellStyle name="Normal 8 4 7" xfId="7676" xr:uid="{00000000-0005-0000-0000-0000C3210000}"/>
    <cellStyle name="Normal 8 5" xfId="7677" xr:uid="{00000000-0005-0000-0000-0000C4210000}"/>
    <cellStyle name="Normal 8 5 2" xfId="7678" xr:uid="{00000000-0005-0000-0000-0000C5210000}"/>
    <cellStyle name="Normal 8 5 2 2" xfId="7679" xr:uid="{00000000-0005-0000-0000-0000C6210000}"/>
    <cellStyle name="Normal 8 5 2 2 2" xfId="7680" xr:uid="{00000000-0005-0000-0000-0000C7210000}"/>
    <cellStyle name="Normal 8 5 2 2 2 2" xfId="7681" xr:uid="{00000000-0005-0000-0000-0000C8210000}"/>
    <cellStyle name="Normal 8 5 2 2 3" xfId="7682" xr:uid="{00000000-0005-0000-0000-0000C9210000}"/>
    <cellStyle name="Normal 8 5 2 2 3 2" xfId="7683" xr:uid="{00000000-0005-0000-0000-0000CA210000}"/>
    <cellStyle name="Normal 8 5 2 2 4" xfId="7684" xr:uid="{00000000-0005-0000-0000-0000CB210000}"/>
    <cellStyle name="Normal 8 5 2 3" xfId="7685" xr:uid="{00000000-0005-0000-0000-0000CC210000}"/>
    <cellStyle name="Normal 8 5 2 3 2" xfId="7686" xr:uid="{00000000-0005-0000-0000-0000CD210000}"/>
    <cellStyle name="Normal 8 5 2 4" xfId="7687" xr:uid="{00000000-0005-0000-0000-0000CE210000}"/>
    <cellStyle name="Normal 8 5 2 4 2" xfId="7688" xr:uid="{00000000-0005-0000-0000-0000CF210000}"/>
    <cellStyle name="Normal 8 5 2 5" xfId="7689" xr:uid="{00000000-0005-0000-0000-0000D0210000}"/>
    <cellStyle name="Normal 8 5 3" xfId="7690" xr:uid="{00000000-0005-0000-0000-0000D1210000}"/>
    <cellStyle name="Normal 8 5 3 2" xfId="7691" xr:uid="{00000000-0005-0000-0000-0000D2210000}"/>
    <cellStyle name="Normal 8 5 3 2 2" xfId="7692" xr:uid="{00000000-0005-0000-0000-0000D3210000}"/>
    <cellStyle name="Normal 8 5 3 3" xfId="7693" xr:uid="{00000000-0005-0000-0000-0000D4210000}"/>
    <cellStyle name="Normal 8 5 3 3 2" xfId="7694" xr:uid="{00000000-0005-0000-0000-0000D5210000}"/>
    <cellStyle name="Normal 8 5 3 4" xfId="7695" xr:uid="{00000000-0005-0000-0000-0000D6210000}"/>
    <cellStyle name="Normal 8 5 4" xfId="7696" xr:uid="{00000000-0005-0000-0000-0000D7210000}"/>
    <cellStyle name="Normal 8 5 4 2" xfId="7697" xr:uid="{00000000-0005-0000-0000-0000D8210000}"/>
    <cellStyle name="Normal 8 5 5" xfId="7698" xr:uid="{00000000-0005-0000-0000-0000D9210000}"/>
    <cellStyle name="Normal 8 5 5 2" xfId="7699" xr:uid="{00000000-0005-0000-0000-0000DA210000}"/>
    <cellStyle name="Normal 8 5 6" xfId="7700" xr:uid="{00000000-0005-0000-0000-0000DB210000}"/>
    <cellStyle name="Normal 8 6" xfId="7701" xr:uid="{00000000-0005-0000-0000-0000DC210000}"/>
    <cellStyle name="Normal 8 6 2" xfId="7702" xr:uid="{00000000-0005-0000-0000-0000DD210000}"/>
    <cellStyle name="Normal 8 6 2 2" xfId="7703" xr:uid="{00000000-0005-0000-0000-0000DE210000}"/>
    <cellStyle name="Normal 8 6 2 2 2" xfId="7704" xr:uid="{00000000-0005-0000-0000-0000DF210000}"/>
    <cellStyle name="Normal 8 6 2 3" xfId="7705" xr:uid="{00000000-0005-0000-0000-0000E0210000}"/>
    <cellStyle name="Normal 8 6 2 3 2" xfId="7706" xr:uid="{00000000-0005-0000-0000-0000E1210000}"/>
    <cellStyle name="Normal 8 6 2 4" xfId="7707" xr:uid="{00000000-0005-0000-0000-0000E2210000}"/>
    <cellStyle name="Normal 8 6 3" xfId="7708" xr:uid="{00000000-0005-0000-0000-0000E3210000}"/>
    <cellStyle name="Normal 8 6 3 2" xfId="7709" xr:uid="{00000000-0005-0000-0000-0000E4210000}"/>
    <cellStyle name="Normal 8 6 4" xfId="7710" xr:uid="{00000000-0005-0000-0000-0000E5210000}"/>
    <cellStyle name="Normal 8 6 4 2" xfId="7711" xr:uid="{00000000-0005-0000-0000-0000E6210000}"/>
    <cellStyle name="Normal 8 6 5" xfId="7712" xr:uid="{00000000-0005-0000-0000-0000E7210000}"/>
    <cellStyle name="Normal 8 7" xfId="7713" xr:uid="{00000000-0005-0000-0000-0000E8210000}"/>
    <cellStyle name="Normal 8 7 2" xfId="7714" xr:uid="{00000000-0005-0000-0000-0000E9210000}"/>
    <cellStyle name="Normal 8 7 2 2" xfId="7715" xr:uid="{00000000-0005-0000-0000-0000EA210000}"/>
    <cellStyle name="Normal 8 7 3" xfId="7716" xr:uid="{00000000-0005-0000-0000-0000EB210000}"/>
    <cellStyle name="Normal 8 7 3 2" xfId="7717" xr:uid="{00000000-0005-0000-0000-0000EC210000}"/>
    <cellStyle name="Normal 8 7 4" xfId="7718" xr:uid="{00000000-0005-0000-0000-0000ED210000}"/>
    <cellStyle name="Normal 8 8" xfId="7719" xr:uid="{00000000-0005-0000-0000-0000EE210000}"/>
    <cellStyle name="Normal 8 8 2" xfId="7720" xr:uid="{00000000-0005-0000-0000-0000EF210000}"/>
    <cellStyle name="Normal 8 9" xfId="7721" xr:uid="{00000000-0005-0000-0000-0000F0210000}"/>
    <cellStyle name="Normal 8 9 2" xfId="7722" xr:uid="{00000000-0005-0000-0000-0000F1210000}"/>
    <cellStyle name="Normal 8_2180" xfId="7723" xr:uid="{00000000-0005-0000-0000-0000F2210000}"/>
    <cellStyle name="Normal 80" xfId="7724" xr:uid="{00000000-0005-0000-0000-0000F3210000}"/>
    <cellStyle name="Normal 81" xfId="7725" xr:uid="{00000000-0005-0000-0000-0000F4210000}"/>
    <cellStyle name="Normal 81 2" xfId="7726" xr:uid="{00000000-0005-0000-0000-0000F5210000}"/>
    <cellStyle name="Normal 81 2 2" xfId="7727" xr:uid="{00000000-0005-0000-0000-0000F6210000}"/>
    <cellStyle name="Normal 81 2 2 2" xfId="7728" xr:uid="{00000000-0005-0000-0000-0000F7210000}"/>
    <cellStyle name="Normal 81 2 3" xfId="7729" xr:uid="{00000000-0005-0000-0000-0000F8210000}"/>
    <cellStyle name="Normal 81 2 3 2" xfId="7730" xr:uid="{00000000-0005-0000-0000-0000F9210000}"/>
    <cellStyle name="Normal 81 2 4" xfId="7731" xr:uid="{00000000-0005-0000-0000-0000FA210000}"/>
    <cellStyle name="Normal 81 3" xfId="7732" xr:uid="{00000000-0005-0000-0000-0000FB210000}"/>
    <cellStyle name="Normal 81 3 2" xfId="7733" xr:uid="{00000000-0005-0000-0000-0000FC210000}"/>
    <cellStyle name="Normal 81 4" xfId="7734" xr:uid="{00000000-0005-0000-0000-0000FD210000}"/>
    <cellStyle name="Normal 81 4 2" xfId="7735" xr:uid="{00000000-0005-0000-0000-0000FE210000}"/>
    <cellStyle name="Normal 81 5" xfId="7736" xr:uid="{00000000-0005-0000-0000-0000FF210000}"/>
    <cellStyle name="Normal 82" xfId="7737" xr:uid="{00000000-0005-0000-0000-000000220000}"/>
    <cellStyle name="Normal 82 2" xfId="7738" xr:uid="{00000000-0005-0000-0000-000001220000}"/>
    <cellStyle name="Normal 82 2 2" xfId="7739" xr:uid="{00000000-0005-0000-0000-000002220000}"/>
    <cellStyle name="Normal 82 2 2 2" xfId="7740" xr:uid="{00000000-0005-0000-0000-000003220000}"/>
    <cellStyle name="Normal 82 2 3" xfId="7741" xr:uid="{00000000-0005-0000-0000-000004220000}"/>
    <cellStyle name="Normal 82 2 3 2" xfId="7742" xr:uid="{00000000-0005-0000-0000-000005220000}"/>
    <cellStyle name="Normal 82 2 4" xfId="7743" xr:uid="{00000000-0005-0000-0000-000006220000}"/>
    <cellStyle name="Normal 82 3" xfId="7744" xr:uid="{00000000-0005-0000-0000-000007220000}"/>
    <cellStyle name="Normal 82 3 2" xfId="7745" xr:uid="{00000000-0005-0000-0000-000008220000}"/>
    <cellStyle name="Normal 82 4" xfId="7746" xr:uid="{00000000-0005-0000-0000-000009220000}"/>
    <cellStyle name="Normal 82 4 2" xfId="7747" xr:uid="{00000000-0005-0000-0000-00000A220000}"/>
    <cellStyle name="Normal 82 5" xfId="7748" xr:uid="{00000000-0005-0000-0000-00000B220000}"/>
    <cellStyle name="Normal 83" xfId="7749" xr:uid="{00000000-0005-0000-0000-00000C220000}"/>
    <cellStyle name="Normal 84" xfId="7750" xr:uid="{00000000-0005-0000-0000-00000D220000}"/>
    <cellStyle name="Normal 84 2" xfId="7751" xr:uid="{00000000-0005-0000-0000-00000E220000}"/>
    <cellStyle name="Normal 84 2 2" xfId="7752" xr:uid="{00000000-0005-0000-0000-00000F220000}"/>
    <cellStyle name="Normal 84 2 2 2" xfId="7753" xr:uid="{00000000-0005-0000-0000-000010220000}"/>
    <cellStyle name="Normal 84 2 3" xfId="7754" xr:uid="{00000000-0005-0000-0000-000011220000}"/>
    <cellStyle name="Normal 84 2 3 2" xfId="7755" xr:uid="{00000000-0005-0000-0000-000012220000}"/>
    <cellStyle name="Normal 84 2 4" xfId="7756" xr:uid="{00000000-0005-0000-0000-000013220000}"/>
    <cellStyle name="Normal 84 3" xfId="7757" xr:uid="{00000000-0005-0000-0000-000014220000}"/>
    <cellStyle name="Normal 84 3 2" xfId="7758" xr:uid="{00000000-0005-0000-0000-000015220000}"/>
    <cellStyle name="Normal 84 4" xfId="7759" xr:uid="{00000000-0005-0000-0000-000016220000}"/>
    <cellStyle name="Normal 84 4 2" xfId="7760" xr:uid="{00000000-0005-0000-0000-000017220000}"/>
    <cellStyle name="Normal 84 5" xfId="7761" xr:uid="{00000000-0005-0000-0000-000018220000}"/>
    <cellStyle name="Normal 85" xfId="7762" xr:uid="{00000000-0005-0000-0000-000019220000}"/>
    <cellStyle name="Normal 85 2" xfId="7763" xr:uid="{00000000-0005-0000-0000-00001A220000}"/>
    <cellStyle name="Normal 85 2 2" xfId="7764" xr:uid="{00000000-0005-0000-0000-00001B220000}"/>
    <cellStyle name="Normal 85 3" xfId="7765" xr:uid="{00000000-0005-0000-0000-00001C220000}"/>
    <cellStyle name="Normal 85 3 2" xfId="7766" xr:uid="{00000000-0005-0000-0000-00001D220000}"/>
    <cellStyle name="Normal 85 4" xfId="7767" xr:uid="{00000000-0005-0000-0000-00001E220000}"/>
    <cellStyle name="Normal 86" xfId="7768" xr:uid="{00000000-0005-0000-0000-00001F220000}"/>
    <cellStyle name="Normal 86 2" xfId="7769" xr:uid="{00000000-0005-0000-0000-000020220000}"/>
    <cellStyle name="Normal 86 3" xfId="7770" xr:uid="{00000000-0005-0000-0000-000021220000}"/>
    <cellStyle name="Normal 87" xfId="7771" xr:uid="{00000000-0005-0000-0000-000022220000}"/>
    <cellStyle name="Normal 87 2" xfId="7772" xr:uid="{00000000-0005-0000-0000-000023220000}"/>
    <cellStyle name="Normal 88" xfId="7773" xr:uid="{00000000-0005-0000-0000-000024220000}"/>
    <cellStyle name="Normal 88 2" xfId="7774" xr:uid="{00000000-0005-0000-0000-000025220000}"/>
    <cellStyle name="Normal 89" xfId="7775" xr:uid="{00000000-0005-0000-0000-000026220000}"/>
    <cellStyle name="Normal 9" xfId="107" xr:uid="{00000000-0005-0000-0000-000027220000}"/>
    <cellStyle name="Normal 9 10" xfId="7777" xr:uid="{00000000-0005-0000-0000-000028220000}"/>
    <cellStyle name="Normal 9 11" xfId="7778" xr:uid="{00000000-0005-0000-0000-000029220000}"/>
    <cellStyle name="Normal 9 12" xfId="7779" xr:uid="{00000000-0005-0000-0000-00002A220000}"/>
    <cellStyle name="Normal 9 13" xfId="7780" xr:uid="{00000000-0005-0000-0000-00002B220000}"/>
    <cellStyle name="Normal 9 14" xfId="7776" xr:uid="{00000000-0005-0000-0000-00002C220000}"/>
    <cellStyle name="Normal 9 2" xfId="7781" xr:uid="{00000000-0005-0000-0000-00002D220000}"/>
    <cellStyle name="Normal 9 2 10" xfId="7782" xr:uid="{00000000-0005-0000-0000-00002E220000}"/>
    <cellStyle name="Normal 9 2 11" xfId="7783" xr:uid="{00000000-0005-0000-0000-00002F220000}"/>
    <cellStyle name="Normal 9 2 12" xfId="7784" xr:uid="{00000000-0005-0000-0000-000030220000}"/>
    <cellStyle name="Normal 9 2 2" xfId="7785" xr:uid="{00000000-0005-0000-0000-000031220000}"/>
    <cellStyle name="Normal 9 2 2 2" xfId="7786" xr:uid="{00000000-0005-0000-0000-000032220000}"/>
    <cellStyle name="Normal 9 2 2 2 2" xfId="7787" xr:uid="{00000000-0005-0000-0000-000033220000}"/>
    <cellStyle name="Normal 9 2 2 2 2 2" xfId="7788" xr:uid="{00000000-0005-0000-0000-000034220000}"/>
    <cellStyle name="Normal 9 2 2 2 2 2 2" xfId="7789" xr:uid="{00000000-0005-0000-0000-000035220000}"/>
    <cellStyle name="Normal 9 2 2 2 2 2 2 2" xfId="7790" xr:uid="{00000000-0005-0000-0000-000036220000}"/>
    <cellStyle name="Normal 9 2 2 2 2 2 3" xfId="7791" xr:uid="{00000000-0005-0000-0000-000037220000}"/>
    <cellStyle name="Normal 9 2 2 2 2 2 3 2" xfId="7792" xr:uid="{00000000-0005-0000-0000-000038220000}"/>
    <cellStyle name="Normal 9 2 2 2 2 2 4" xfId="7793" xr:uid="{00000000-0005-0000-0000-000039220000}"/>
    <cellStyle name="Normal 9 2 2 2 2 3" xfId="7794" xr:uid="{00000000-0005-0000-0000-00003A220000}"/>
    <cellStyle name="Normal 9 2 2 2 2 3 2" xfId="7795" xr:uid="{00000000-0005-0000-0000-00003B220000}"/>
    <cellStyle name="Normal 9 2 2 2 2 4" xfId="7796" xr:uid="{00000000-0005-0000-0000-00003C220000}"/>
    <cellStyle name="Normal 9 2 2 2 2 4 2" xfId="7797" xr:uid="{00000000-0005-0000-0000-00003D220000}"/>
    <cellStyle name="Normal 9 2 2 2 2 5" xfId="7798" xr:uid="{00000000-0005-0000-0000-00003E220000}"/>
    <cellStyle name="Normal 9 2 2 2 3" xfId="7799" xr:uid="{00000000-0005-0000-0000-00003F220000}"/>
    <cellStyle name="Normal 9 2 2 2 3 2" xfId="7800" xr:uid="{00000000-0005-0000-0000-000040220000}"/>
    <cellStyle name="Normal 9 2 2 2 3 2 2" xfId="7801" xr:uid="{00000000-0005-0000-0000-000041220000}"/>
    <cellStyle name="Normal 9 2 2 2 3 3" xfId="7802" xr:uid="{00000000-0005-0000-0000-000042220000}"/>
    <cellStyle name="Normal 9 2 2 2 3 3 2" xfId="7803" xr:uid="{00000000-0005-0000-0000-000043220000}"/>
    <cellStyle name="Normal 9 2 2 2 3 4" xfId="7804" xr:uid="{00000000-0005-0000-0000-000044220000}"/>
    <cellStyle name="Normal 9 2 2 2 4" xfId="7805" xr:uid="{00000000-0005-0000-0000-000045220000}"/>
    <cellStyle name="Normal 9 2 2 2 4 2" xfId="7806" xr:uid="{00000000-0005-0000-0000-000046220000}"/>
    <cellStyle name="Normal 9 2 2 2 5" xfId="7807" xr:uid="{00000000-0005-0000-0000-000047220000}"/>
    <cellStyle name="Normal 9 2 2 2 5 2" xfId="7808" xr:uid="{00000000-0005-0000-0000-000048220000}"/>
    <cellStyle name="Normal 9 2 2 2 6" xfId="7809" xr:uid="{00000000-0005-0000-0000-000049220000}"/>
    <cellStyle name="Normal 9 2 2 3" xfId="7810" xr:uid="{00000000-0005-0000-0000-00004A220000}"/>
    <cellStyle name="Normal 9 2 2 3 2" xfId="7811" xr:uid="{00000000-0005-0000-0000-00004B220000}"/>
    <cellStyle name="Normal 9 2 2 3 2 2" xfId="7812" xr:uid="{00000000-0005-0000-0000-00004C220000}"/>
    <cellStyle name="Normal 9 2 2 3 2 2 2" xfId="7813" xr:uid="{00000000-0005-0000-0000-00004D220000}"/>
    <cellStyle name="Normal 9 2 2 3 2 3" xfId="7814" xr:uid="{00000000-0005-0000-0000-00004E220000}"/>
    <cellStyle name="Normal 9 2 2 3 2 3 2" xfId="7815" xr:uid="{00000000-0005-0000-0000-00004F220000}"/>
    <cellStyle name="Normal 9 2 2 3 2 4" xfId="7816" xr:uid="{00000000-0005-0000-0000-000050220000}"/>
    <cellStyle name="Normal 9 2 2 3 3" xfId="7817" xr:uid="{00000000-0005-0000-0000-000051220000}"/>
    <cellStyle name="Normal 9 2 2 3 3 2" xfId="7818" xr:uid="{00000000-0005-0000-0000-000052220000}"/>
    <cellStyle name="Normal 9 2 2 3 4" xfId="7819" xr:uid="{00000000-0005-0000-0000-000053220000}"/>
    <cellStyle name="Normal 9 2 2 3 4 2" xfId="7820" xr:uid="{00000000-0005-0000-0000-000054220000}"/>
    <cellStyle name="Normal 9 2 2 3 5" xfId="7821" xr:uid="{00000000-0005-0000-0000-000055220000}"/>
    <cellStyle name="Normal 9 2 2 4" xfId="7822" xr:uid="{00000000-0005-0000-0000-000056220000}"/>
    <cellStyle name="Normal 9 2 2 4 2" xfId="7823" xr:uid="{00000000-0005-0000-0000-000057220000}"/>
    <cellStyle name="Normal 9 2 2 4 2 2" xfId="7824" xr:uid="{00000000-0005-0000-0000-000058220000}"/>
    <cellStyle name="Normal 9 2 2 4 3" xfId="7825" xr:uid="{00000000-0005-0000-0000-000059220000}"/>
    <cellStyle name="Normal 9 2 2 4 3 2" xfId="7826" xr:uid="{00000000-0005-0000-0000-00005A220000}"/>
    <cellStyle name="Normal 9 2 2 4 4" xfId="7827" xr:uid="{00000000-0005-0000-0000-00005B220000}"/>
    <cellStyle name="Normal 9 2 2 5" xfId="7828" xr:uid="{00000000-0005-0000-0000-00005C220000}"/>
    <cellStyle name="Normal 9 2 2 5 2" xfId="7829" xr:uid="{00000000-0005-0000-0000-00005D220000}"/>
    <cellStyle name="Normal 9 2 2 6" xfId="7830" xr:uid="{00000000-0005-0000-0000-00005E220000}"/>
    <cellStyle name="Normal 9 2 2 6 2" xfId="7831" xr:uid="{00000000-0005-0000-0000-00005F220000}"/>
    <cellStyle name="Normal 9 2 2 7" xfId="7832" xr:uid="{00000000-0005-0000-0000-000060220000}"/>
    <cellStyle name="Normal 9 2 3" xfId="7833" xr:uid="{00000000-0005-0000-0000-000061220000}"/>
    <cellStyle name="Normal 9 2 3 2" xfId="7834" xr:uid="{00000000-0005-0000-0000-000062220000}"/>
    <cellStyle name="Normal 9 2 3 2 2" xfId="7835" xr:uid="{00000000-0005-0000-0000-000063220000}"/>
    <cellStyle name="Normal 9 2 3 2 2 2" xfId="7836" xr:uid="{00000000-0005-0000-0000-000064220000}"/>
    <cellStyle name="Normal 9 2 3 2 2 2 2" xfId="7837" xr:uid="{00000000-0005-0000-0000-000065220000}"/>
    <cellStyle name="Normal 9 2 3 2 2 3" xfId="7838" xr:uid="{00000000-0005-0000-0000-000066220000}"/>
    <cellStyle name="Normal 9 2 3 2 2 3 2" xfId="7839" xr:uid="{00000000-0005-0000-0000-000067220000}"/>
    <cellStyle name="Normal 9 2 3 2 2 4" xfId="7840" xr:uid="{00000000-0005-0000-0000-000068220000}"/>
    <cellStyle name="Normal 9 2 3 2 3" xfId="7841" xr:uid="{00000000-0005-0000-0000-000069220000}"/>
    <cellStyle name="Normal 9 2 3 2 3 2" xfId="7842" xr:uid="{00000000-0005-0000-0000-00006A220000}"/>
    <cellStyle name="Normal 9 2 3 2 4" xfId="7843" xr:uid="{00000000-0005-0000-0000-00006B220000}"/>
    <cellStyle name="Normal 9 2 3 2 4 2" xfId="7844" xr:uid="{00000000-0005-0000-0000-00006C220000}"/>
    <cellStyle name="Normal 9 2 3 2 5" xfId="7845" xr:uid="{00000000-0005-0000-0000-00006D220000}"/>
    <cellStyle name="Normal 9 2 3 3" xfId="7846" xr:uid="{00000000-0005-0000-0000-00006E220000}"/>
    <cellStyle name="Normal 9 2 3 3 2" xfId="7847" xr:uid="{00000000-0005-0000-0000-00006F220000}"/>
    <cellStyle name="Normal 9 2 3 3 2 2" xfId="7848" xr:uid="{00000000-0005-0000-0000-000070220000}"/>
    <cellStyle name="Normal 9 2 3 3 3" xfId="7849" xr:uid="{00000000-0005-0000-0000-000071220000}"/>
    <cellStyle name="Normal 9 2 3 3 3 2" xfId="7850" xr:uid="{00000000-0005-0000-0000-000072220000}"/>
    <cellStyle name="Normal 9 2 3 3 4" xfId="7851" xr:uid="{00000000-0005-0000-0000-000073220000}"/>
    <cellStyle name="Normal 9 2 3 4" xfId="7852" xr:uid="{00000000-0005-0000-0000-000074220000}"/>
    <cellStyle name="Normal 9 2 3 4 2" xfId="7853" xr:uid="{00000000-0005-0000-0000-000075220000}"/>
    <cellStyle name="Normal 9 2 3 4 3" xfId="7854" xr:uid="{00000000-0005-0000-0000-000076220000}"/>
    <cellStyle name="Normal 9 2 3 5" xfId="7855" xr:uid="{00000000-0005-0000-0000-000077220000}"/>
    <cellStyle name="Normal 9 2 3 5 2" xfId="7856" xr:uid="{00000000-0005-0000-0000-000078220000}"/>
    <cellStyle name="Normal 9 2 3 6" xfId="7857" xr:uid="{00000000-0005-0000-0000-000079220000}"/>
    <cellStyle name="Normal 9 2 4" xfId="7858" xr:uid="{00000000-0005-0000-0000-00007A220000}"/>
    <cellStyle name="Normal 9 2 4 2" xfId="7859" xr:uid="{00000000-0005-0000-0000-00007B220000}"/>
    <cellStyle name="Normal 9 2 4 2 2" xfId="7860" xr:uid="{00000000-0005-0000-0000-00007C220000}"/>
    <cellStyle name="Normal 9 2 4 2 2 2" xfId="7861" xr:uid="{00000000-0005-0000-0000-00007D220000}"/>
    <cellStyle name="Normal 9 2 4 2 3" xfId="7862" xr:uid="{00000000-0005-0000-0000-00007E220000}"/>
    <cellStyle name="Normal 9 2 4 2 3 2" xfId="7863" xr:uid="{00000000-0005-0000-0000-00007F220000}"/>
    <cellStyle name="Normal 9 2 4 2 4" xfId="7864" xr:uid="{00000000-0005-0000-0000-000080220000}"/>
    <cellStyle name="Normal 9 2 4 2 5" xfId="7865" xr:uid="{00000000-0005-0000-0000-000081220000}"/>
    <cellStyle name="Normal 9 2 4 3" xfId="7866" xr:uid="{00000000-0005-0000-0000-000082220000}"/>
    <cellStyle name="Normal 9 2 4 3 2" xfId="7867" xr:uid="{00000000-0005-0000-0000-000083220000}"/>
    <cellStyle name="Normal 9 2 4 3 3" xfId="7868" xr:uid="{00000000-0005-0000-0000-000084220000}"/>
    <cellStyle name="Normal 9 2 4 4" xfId="7869" xr:uid="{00000000-0005-0000-0000-000085220000}"/>
    <cellStyle name="Normal 9 2 4 4 2" xfId="7870" xr:uid="{00000000-0005-0000-0000-000086220000}"/>
    <cellStyle name="Normal 9 2 4 4 3" xfId="7871" xr:uid="{00000000-0005-0000-0000-000087220000}"/>
    <cellStyle name="Normal 9 2 4 5" xfId="7872" xr:uid="{00000000-0005-0000-0000-000088220000}"/>
    <cellStyle name="Normal 9 2 4 6" xfId="7873" xr:uid="{00000000-0005-0000-0000-000089220000}"/>
    <cellStyle name="Normal 9 2 5" xfId="7874" xr:uid="{00000000-0005-0000-0000-00008A220000}"/>
    <cellStyle name="Normal 9 2 5 2" xfId="7875" xr:uid="{00000000-0005-0000-0000-00008B220000}"/>
    <cellStyle name="Normal 9 2 5 2 2" xfId="7876" xr:uid="{00000000-0005-0000-0000-00008C220000}"/>
    <cellStyle name="Normal 9 2 5 2 2 2" xfId="7877" xr:uid="{00000000-0005-0000-0000-00008D220000}"/>
    <cellStyle name="Normal 9 2 5 2 2 3" xfId="7878" xr:uid="{00000000-0005-0000-0000-00008E220000}"/>
    <cellStyle name="Normal 9 2 5 2 2 4" xfId="7879" xr:uid="{00000000-0005-0000-0000-00008F220000}"/>
    <cellStyle name="Normal 9 2 5 2 2 5" xfId="7880" xr:uid="{00000000-0005-0000-0000-000090220000}"/>
    <cellStyle name="Normal 9 2 5 2 3" xfId="7881" xr:uid="{00000000-0005-0000-0000-000091220000}"/>
    <cellStyle name="Normal 9 2 5 2 3 2" xfId="7882" xr:uid="{00000000-0005-0000-0000-000092220000}"/>
    <cellStyle name="Normal 9 2 5 2 3 3" xfId="7883" xr:uid="{00000000-0005-0000-0000-000093220000}"/>
    <cellStyle name="Normal 9 2 5 2 4" xfId="7884" xr:uid="{00000000-0005-0000-0000-000094220000}"/>
    <cellStyle name="Normal 9 2 5 2 4 2" xfId="7885" xr:uid="{00000000-0005-0000-0000-000095220000}"/>
    <cellStyle name="Normal 9 2 5 2 4 3" xfId="7886" xr:uid="{00000000-0005-0000-0000-000096220000}"/>
    <cellStyle name="Normal 9 2 5 2 5" xfId="7887" xr:uid="{00000000-0005-0000-0000-000097220000}"/>
    <cellStyle name="Normal 9 2 5 2 6" xfId="7888" xr:uid="{00000000-0005-0000-0000-000098220000}"/>
    <cellStyle name="Normal 9 2 5 3" xfId="7889" xr:uid="{00000000-0005-0000-0000-000099220000}"/>
    <cellStyle name="Normal 9 2 5 3 2" xfId="7890" xr:uid="{00000000-0005-0000-0000-00009A220000}"/>
    <cellStyle name="Normal 9 2 5 3 2 2" xfId="7891" xr:uid="{00000000-0005-0000-0000-00009B220000}"/>
    <cellStyle name="Normal 9 2 5 3 2 2 2" xfId="7892" xr:uid="{00000000-0005-0000-0000-00009C220000}"/>
    <cellStyle name="Normal 9 2 5 3 2 2 3" xfId="7893" xr:uid="{00000000-0005-0000-0000-00009D220000}"/>
    <cellStyle name="Normal 9 2 5 3 2 3" xfId="7894" xr:uid="{00000000-0005-0000-0000-00009E220000}"/>
    <cellStyle name="Normal 9 2 5 3 2 3 2" xfId="7895" xr:uid="{00000000-0005-0000-0000-00009F220000}"/>
    <cellStyle name="Normal 9 2 5 3 2 3 3" xfId="7896" xr:uid="{00000000-0005-0000-0000-0000A0220000}"/>
    <cellStyle name="Normal 9 2 5 3 2 4" xfId="7897" xr:uid="{00000000-0005-0000-0000-0000A1220000}"/>
    <cellStyle name="Normal 9 2 5 3 2 5" xfId="7898" xr:uid="{00000000-0005-0000-0000-0000A2220000}"/>
    <cellStyle name="Normal 9 2 5 3 3" xfId="7899" xr:uid="{00000000-0005-0000-0000-0000A3220000}"/>
    <cellStyle name="Normal 9 2 5 3 3 2" xfId="7900" xr:uid="{00000000-0005-0000-0000-0000A4220000}"/>
    <cellStyle name="Normal 9 2 5 3 3 3" xfId="7901" xr:uid="{00000000-0005-0000-0000-0000A5220000}"/>
    <cellStyle name="Normal 9 2 5 3 3 4" xfId="7902" xr:uid="{00000000-0005-0000-0000-0000A6220000}"/>
    <cellStyle name="Normal 9 2 5 3 3 5" xfId="7903" xr:uid="{00000000-0005-0000-0000-0000A7220000}"/>
    <cellStyle name="Normal 9 2 5 3 4" xfId="7904" xr:uid="{00000000-0005-0000-0000-0000A8220000}"/>
    <cellStyle name="Normal 9 2 5 3 4 2" xfId="7905" xr:uid="{00000000-0005-0000-0000-0000A9220000}"/>
    <cellStyle name="Normal 9 2 5 3 4 3" xfId="7906" xr:uid="{00000000-0005-0000-0000-0000AA220000}"/>
    <cellStyle name="Normal 9 2 5 3 5" xfId="7907" xr:uid="{00000000-0005-0000-0000-0000AB220000}"/>
    <cellStyle name="Normal 9 2 5 3 5 2" xfId="7908" xr:uid="{00000000-0005-0000-0000-0000AC220000}"/>
    <cellStyle name="Normal 9 2 5 3 5 3" xfId="7909" xr:uid="{00000000-0005-0000-0000-0000AD220000}"/>
    <cellStyle name="Normal 9 2 5 3 6" xfId="7910" xr:uid="{00000000-0005-0000-0000-0000AE220000}"/>
    <cellStyle name="Normal 9 2 5 3 7" xfId="7911" xr:uid="{00000000-0005-0000-0000-0000AF220000}"/>
    <cellStyle name="Normal 9 2 5 4" xfId="7912" xr:uid="{00000000-0005-0000-0000-0000B0220000}"/>
    <cellStyle name="Normal 9 2 5 4 2" xfId="7913" xr:uid="{00000000-0005-0000-0000-0000B1220000}"/>
    <cellStyle name="Normal 9 2 5 4 2 2" xfId="7914" xr:uid="{00000000-0005-0000-0000-0000B2220000}"/>
    <cellStyle name="Normal 9 2 5 4 2 3" xfId="7915" xr:uid="{00000000-0005-0000-0000-0000B3220000}"/>
    <cellStyle name="Normal 9 2 5 4 3" xfId="7916" xr:uid="{00000000-0005-0000-0000-0000B4220000}"/>
    <cellStyle name="Normal 9 2 5 4 3 2" xfId="7917" xr:uid="{00000000-0005-0000-0000-0000B5220000}"/>
    <cellStyle name="Normal 9 2 5 4 3 3" xfId="7918" xr:uid="{00000000-0005-0000-0000-0000B6220000}"/>
    <cellStyle name="Normal 9 2 5 4 4" xfId="7919" xr:uid="{00000000-0005-0000-0000-0000B7220000}"/>
    <cellStyle name="Normal 9 2 5 4 5" xfId="7920" xr:uid="{00000000-0005-0000-0000-0000B8220000}"/>
    <cellStyle name="Normal 9 2 5 5" xfId="7921" xr:uid="{00000000-0005-0000-0000-0000B9220000}"/>
    <cellStyle name="Normal 9 2 5 5 2" xfId="7922" xr:uid="{00000000-0005-0000-0000-0000BA220000}"/>
    <cellStyle name="Normal 9 2 5 5 3" xfId="7923" xr:uid="{00000000-0005-0000-0000-0000BB220000}"/>
    <cellStyle name="Normal 9 2 5 5 4" xfId="7924" xr:uid="{00000000-0005-0000-0000-0000BC220000}"/>
    <cellStyle name="Normal 9 2 5 5 5" xfId="7925" xr:uid="{00000000-0005-0000-0000-0000BD220000}"/>
    <cellStyle name="Normal 9 2 5 6" xfId="7926" xr:uid="{00000000-0005-0000-0000-0000BE220000}"/>
    <cellStyle name="Normal 9 2 5 6 2" xfId="7927" xr:uid="{00000000-0005-0000-0000-0000BF220000}"/>
    <cellStyle name="Normal 9 2 5 6 3" xfId="7928" xr:uid="{00000000-0005-0000-0000-0000C0220000}"/>
    <cellStyle name="Normal 9 2 5 7" xfId="7929" xr:uid="{00000000-0005-0000-0000-0000C1220000}"/>
    <cellStyle name="Normal 9 2 5 7 2" xfId="7930" xr:uid="{00000000-0005-0000-0000-0000C2220000}"/>
    <cellStyle name="Normal 9 2 5 7 3" xfId="7931" xr:uid="{00000000-0005-0000-0000-0000C3220000}"/>
    <cellStyle name="Normal 9 2 5 8" xfId="7932" xr:uid="{00000000-0005-0000-0000-0000C4220000}"/>
    <cellStyle name="Normal 9 2 5 9" xfId="7933" xr:uid="{00000000-0005-0000-0000-0000C5220000}"/>
    <cellStyle name="Normal 9 2 5_10070" xfId="7934" xr:uid="{00000000-0005-0000-0000-0000C6220000}"/>
    <cellStyle name="Normal 9 2 6" xfId="7935" xr:uid="{00000000-0005-0000-0000-0000C7220000}"/>
    <cellStyle name="Normal 9 2 6 2" xfId="7936" xr:uid="{00000000-0005-0000-0000-0000C8220000}"/>
    <cellStyle name="Normal 9 2 6 3" xfId="7937" xr:uid="{00000000-0005-0000-0000-0000C9220000}"/>
    <cellStyle name="Normal 9 2 6 4" xfId="7938" xr:uid="{00000000-0005-0000-0000-0000CA220000}"/>
    <cellStyle name="Normal 9 2 6 5" xfId="7939" xr:uid="{00000000-0005-0000-0000-0000CB220000}"/>
    <cellStyle name="Normal 9 2 7" xfId="7940" xr:uid="{00000000-0005-0000-0000-0000CC220000}"/>
    <cellStyle name="Normal 9 2 7 2" xfId="7941" xr:uid="{00000000-0005-0000-0000-0000CD220000}"/>
    <cellStyle name="Normal 9 2 7 3" xfId="7942" xr:uid="{00000000-0005-0000-0000-0000CE220000}"/>
    <cellStyle name="Normal 9 2 8" xfId="7943" xr:uid="{00000000-0005-0000-0000-0000CF220000}"/>
    <cellStyle name="Normal 9 2 8 2" xfId="7944" xr:uid="{00000000-0005-0000-0000-0000D0220000}"/>
    <cellStyle name="Normal 9 2 8 3" xfId="7945" xr:uid="{00000000-0005-0000-0000-0000D1220000}"/>
    <cellStyle name="Normal 9 2 9" xfId="7946" xr:uid="{00000000-0005-0000-0000-0000D2220000}"/>
    <cellStyle name="Normal 9 3" xfId="7947" xr:uid="{00000000-0005-0000-0000-0000D3220000}"/>
    <cellStyle name="Normal 9 3 2" xfId="7948" xr:uid="{00000000-0005-0000-0000-0000D4220000}"/>
    <cellStyle name="Normal 9 3 2 2" xfId="7949" xr:uid="{00000000-0005-0000-0000-0000D5220000}"/>
    <cellStyle name="Normal 9 3 2 2 2" xfId="7950" xr:uid="{00000000-0005-0000-0000-0000D6220000}"/>
    <cellStyle name="Normal 9 3 2 2 2 2" xfId="7951" xr:uid="{00000000-0005-0000-0000-0000D7220000}"/>
    <cellStyle name="Normal 9 3 2 2 2 2 2" xfId="7952" xr:uid="{00000000-0005-0000-0000-0000D8220000}"/>
    <cellStyle name="Normal 9 3 2 2 2 3" xfId="7953" xr:uid="{00000000-0005-0000-0000-0000D9220000}"/>
    <cellStyle name="Normal 9 3 2 2 2 3 2" xfId="7954" xr:uid="{00000000-0005-0000-0000-0000DA220000}"/>
    <cellStyle name="Normal 9 3 2 2 2 4" xfId="7955" xr:uid="{00000000-0005-0000-0000-0000DB220000}"/>
    <cellStyle name="Normal 9 3 2 2 3" xfId="7956" xr:uid="{00000000-0005-0000-0000-0000DC220000}"/>
    <cellStyle name="Normal 9 3 2 2 3 2" xfId="7957" xr:uid="{00000000-0005-0000-0000-0000DD220000}"/>
    <cellStyle name="Normal 9 3 2 2 4" xfId="7958" xr:uid="{00000000-0005-0000-0000-0000DE220000}"/>
    <cellStyle name="Normal 9 3 2 2 4 2" xfId="7959" xr:uid="{00000000-0005-0000-0000-0000DF220000}"/>
    <cellStyle name="Normal 9 3 2 2 5" xfId="7960" xr:uid="{00000000-0005-0000-0000-0000E0220000}"/>
    <cellStyle name="Normal 9 3 2 3" xfId="7961" xr:uid="{00000000-0005-0000-0000-0000E1220000}"/>
    <cellStyle name="Normal 9 3 2 3 2" xfId="7962" xr:uid="{00000000-0005-0000-0000-0000E2220000}"/>
    <cellStyle name="Normal 9 3 2 3 2 2" xfId="7963" xr:uid="{00000000-0005-0000-0000-0000E3220000}"/>
    <cellStyle name="Normal 9 3 2 3 3" xfId="7964" xr:uid="{00000000-0005-0000-0000-0000E4220000}"/>
    <cellStyle name="Normal 9 3 2 3 3 2" xfId="7965" xr:uid="{00000000-0005-0000-0000-0000E5220000}"/>
    <cellStyle name="Normal 9 3 2 3 4" xfId="7966" xr:uid="{00000000-0005-0000-0000-0000E6220000}"/>
    <cellStyle name="Normal 9 3 2 4" xfId="7967" xr:uid="{00000000-0005-0000-0000-0000E7220000}"/>
    <cellStyle name="Normal 9 3 2 4 2" xfId="7968" xr:uid="{00000000-0005-0000-0000-0000E8220000}"/>
    <cellStyle name="Normal 9 3 2 5" xfId="7969" xr:uid="{00000000-0005-0000-0000-0000E9220000}"/>
    <cellStyle name="Normal 9 3 2 5 2" xfId="7970" xr:uid="{00000000-0005-0000-0000-0000EA220000}"/>
    <cellStyle name="Normal 9 3 2 6" xfId="7971" xr:uid="{00000000-0005-0000-0000-0000EB220000}"/>
    <cellStyle name="Normal 9 3 3" xfId="7972" xr:uid="{00000000-0005-0000-0000-0000EC220000}"/>
    <cellStyle name="Normal 9 3 3 2" xfId="7973" xr:uid="{00000000-0005-0000-0000-0000ED220000}"/>
    <cellStyle name="Normal 9 3 3 2 2" xfId="7974" xr:uid="{00000000-0005-0000-0000-0000EE220000}"/>
    <cellStyle name="Normal 9 3 3 2 2 2" xfId="7975" xr:uid="{00000000-0005-0000-0000-0000EF220000}"/>
    <cellStyle name="Normal 9 3 3 2 3" xfId="7976" xr:uid="{00000000-0005-0000-0000-0000F0220000}"/>
    <cellStyle name="Normal 9 3 3 2 3 2" xfId="7977" xr:uid="{00000000-0005-0000-0000-0000F1220000}"/>
    <cellStyle name="Normal 9 3 3 2 4" xfId="7978" xr:uid="{00000000-0005-0000-0000-0000F2220000}"/>
    <cellStyle name="Normal 9 3 3 3" xfId="7979" xr:uid="{00000000-0005-0000-0000-0000F3220000}"/>
    <cellStyle name="Normal 9 3 3 3 2" xfId="7980" xr:uid="{00000000-0005-0000-0000-0000F4220000}"/>
    <cellStyle name="Normal 9 3 3 4" xfId="7981" xr:uid="{00000000-0005-0000-0000-0000F5220000}"/>
    <cellStyle name="Normal 9 3 3 4 2" xfId="7982" xr:uid="{00000000-0005-0000-0000-0000F6220000}"/>
    <cellStyle name="Normal 9 3 3 5" xfId="7983" xr:uid="{00000000-0005-0000-0000-0000F7220000}"/>
    <cellStyle name="Normal 9 3 4" xfId="7984" xr:uid="{00000000-0005-0000-0000-0000F8220000}"/>
    <cellStyle name="Normal 9 3 4 2" xfId="7985" xr:uid="{00000000-0005-0000-0000-0000F9220000}"/>
    <cellStyle name="Normal 9 3 4 2 2" xfId="7986" xr:uid="{00000000-0005-0000-0000-0000FA220000}"/>
    <cellStyle name="Normal 9 3 4 3" xfId="7987" xr:uid="{00000000-0005-0000-0000-0000FB220000}"/>
    <cellStyle name="Normal 9 3 4 3 2" xfId="7988" xr:uid="{00000000-0005-0000-0000-0000FC220000}"/>
    <cellStyle name="Normal 9 3 4 4" xfId="7989" xr:uid="{00000000-0005-0000-0000-0000FD220000}"/>
    <cellStyle name="Normal 9 3 5" xfId="7990" xr:uid="{00000000-0005-0000-0000-0000FE220000}"/>
    <cellStyle name="Normal 9 3 5 2" xfId="7991" xr:uid="{00000000-0005-0000-0000-0000FF220000}"/>
    <cellStyle name="Normal 9 3 6" xfId="7992" xr:uid="{00000000-0005-0000-0000-000000230000}"/>
    <cellStyle name="Normal 9 3 6 2" xfId="7993" xr:uid="{00000000-0005-0000-0000-000001230000}"/>
    <cellStyle name="Normal 9 3 7" xfId="7994" xr:uid="{00000000-0005-0000-0000-000002230000}"/>
    <cellStyle name="Normal 9 4" xfId="7995" xr:uid="{00000000-0005-0000-0000-000003230000}"/>
    <cellStyle name="Normal 9 4 2" xfId="7996" xr:uid="{00000000-0005-0000-0000-000004230000}"/>
    <cellStyle name="Normal 9 4 2 2" xfId="7997" xr:uid="{00000000-0005-0000-0000-000005230000}"/>
    <cellStyle name="Normal 9 4 2 2 2" xfId="7998" xr:uid="{00000000-0005-0000-0000-000006230000}"/>
    <cellStyle name="Normal 9 4 2 2 2 2" xfId="7999" xr:uid="{00000000-0005-0000-0000-000007230000}"/>
    <cellStyle name="Normal 9 4 2 2 2 2 2" xfId="8000" xr:uid="{00000000-0005-0000-0000-000008230000}"/>
    <cellStyle name="Normal 9 4 2 2 2 3" xfId="8001" xr:uid="{00000000-0005-0000-0000-000009230000}"/>
    <cellStyle name="Normal 9 4 2 2 2 3 2" xfId="8002" xr:uid="{00000000-0005-0000-0000-00000A230000}"/>
    <cellStyle name="Normal 9 4 2 2 2 4" xfId="8003" xr:uid="{00000000-0005-0000-0000-00000B230000}"/>
    <cellStyle name="Normal 9 4 2 2 3" xfId="8004" xr:uid="{00000000-0005-0000-0000-00000C230000}"/>
    <cellStyle name="Normal 9 4 2 2 3 2" xfId="8005" xr:uid="{00000000-0005-0000-0000-00000D230000}"/>
    <cellStyle name="Normal 9 4 2 2 4" xfId="8006" xr:uid="{00000000-0005-0000-0000-00000E230000}"/>
    <cellStyle name="Normal 9 4 2 2 4 2" xfId="8007" xr:uid="{00000000-0005-0000-0000-00000F230000}"/>
    <cellStyle name="Normal 9 4 2 2 5" xfId="8008" xr:uid="{00000000-0005-0000-0000-000010230000}"/>
    <cellStyle name="Normal 9 4 2 3" xfId="8009" xr:uid="{00000000-0005-0000-0000-000011230000}"/>
    <cellStyle name="Normal 9 4 2 3 2" xfId="8010" xr:uid="{00000000-0005-0000-0000-000012230000}"/>
    <cellStyle name="Normal 9 4 2 3 2 2" xfId="8011" xr:uid="{00000000-0005-0000-0000-000013230000}"/>
    <cellStyle name="Normal 9 4 2 3 3" xfId="8012" xr:uid="{00000000-0005-0000-0000-000014230000}"/>
    <cellStyle name="Normal 9 4 2 3 3 2" xfId="8013" xr:uid="{00000000-0005-0000-0000-000015230000}"/>
    <cellStyle name="Normal 9 4 2 3 4" xfId="8014" xr:uid="{00000000-0005-0000-0000-000016230000}"/>
    <cellStyle name="Normal 9 4 2 4" xfId="8015" xr:uid="{00000000-0005-0000-0000-000017230000}"/>
    <cellStyle name="Normal 9 4 2 4 2" xfId="8016" xr:uid="{00000000-0005-0000-0000-000018230000}"/>
    <cellStyle name="Normal 9 4 2 5" xfId="8017" xr:uid="{00000000-0005-0000-0000-000019230000}"/>
    <cellStyle name="Normal 9 4 2 5 2" xfId="8018" xr:uid="{00000000-0005-0000-0000-00001A230000}"/>
    <cellStyle name="Normal 9 4 2 6" xfId="8019" xr:uid="{00000000-0005-0000-0000-00001B230000}"/>
    <cellStyle name="Normal 9 4 3" xfId="8020" xr:uid="{00000000-0005-0000-0000-00001C230000}"/>
    <cellStyle name="Normal 9 4 3 2" xfId="8021" xr:uid="{00000000-0005-0000-0000-00001D230000}"/>
    <cellStyle name="Normal 9 4 3 2 2" xfId="8022" xr:uid="{00000000-0005-0000-0000-00001E230000}"/>
    <cellStyle name="Normal 9 4 3 2 2 2" xfId="8023" xr:uid="{00000000-0005-0000-0000-00001F230000}"/>
    <cellStyle name="Normal 9 4 3 2 3" xfId="8024" xr:uid="{00000000-0005-0000-0000-000020230000}"/>
    <cellStyle name="Normal 9 4 3 2 3 2" xfId="8025" xr:uid="{00000000-0005-0000-0000-000021230000}"/>
    <cellStyle name="Normal 9 4 3 2 4" xfId="8026" xr:uid="{00000000-0005-0000-0000-000022230000}"/>
    <cellStyle name="Normal 9 4 3 3" xfId="8027" xr:uid="{00000000-0005-0000-0000-000023230000}"/>
    <cellStyle name="Normal 9 4 3 3 2" xfId="8028" xr:uid="{00000000-0005-0000-0000-000024230000}"/>
    <cellStyle name="Normal 9 4 3 4" xfId="8029" xr:uid="{00000000-0005-0000-0000-000025230000}"/>
    <cellStyle name="Normal 9 4 3 4 2" xfId="8030" xr:uid="{00000000-0005-0000-0000-000026230000}"/>
    <cellStyle name="Normal 9 4 3 5" xfId="8031" xr:uid="{00000000-0005-0000-0000-000027230000}"/>
    <cellStyle name="Normal 9 4 4" xfId="8032" xr:uid="{00000000-0005-0000-0000-000028230000}"/>
    <cellStyle name="Normal 9 4 4 2" xfId="8033" xr:uid="{00000000-0005-0000-0000-000029230000}"/>
    <cellStyle name="Normal 9 4 4 2 2" xfId="8034" xr:uid="{00000000-0005-0000-0000-00002A230000}"/>
    <cellStyle name="Normal 9 4 4 3" xfId="8035" xr:uid="{00000000-0005-0000-0000-00002B230000}"/>
    <cellStyle name="Normal 9 4 4 3 2" xfId="8036" xr:uid="{00000000-0005-0000-0000-00002C230000}"/>
    <cellStyle name="Normal 9 4 4 4" xfId="8037" xr:uid="{00000000-0005-0000-0000-00002D230000}"/>
    <cellStyle name="Normal 9 4 5" xfId="8038" xr:uid="{00000000-0005-0000-0000-00002E230000}"/>
    <cellStyle name="Normal 9 4 5 2" xfId="8039" xr:uid="{00000000-0005-0000-0000-00002F230000}"/>
    <cellStyle name="Normal 9 4 6" xfId="8040" xr:uid="{00000000-0005-0000-0000-000030230000}"/>
    <cellStyle name="Normal 9 4 6 2" xfId="8041" xr:uid="{00000000-0005-0000-0000-000031230000}"/>
    <cellStyle name="Normal 9 4 7" xfId="8042" xr:uid="{00000000-0005-0000-0000-000032230000}"/>
    <cellStyle name="Normal 9 5" xfId="8043" xr:uid="{00000000-0005-0000-0000-000033230000}"/>
    <cellStyle name="Normal 9 5 2" xfId="8044" xr:uid="{00000000-0005-0000-0000-000034230000}"/>
    <cellStyle name="Normal 9 5 2 2" xfId="8045" xr:uid="{00000000-0005-0000-0000-000035230000}"/>
    <cellStyle name="Normal 9 5 2 2 2" xfId="8046" xr:uid="{00000000-0005-0000-0000-000036230000}"/>
    <cellStyle name="Normal 9 5 2 2 2 2" xfId="8047" xr:uid="{00000000-0005-0000-0000-000037230000}"/>
    <cellStyle name="Normal 9 5 2 2 3" xfId="8048" xr:uid="{00000000-0005-0000-0000-000038230000}"/>
    <cellStyle name="Normal 9 5 2 2 3 2" xfId="8049" xr:uid="{00000000-0005-0000-0000-000039230000}"/>
    <cellStyle name="Normal 9 5 2 2 4" xfId="8050" xr:uid="{00000000-0005-0000-0000-00003A230000}"/>
    <cellStyle name="Normal 9 5 2 2 5" xfId="8051" xr:uid="{00000000-0005-0000-0000-00003B230000}"/>
    <cellStyle name="Normal 9 5 2 3" xfId="8052" xr:uid="{00000000-0005-0000-0000-00003C230000}"/>
    <cellStyle name="Normal 9 5 2 3 2" xfId="8053" xr:uid="{00000000-0005-0000-0000-00003D230000}"/>
    <cellStyle name="Normal 9 5 2 3 3" xfId="8054" xr:uid="{00000000-0005-0000-0000-00003E230000}"/>
    <cellStyle name="Normal 9 5 2 4" xfId="8055" xr:uid="{00000000-0005-0000-0000-00003F230000}"/>
    <cellStyle name="Normal 9 5 2 4 2" xfId="8056" xr:uid="{00000000-0005-0000-0000-000040230000}"/>
    <cellStyle name="Normal 9 5 2 4 3" xfId="8057" xr:uid="{00000000-0005-0000-0000-000041230000}"/>
    <cellStyle name="Normal 9 5 2 5" xfId="8058" xr:uid="{00000000-0005-0000-0000-000042230000}"/>
    <cellStyle name="Normal 9 5 2 6" xfId="8059" xr:uid="{00000000-0005-0000-0000-000043230000}"/>
    <cellStyle name="Normal 9 5 3" xfId="8060" xr:uid="{00000000-0005-0000-0000-000044230000}"/>
    <cellStyle name="Normal 9 5 3 2" xfId="8061" xr:uid="{00000000-0005-0000-0000-000045230000}"/>
    <cellStyle name="Normal 9 5 3 2 2" xfId="8062" xr:uid="{00000000-0005-0000-0000-000046230000}"/>
    <cellStyle name="Normal 9 5 3 2 2 2" xfId="8063" xr:uid="{00000000-0005-0000-0000-000047230000}"/>
    <cellStyle name="Normal 9 5 3 2 2 3" xfId="8064" xr:uid="{00000000-0005-0000-0000-000048230000}"/>
    <cellStyle name="Normal 9 5 3 2 3" xfId="8065" xr:uid="{00000000-0005-0000-0000-000049230000}"/>
    <cellStyle name="Normal 9 5 3 2 3 2" xfId="8066" xr:uid="{00000000-0005-0000-0000-00004A230000}"/>
    <cellStyle name="Normal 9 5 3 2 3 3" xfId="8067" xr:uid="{00000000-0005-0000-0000-00004B230000}"/>
    <cellStyle name="Normal 9 5 3 2 4" xfId="8068" xr:uid="{00000000-0005-0000-0000-00004C230000}"/>
    <cellStyle name="Normal 9 5 3 2 5" xfId="8069" xr:uid="{00000000-0005-0000-0000-00004D230000}"/>
    <cellStyle name="Normal 9 5 3 3" xfId="8070" xr:uid="{00000000-0005-0000-0000-00004E230000}"/>
    <cellStyle name="Normal 9 5 3 3 2" xfId="8071" xr:uid="{00000000-0005-0000-0000-00004F230000}"/>
    <cellStyle name="Normal 9 5 3 3 3" xfId="8072" xr:uid="{00000000-0005-0000-0000-000050230000}"/>
    <cellStyle name="Normal 9 5 3 3 4" xfId="8073" xr:uid="{00000000-0005-0000-0000-000051230000}"/>
    <cellStyle name="Normal 9 5 3 3 5" xfId="8074" xr:uid="{00000000-0005-0000-0000-000052230000}"/>
    <cellStyle name="Normal 9 5 3 4" xfId="8075" xr:uid="{00000000-0005-0000-0000-000053230000}"/>
    <cellStyle name="Normal 9 5 3 4 2" xfId="8076" xr:uid="{00000000-0005-0000-0000-000054230000}"/>
    <cellStyle name="Normal 9 5 3 4 3" xfId="8077" xr:uid="{00000000-0005-0000-0000-000055230000}"/>
    <cellStyle name="Normal 9 5 3 5" xfId="8078" xr:uid="{00000000-0005-0000-0000-000056230000}"/>
    <cellStyle name="Normal 9 5 3 5 2" xfId="8079" xr:uid="{00000000-0005-0000-0000-000057230000}"/>
    <cellStyle name="Normal 9 5 3 5 3" xfId="8080" xr:uid="{00000000-0005-0000-0000-000058230000}"/>
    <cellStyle name="Normal 9 5 3 6" xfId="8081" xr:uid="{00000000-0005-0000-0000-000059230000}"/>
    <cellStyle name="Normal 9 5 3 7" xfId="8082" xr:uid="{00000000-0005-0000-0000-00005A230000}"/>
    <cellStyle name="Normal 9 5 4" xfId="8083" xr:uid="{00000000-0005-0000-0000-00005B230000}"/>
    <cellStyle name="Normal 9 5 4 2" xfId="8084" xr:uid="{00000000-0005-0000-0000-00005C230000}"/>
    <cellStyle name="Normal 9 5 4 2 2" xfId="8085" xr:uid="{00000000-0005-0000-0000-00005D230000}"/>
    <cellStyle name="Normal 9 5 4 2 3" xfId="8086" xr:uid="{00000000-0005-0000-0000-00005E230000}"/>
    <cellStyle name="Normal 9 5 4 3" xfId="8087" xr:uid="{00000000-0005-0000-0000-00005F230000}"/>
    <cellStyle name="Normal 9 5 4 3 2" xfId="8088" xr:uid="{00000000-0005-0000-0000-000060230000}"/>
    <cellStyle name="Normal 9 5 4 3 3" xfId="8089" xr:uid="{00000000-0005-0000-0000-000061230000}"/>
    <cellStyle name="Normal 9 5 4 4" xfId="8090" xr:uid="{00000000-0005-0000-0000-000062230000}"/>
    <cellStyle name="Normal 9 5 4 5" xfId="8091" xr:uid="{00000000-0005-0000-0000-000063230000}"/>
    <cellStyle name="Normal 9 5 5" xfId="8092" xr:uid="{00000000-0005-0000-0000-000064230000}"/>
    <cellStyle name="Normal 9 5 5 2" xfId="8093" xr:uid="{00000000-0005-0000-0000-000065230000}"/>
    <cellStyle name="Normal 9 5 5 3" xfId="8094" xr:uid="{00000000-0005-0000-0000-000066230000}"/>
    <cellStyle name="Normal 9 5 5 4" xfId="8095" xr:uid="{00000000-0005-0000-0000-000067230000}"/>
    <cellStyle name="Normal 9 5 5 5" xfId="8096" xr:uid="{00000000-0005-0000-0000-000068230000}"/>
    <cellStyle name="Normal 9 5 6" xfId="8097" xr:uid="{00000000-0005-0000-0000-000069230000}"/>
    <cellStyle name="Normal 9 5 6 2" xfId="8098" xr:uid="{00000000-0005-0000-0000-00006A230000}"/>
    <cellStyle name="Normal 9 5 6 3" xfId="8099" xr:uid="{00000000-0005-0000-0000-00006B230000}"/>
    <cellStyle name="Normal 9 5 7" xfId="8100" xr:uid="{00000000-0005-0000-0000-00006C230000}"/>
    <cellStyle name="Normal 9 5 7 2" xfId="8101" xr:uid="{00000000-0005-0000-0000-00006D230000}"/>
    <cellStyle name="Normal 9 5 7 3" xfId="8102" xr:uid="{00000000-0005-0000-0000-00006E230000}"/>
    <cellStyle name="Normal 9 5 8" xfId="8103" xr:uid="{00000000-0005-0000-0000-00006F230000}"/>
    <cellStyle name="Normal 9 5 9" xfId="8104" xr:uid="{00000000-0005-0000-0000-000070230000}"/>
    <cellStyle name="Normal 9 5_10070" xfId="8105" xr:uid="{00000000-0005-0000-0000-000071230000}"/>
    <cellStyle name="Normal 9 6" xfId="8106" xr:uid="{00000000-0005-0000-0000-000072230000}"/>
    <cellStyle name="Normal 9 6 2" xfId="8107" xr:uid="{00000000-0005-0000-0000-000073230000}"/>
    <cellStyle name="Normal 9 6 2 2" xfId="8108" xr:uid="{00000000-0005-0000-0000-000074230000}"/>
    <cellStyle name="Normal 9 6 2 2 2" xfId="8109" xr:uid="{00000000-0005-0000-0000-000075230000}"/>
    <cellStyle name="Normal 9 6 2 3" xfId="8110" xr:uid="{00000000-0005-0000-0000-000076230000}"/>
    <cellStyle name="Normal 9 6 2 3 2" xfId="8111" xr:uid="{00000000-0005-0000-0000-000077230000}"/>
    <cellStyle name="Normal 9 6 2 4" xfId="8112" xr:uid="{00000000-0005-0000-0000-000078230000}"/>
    <cellStyle name="Normal 9 6 3" xfId="8113" xr:uid="{00000000-0005-0000-0000-000079230000}"/>
    <cellStyle name="Normal 9 6 3 2" xfId="8114" xr:uid="{00000000-0005-0000-0000-00007A230000}"/>
    <cellStyle name="Normal 9 6 3 3" xfId="8115" xr:uid="{00000000-0005-0000-0000-00007B230000}"/>
    <cellStyle name="Normal 9 6 4" xfId="8116" xr:uid="{00000000-0005-0000-0000-00007C230000}"/>
    <cellStyle name="Normal 9 6 4 2" xfId="8117" xr:uid="{00000000-0005-0000-0000-00007D230000}"/>
    <cellStyle name="Normal 9 6 5" xfId="8118" xr:uid="{00000000-0005-0000-0000-00007E230000}"/>
    <cellStyle name="Normal 9 7" xfId="8119" xr:uid="{00000000-0005-0000-0000-00007F230000}"/>
    <cellStyle name="Normal 9 7 2" xfId="8120" xr:uid="{00000000-0005-0000-0000-000080230000}"/>
    <cellStyle name="Normal 9 7 2 2" xfId="8121" xr:uid="{00000000-0005-0000-0000-000081230000}"/>
    <cellStyle name="Normal 9 7 3" xfId="8122" xr:uid="{00000000-0005-0000-0000-000082230000}"/>
    <cellStyle name="Normal 9 7 3 2" xfId="8123" xr:uid="{00000000-0005-0000-0000-000083230000}"/>
    <cellStyle name="Normal 9 7 4" xfId="8124" xr:uid="{00000000-0005-0000-0000-000084230000}"/>
    <cellStyle name="Normal 9 7 5" xfId="8125" xr:uid="{00000000-0005-0000-0000-000085230000}"/>
    <cellStyle name="Normal 9 8" xfId="8126" xr:uid="{00000000-0005-0000-0000-000086230000}"/>
    <cellStyle name="Normal 9 8 2" xfId="8127" xr:uid="{00000000-0005-0000-0000-000087230000}"/>
    <cellStyle name="Normal 9 8 3" xfId="8128" xr:uid="{00000000-0005-0000-0000-000088230000}"/>
    <cellStyle name="Normal 9 9" xfId="8129" xr:uid="{00000000-0005-0000-0000-000089230000}"/>
    <cellStyle name="Normal 9 9 2" xfId="8130" xr:uid="{00000000-0005-0000-0000-00008A230000}"/>
    <cellStyle name="Normal 9 9 3" xfId="8131" xr:uid="{00000000-0005-0000-0000-00008B230000}"/>
    <cellStyle name="Normal 9_2180" xfId="8132" xr:uid="{00000000-0005-0000-0000-00008C230000}"/>
    <cellStyle name="Normal 90" xfId="8133" xr:uid="{00000000-0005-0000-0000-00008D230000}"/>
    <cellStyle name="Normal 90 2" xfId="8134" xr:uid="{00000000-0005-0000-0000-00008E230000}"/>
    <cellStyle name="Normal 91" xfId="8135" xr:uid="{00000000-0005-0000-0000-00008F230000}"/>
    <cellStyle name="Normal 92" xfId="8136" xr:uid="{00000000-0005-0000-0000-000090230000}"/>
    <cellStyle name="Normal 92 2" xfId="8137" xr:uid="{00000000-0005-0000-0000-000091230000}"/>
    <cellStyle name="Normal 92 2 2" xfId="8138" xr:uid="{00000000-0005-0000-0000-000092230000}"/>
    <cellStyle name="Normal 93" xfId="8139" xr:uid="{00000000-0005-0000-0000-000093230000}"/>
    <cellStyle name="Normal 93 2" xfId="8140" xr:uid="{00000000-0005-0000-0000-000094230000}"/>
    <cellStyle name="Normal 93 3" xfId="8141" xr:uid="{00000000-0005-0000-0000-000095230000}"/>
    <cellStyle name="Normal 94" xfId="8142" xr:uid="{00000000-0005-0000-0000-000096230000}"/>
    <cellStyle name="Normal 94 2" xfId="8143" xr:uid="{00000000-0005-0000-0000-000097230000}"/>
    <cellStyle name="Normal 94 3" xfId="8144" xr:uid="{00000000-0005-0000-0000-000098230000}"/>
    <cellStyle name="Normal 95" xfId="8145" xr:uid="{00000000-0005-0000-0000-000099230000}"/>
    <cellStyle name="Normal 95 2" xfId="8146" xr:uid="{00000000-0005-0000-0000-00009A230000}"/>
    <cellStyle name="Normal 95 3" xfId="8147" xr:uid="{00000000-0005-0000-0000-00009B230000}"/>
    <cellStyle name="Normal 96" xfId="8148" xr:uid="{00000000-0005-0000-0000-00009C230000}"/>
    <cellStyle name="Normal 96 2" xfId="8149" xr:uid="{00000000-0005-0000-0000-00009D230000}"/>
    <cellStyle name="Normal 96 3" xfId="8150" xr:uid="{00000000-0005-0000-0000-00009E230000}"/>
    <cellStyle name="Normal 97" xfId="8151" xr:uid="{00000000-0005-0000-0000-00009F230000}"/>
    <cellStyle name="Normal 97 2" xfId="8152" xr:uid="{00000000-0005-0000-0000-0000A0230000}"/>
    <cellStyle name="Normal 97 3" xfId="8153" xr:uid="{00000000-0005-0000-0000-0000A1230000}"/>
    <cellStyle name="Normal 98" xfId="8154" xr:uid="{00000000-0005-0000-0000-0000A2230000}"/>
    <cellStyle name="Normal 98 2" xfId="8155" xr:uid="{00000000-0005-0000-0000-0000A3230000}"/>
    <cellStyle name="Normal 98 2 2" xfId="8156" xr:uid="{00000000-0005-0000-0000-0000A4230000}"/>
    <cellStyle name="Normal 99" xfId="8157" xr:uid="{00000000-0005-0000-0000-0000A5230000}"/>
    <cellStyle name="Normal 99 2" xfId="8158" xr:uid="{00000000-0005-0000-0000-0000A6230000}"/>
    <cellStyle name="Normal 99 3" xfId="8159" xr:uid="{00000000-0005-0000-0000-0000A7230000}"/>
    <cellStyle name="Normal 99 4" xfId="8160" xr:uid="{00000000-0005-0000-0000-0000A8230000}"/>
    <cellStyle name="Normal_Clark County Depr 12-31-10 R" xfId="9940" xr:uid="{70A019E0-E0A7-4B36-9E4F-2FF1E8EC6B68}"/>
    <cellStyle name="Normal_Depr 2132  12-31-10" xfId="3" xr:uid="{00000000-0005-0000-0000-0000A9230000}"/>
    <cellStyle name="Normal_Depr 2132 9-30-12" xfId="4" xr:uid="{00000000-0005-0000-0000-0000AA230000}"/>
    <cellStyle name="Normal_Depr 2144 3-31-12" xfId="9941" xr:uid="{DB83CE23-1169-4BC7-B4E1-FD886EF17F93}"/>
    <cellStyle name="Note 2" xfId="108" xr:uid="{00000000-0005-0000-0000-0000AB230000}"/>
    <cellStyle name="Note 2 2" xfId="8162" xr:uid="{00000000-0005-0000-0000-0000AC230000}"/>
    <cellStyle name="Note 2 2 2" xfId="8163" xr:uid="{00000000-0005-0000-0000-0000AD230000}"/>
    <cellStyle name="Note 2 2 2 2" xfId="8164" xr:uid="{00000000-0005-0000-0000-0000AE230000}"/>
    <cellStyle name="Note 2 2 2 3" xfId="8165" xr:uid="{00000000-0005-0000-0000-0000AF230000}"/>
    <cellStyle name="Note 2 2 2 4" xfId="8166" xr:uid="{00000000-0005-0000-0000-0000B0230000}"/>
    <cellStyle name="Note 2 2 2 5" xfId="8167" xr:uid="{00000000-0005-0000-0000-0000B1230000}"/>
    <cellStyle name="Note 2 2 3" xfId="8168" xr:uid="{00000000-0005-0000-0000-0000B2230000}"/>
    <cellStyle name="Note 2 2 3 2" xfId="8169" xr:uid="{00000000-0005-0000-0000-0000B3230000}"/>
    <cellStyle name="Note 2 2 3 3" xfId="8170" xr:uid="{00000000-0005-0000-0000-0000B4230000}"/>
    <cellStyle name="Note 2 2 3 4" xfId="8171" xr:uid="{00000000-0005-0000-0000-0000B5230000}"/>
    <cellStyle name="Note 2 2 3 5" xfId="8172" xr:uid="{00000000-0005-0000-0000-0000B6230000}"/>
    <cellStyle name="Note 2 3" xfId="8173" xr:uid="{00000000-0005-0000-0000-0000B7230000}"/>
    <cellStyle name="Note 2 3 2" xfId="8174" xr:uid="{00000000-0005-0000-0000-0000B8230000}"/>
    <cellStyle name="Note 2 3 2 2" xfId="8175" xr:uid="{00000000-0005-0000-0000-0000B9230000}"/>
    <cellStyle name="Note 2 3 2 3" xfId="8176" xr:uid="{00000000-0005-0000-0000-0000BA230000}"/>
    <cellStyle name="Note 2 3 2 4" xfId="8177" xr:uid="{00000000-0005-0000-0000-0000BB230000}"/>
    <cellStyle name="Note 2 3 2 5" xfId="8178" xr:uid="{00000000-0005-0000-0000-0000BC230000}"/>
    <cellStyle name="Note 2 3 3" xfId="8179" xr:uid="{00000000-0005-0000-0000-0000BD230000}"/>
    <cellStyle name="Note 2 4" xfId="8180" xr:uid="{00000000-0005-0000-0000-0000BE230000}"/>
    <cellStyle name="Note 2 4 2" xfId="8181" xr:uid="{00000000-0005-0000-0000-0000BF230000}"/>
    <cellStyle name="Note 2 4 2 2" xfId="8182" xr:uid="{00000000-0005-0000-0000-0000C0230000}"/>
    <cellStyle name="Note 2 4 2 3" xfId="8183" xr:uid="{00000000-0005-0000-0000-0000C1230000}"/>
    <cellStyle name="Note 2 4 2 4" xfId="8184" xr:uid="{00000000-0005-0000-0000-0000C2230000}"/>
    <cellStyle name="Note 2 4 2 5" xfId="8185" xr:uid="{00000000-0005-0000-0000-0000C3230000}"/>
    <cellStyle name="Note 2 4 3" xfId="8186" xr:uid="{00000000-0005-0000-0000-0000C4230000}"/>
    <cellStyle name="Note 2 5" xfId="8187" xr:uid="{00000000-0005-0000-0000-0000C5230000}"/>
    <cellStyle name="Note 2 5 2" xfId="8188" xr:uid="{00000000-0005-0000-0000-0000C6230000}"/>
    <cellStyle name="Note 2 5 3" xfId="8189" xr:uid="{00000000-0005-0000-0000-0000C7230000}"/>
    <cellStyle name="Note 2 5 4" xfId="8190" xr:uid="{00000000-0005-0000-0000-0000C8230000}"/>
    <cellStyle name="Note 2 5 5" xfId="8191" xr:uid="{00000000-0005-0000-0000-0000C9230000}"/>
    <cellStyle name="Note 2 6" xfId="8192" xr:uid="{00000000-0005-0000-0000-0000CA230000}"/>
    <cellStyle name="Note 2 7" xfId="8161" xr:uid="{00000000-0005-0000-0000-0000CB230000}"/>
    <cellStyle name="Note 3" xfId="8193" xr:uid="{00000000-0005-0000-0000-0000CC230000}"/>
    <cellStyle name="Note 3 2" xfId="8194" xr:uid="{00000000-0005-0000-0000-0000CD230000}"/>
    <cellStyle name="Note 3 2 2" xfId="8195" xr:uid="{00000000-0005-0000-0000-0000CE230000}"/>
    <cellStyle name="Note 3 2 2 2" xfId="8196" xr:uid="{00000000-0005-0000-0000-0000CF230000}"/>
    <cellStyle name="Note 3 2 2 3" xfId="8197" xr:uid="{00000000-0005-0000-0000-0000D0230000}"/>
    <cellStyle name="Note 3 2 2 4" xfId="8198" xr:uid="{00000000-0005-0000-0000-0000D1230000}"/>
    <cellStyle name="Note 3 2 2 5" xfId="8199" xr:uid="{00000000-0005-0000-0000-0000D2230000}"/>
    <cellStyle name="Note 3 2 3" xfId="8200" xr:uid="{00000000-0005-0000-0000-0000D3230000}"/>
    <cellStyle name="Note 3 2 3 2" xfId="8201" xr:uid="{00000000-0005-0000-0000-0000D4230000}"/>
    <cellStyle name="Note 3 2 3 3" xfId="8202" xr:uid="{00000000-0005-0000-0000-0000D5230000}"/>
    <cellStyle name="Note 3 2 3 4" xfId="8203" xr:uid="{00000000-0005-0000-0000-0000D6230000}"/>
    <cellStyle name="Note 3 2 3 5" xfId="8204" xr:uid="{00000000-0005-0000-0000-0000D7230000}"/>
    <cellStyle name="Note 3 3" xfId="8205" xr:uid="{00000000-0005-0000-0000-0000D8230000}"/>
    <cellStyle name="Note 3 3 2" xfId="8206" xr:uid="{00000000-0005-0000-0000-0000D9230000}"/>
    <cellStyle name="Note 3 3 2 2" xfId="8207" xr:uid="{00000000-0005-0000-0000-0000DA230000}"/>
    <cellStyle name="Note 3 3 2 3" xfId="8208" xr:uid="{00000000-0005-0000-0000-0000DB230000}"/>
    <cellStyle name="Note 3 3 2 4" xfId="8209" xr:uid="{00000000-0005-0000-0000-0000DC230000}"/>
    <cellStyle name="Note 3 3 2 5" xfId="8210" xr:uid="{00000000-0005-0000-0000-0000DD230000}"/>
    <cellStyle name="Note 3 3 3" xfId="8211" xr:uid="{00000000-0005-0000-0000-0000DE230000}"/>
    <cellStyle name="Note 3 4" xfId="8212" xr:uid="{00000000-0005-0000-0000-0000DF230000}"/>
    <cellStyle name="Note 3 4 2" xfId="8213" xr:uid="{00000000-0005-0000-0000-0000E0230000}"/>
    <cellStyle name="Note 3 4 2 2" xfId="8214" xr:uid="{00000000-0005-0000-0000-0000E1230000}"/>
    <cellStyle name="Note 3 4 2 3" xfId="8215" xr:uid="{00000000-0005-0000-0000-0000E2230000}"/>
    <cellStyle name="Note 3 4 2 4" xfId="8216" xr:uid="{00000000-0005-0000-0000-0000E3230000}"/>
    <cellStyle name="Note 3 4 2 5" xfId="8217" xr:uid="{00000000-0005-0000-0000-0000E4230000}"/>
    <cellStyle name="Note 3 4 3" xfId="8218" xr:uid="{00000000-0005-0000-0000-0000E5230000}"/>
    <cellStyle name="Note 3 5" xfId="8219" xr:uid="{00000000-0005-0000-0000-0000E6230000}"/>
    <cellStyle name="Note 3 5 2" xfId="8220" xr:uid="{00000000-0005-0000-0000-0000E7230000}"/>
    <cellStyle name="Note 3 5 3" xfId="8221" xr:uid="{00000000-0005-0000-0000-0000E8230000}"/>
    <cellStyle name="Note 3 5 4" xfId="8222" xr:uid="{00000000-0005-0000-0000-0000E9230000}"/>
    <cellStyle name="Note 3 5 5" xfId="8223" xr:uid="{00000000-0005-0000-0000-0000EA230000}"/>
    <cellStyle name="Note 3 6" xfId="8224" xr:uid="{00000000-0005-0000-0000-0000EB230000}"/>
    <cellStyle name="Note 4" xfId="8225" xr:uid="{00000000-0005-0000-0000-0000EC230000}"/>
    <cellStyle name="Note 4 2" xfId="8226" xr:uid="{00000000-0005-0000-0000-0000ED230000}"/>
    <cellStyle name="Note 4 3" xfId="8227" xr:uid="{00000000-0005-0000-0000-0000EE230000}"/>
    <cellStyle name="Note 4 3 2" xfId="8228" xr:uid="{00000000-0005-0000-0000-0000EF230000}"/>
    <cellStyle name="Note 4 3 3" xfId="8229" xr:uid="{00000000-0005-0000-0000-0000F0230000}"/>
    <cellStyle name="Note 4 3 4" xfId="8230" xr:uid="{00000000-0005-0000-0000-0000F1230000}"/>
    <cellStyle name="Note 4 3 5" xfId="8231" xr:uid="{00000000-0005-0000-0000-0000F2230000}"/>
    <cellStyle name="Note 4 4" xfId="8232" xr:uid="{00000000-0005-0000-0000-0000F3230000}"/>
    <cellStyle name="Note 4 5" xfId="8233" xr:uid="{00000000-0005-0000-0000-0000F4230000}"/>
    <cellStyle name="Note 5" xfId="8234" xr:uid="{00000000-0005-0000-0000-0000F5230000}"/>
    <cellStyle name="Note 5 2" xfId="8235" xr:uid="{00000000-0005-0000-0000-0000F6230000}"/>
    <cellStyle name="Note 5 2 2" xfId="8236" xr:uid="{00000000-0005-0000-0000-0000F7230000}"/>
    <cellStyle name="Note 5 2 3" xfId="8237" xr:uid="{00000000-0005-0000-0000-0000F8230000}"/>
    <cellStyle name="Note 5 2 4" xfId="8238" xr:uid="{00000000-0005-0000-0000-0000F9230000}"/>
    <cellStyle name="Note 5 2 5" xfId="8239" xr:uid="{00000000-0005-0000-0000-0000FA230000}"/>
    <cellStyle name="Note 6" xfId="8240" xr:uid="{00000000-0005-0000-0000-0000FB230000}"/>
    <cellStyle name="Notes" xfId="109" xr:uid="{00000000-0005-0000-0000-0000FC230000}"/>
    <cellStyle name="Notes 2" xfId="8241" xr:uid="{00000000-0005-0000-0000-0000FD230000}"/>
    <cellStyle name="Output 2" xfId="8243" xr:uid="{00000000-0005-0000-0000-0000FE230000}"/>
    <cellStyle name="Output 2 2" xfId="8244" xr:uid="{00000000-0005-0000-0000-0000FF230000}"/>
    <cellStyle name="Output 2 2 2" xfId="8245" xr:uid="{00000000-0005-0000-0000-000000240000}"/>
    <cellStyle name="Output 2 2 2 2" xfId="8246" xr:uid="{00000000-0005-0000-0000-000001240000}"/>
    <cellStyle name="Output 2 2 2 2 2" xfId="8247" xr:uid="{00000000-0005-0000-0000-000002240000}"/>
    <cellStyle name="Output 2 2 2 2 3" xfId="8248" xr:uid="{00000000-0005-0000-0000-000003240000}"/>
    <cellStyle name="Output 2 2 2 2 4" xfId="8249" xr:uid="{00000000-0005-0000-0000-000004240000}"/>
    <cellStyle name="Output 2 2 2 2 5" xfId="8250" xr:uid="{00000000-0005-0000-0000-000005240000}"/>
    <cellStyle name="Output 2 2 2 3" xfId="8251" xr:uid="{00000000-0005-0000-0000-000006240000}"/>
    <cellStyle name="Output 2 2 3" xfId="8252" xr:uid="{00000000-0005-0000-0000-000007240000}"/>
    <cellStyle name="Output 2 2 3 2" xfId="8253" xr:uid="{00000000-0005-0000-0000-000008240000}"/>
    <cellStyle name="Output 2 2 3 3" xfId="8254" xr:uid="{00000000-0005-0000-0000-000009240000}"/>
    <cellStyle name="Output 2 2 3 4" xfId="8255" xr:uid="{00000000-0005-0000-0000-00000A240000}"/>
    <cellStyle name="Output 2 2 3 5" xfId="8256" xr:uid="{00000000-0005-0000-0000-00000B240000}"/>
    <cellStyle name="Output 2 2 4" xfId="8257" xr:uid="{00000000-0005-0000-0000-00000C240000}"/>
    <cellStyle name="Output 2 3" xfId="8258" xr:uid="{00000000-0005-0000-0000-00000D240000}"/>
    <cellStyle name="Output 2 3 2" xfId="8259" xr:uid="{00000000-0005-0000-0000-00000E240000}"/>
    <cellStyle name="Output 2 3 2 2" xfId="8260" xr:uid="{00000000-0005-0000-0000-00000F240000}"/>
    <cellStyle name="Output 2 3 2 3" xfId="8261" xr:uid="{00000000-0005-0000-0000-000010240000}"/>
    <cellStyle name="Output 2 3 2 4" xfId="8262" xr:uid="{00000000-0005-0000-0000-000011240000}"/>
    <cellStyle name="Output 2 3 2 5" xfId="8263" xr:uid="{00000000-0005-0000-0000-000012240000}"/>
    <cellStyle name="Output 2 3 3" xfId="8264" xr:uid="{00000000-0005-0000-0000-000013240000}"/>
    <cellStyle name="Output 2 4" xfId="8265" xr:uid="{00000000-0005-0000-0000-000014240000}"/>
    <cellStyle name="Output 2 4 2" xfId="8266" xr:uid="{00000000-0005-0000-0000-000015240000}"/>
    <cellStyle name="Output 2 4 3" xfId="8267" xr:uid="{00000000-0005-0000-0000-000016240000}"/>
    <cellStyle name="Output 2 4 4" xfId="8268" xr:uid="{00000000-0005-0000-0000-000017240000}"/>
    <cellStyle name="Output 2 4 5" xfId="8269" xr:uid="{00000000-0005-0000-0000-000018240000}"/>
    <cellStyle name="Output 2 5" xfId="8270" xr:uid="{00000000-0005-0000-0000-000019240000}"/>
    <cellStyle name="Output 3" xfId="8271" xr:uid="{00000000-0005-0000-0000-00001A240000}"/>
    <cellStyle name="Output 3 2" xfId="8272" xr:uid="{00000000-0005-0000-0000-00001B240000}"/>
    <cellStyle name="Output 3 2 2" xfId="8273" xr:uid="{00000000-0005-0000-0000-00001C240000}"/>
    <cellStyle name="Output 3 2 2 2" xfId="8274" xr:uid="{00000000-0005-0000-0000-00001D240000}"/>
    <cellStyle name="Output 3 2 2 3" xfId="8275" xr:uid="{00000000-0005-0000-0000-00001E240000}"/>
    <cellStyle name="Output 3 2 2 4" xfId="8276" xr:uid="{00000000-0005-0000-0000-00001F240000}"/>
    <cellStyle name="Output 3 2 2 5" xfId="8277" xr:uid="{00000000-0005-0000-0000-000020240000}"/>
    <cellStyle name="Output 3 2 3" xfId="8278" xr:uid="{00000000-0005-0000-0000-000021240000}"/>
    <cellStyle name="Output 3 3" xfId="8279" xr:uid="{00000000-0005-0000-0000-000022240000}"/>
    <cellStyle name="Output 3 3 2" xfId="8280" xr:uid="{00000000-0005-0000-0000-000023240000}"/>
    <cellStyle name="Output 3 3 3" xfId="8281" xr:uid="{00000000-0005-0000-0000-000024240000}"/>
    <cellStyle name="Output 3 3 4" xfId="8282" xr:uid="{00000000-0005-0000-0000-000025240000}"/>
    <cellStyle name="Output 3 3 5" xfId="8283" xr:uid="{00000000-0005-0000-0000-000026240000}"/>
    <cellStyle name="Output 3 4" xfId="8284" xr:uid="{00000000-0005-0000-0000-000027240000}"/>
    <cellStyle name="Output 3 4 2" xfId="8285" xr:uid="{00000000-0005-0000-0000-000028240000}"/>
    <cellStyle name="Output 3 4 3" xfId="8286" xr:uid="{00000000-0005-0000-0000-000029240000}"/>
    <cellStyle name="Output 3 4 4" xfId="8287" xr:uid="{00000000-0005-0000-0000-00002A240000}"/>
    <cellStyle name="Output 3 4 5" xfId="8288" xr:uid="{00000000-0005-0000-0000-00002B240000}"/>
    <cellStyle name="Output 3 5" xfId="8289" xr:uid="{00000000-0005-0000-0000-00002C240000}"/>
    <cellStyle name="Output 4" xfId="8290" xr:uid="{00000000-0005-0000-0000-00002D240000}"/>
    <cellStyle name="Output 5" xfId="8242" xr:uid="{00000000-0005-0000-0000-00002E240000}"/>
    <cellStyle name="Percent" xfId="2" builtinId="5"/>
    <cellStyle name="Percent 10" xfId="8291" xr:uid="{00000000-0005-0000-0000-000030240000}"/>
    <cellStyle name="Percent 10 2" xfId="8292" xr:uid="{00000000-0005-0000-0000-000031240000}"/>
    <cellStyle name="Percent 10 3" xfId="8293" xr:uid="{00000000-0005-0000-0000-000032240000}"/>
    <cellStyle name="Percent 10 4" xfId="8294" xr:uid="{00000000-0005-0000-0000-000033240000}"/>
    <cellStyle name="Percent 11" xfId="8295" xr:uid="{00000000-0005-0000-0000-000034240000}"/>
    <cellStyle name="Percent 11 2" xfId="8296" xr:uid="{00000000-0005-0000-0000-000035240000}"/>
    <cellStyle name="Percent 11 2 2" xfId="8297" xr:uid="{00000000-0005-0000-0000-000036240000}"/>
    <cellStyle name="Percent 11 3" xfId="8298" xr:uid="{00000000-0005-0000-0000-000037240000}"/>
    <cellStyle name="Percent 11 3 2" xfId="8299" xr:uid="{00000000-0005-0000-0000-000038240000}"/>
    <cellStyle name="Percent 11 4" xfId="8300" xr:uid="{00000000-0005-0000-0000-000039240000}"/>
    <cellStyle name="Percent 12" xfId="8301" xr:uid="{00000000-0005-0000-0000-00003A240000}"/>
    <cellStyle name="Percent 13" xfId="8302" xr:uid="{00000000-0005-0000-0000-00003B240000}"/>
    <cellStyle name="Percent 14" xfId="8303" xr:uid="{00000000-0005-0000-0000-00003C240000}"/>
    <cellStyle name="Percent 14 2" xfId="8304" xr:uid="{00000000-0005-0000-0000-00003D240000}"/>
    <cellStyle name="Percent 14 2 2" xfId="8305" xr:uid="{00000000-0005-0000-0000-00003E240000}"/>
    <cellStyle name="Percent 15" xfId="8934" xr:uid="{00000000-0005-0000-0000-00003F240000}"/>
    <cellStyle name="Percent 16 2" xfId="8306" xr:uid="{00000000-0005-0000-0000-000040240000}"/>
    <cellStyle name="Percent 16 2 2" xfId="8307" xr:uid="{00000000-0005-0000-0000-000041240000}"/>
    <cellStyle name="Percent 2" xfId="110" xr:uid="{00000000-0005-0000-0000-000042240000}"/>
    <cellStyle name="Percent 2 2" xfId="111" xr:uid="{00000000-0005-0000-0000-000043240000}"/>
    <cellStyle name="Percent 2 2 2" xfId="8310" xr:uid="{00000000-0005-0000-0000-000044240000}"/>
    <cellStyle name="Percent 2 2 3" xfId="8311" xr:uid="{00000000-0005-0000-0000-000045240000}"/>
    <cellStyle name="Percent 2 2 3 2" xfId="8312" xr:uid="{00000000-0005-0000-0000-000046240000}"/>
    <cellStyle name="Percent 2 2 4" xfId="8309" xr:uid="{00000000-0005-0000-0000-000047240000}"/>
    <cellStyle name="Percent 2 3" xfId="8313" xr:uid="{00000000-0005-0000-0000-000048240000}"/>
    <cellStyle name="Percent 2 3 2" xfId="8314" xr:uid="{00000000-0005-0000-0000-000049240000}"/>
    <cellStyle name="Percent 2 3 3" xfId="8315" xr:uid="{00000000-0005-0000-0000-00004A240000}"/>
    <cellStyle name="Percent 2 4" xfId="8316" xr:uid="{00000000-0005-0000-0000-00004B240000}"/>
    <cellStyle name="Percent 2 4 2" xfId="8317" xr:uid="{00000000-0005-0000-0000-00004C240000}"/>
    <cellStyle name="Percent 2 4 3" xfId="8318" xr:uid="{00000000-0005-0000-0000-00004D240000}"/>
    <cellStyle name="Percent 2 5" xfId="8319" xr:uid="{00000000-0005-0000-0000-00004E240000}"/>
    <cellStyle name="Percent 2 6" xfId="8320" xr:uid="{00000000-0005-0000-0000-00004F240000}"/>
    <cellStyle name="Percent 2 7" xfId="8308" xr:uid="{00000000-0005-0000-0000-000050240000}"/>
    <cellStyle name="Percent 3" xfId="112" xr:uid="{00000000-0005-0000-0000-000051240000}"/>
    <cellStyle name="Percent 3 10" xfId="8322" xr:uid="{00000000-0005-0000-0000-000052240000}"/>
    <cellStyle name="Percent 3 11" xfId="8321" xr:uid="{00000000-0005-0000-0000-000053240000}"/>
    <cellStyle name="Percent 3 2" xfId="8323" xr:uid="{00000000-0005-0000-0000-000054240000}"/>
    <cellStyle name="Percent 3 2 2" xfId="8324" xr:uid="{00000000-0005-0000-0000-000055240000}"/>
    <cellStyle name="Percent 3 2 2 2" xfId="8325" xr:uid="{00000000-0005-0000-0000-000056240000}"/>
    <cellStyle name="Percent 3 2 2 2 2" xfId="8326" xr:uid="{00000000-0005-0000-0000-000057240000}"/>
    <cellStyle name="Percent 3 2 2 2 2 2" xfId="8327" xr:uid="{00000000-0005-0000-0000-000058240000}"/>
    <cellStyle name="Percent 3 2 2 2 2 2 2" xfId="8328" xr:uid="{00000000-0005-0000-0000-000059240000}"/>
    <cellStyle name="Percent 3 2 2 2 2 2 2 2" xfId="8329" xr:uid="{00000000-0005-0000-0000-00005A240000}"/>
    <cellStyle name="Percent 3 2 2 2 2 2 3" xfId="8330" xr:uid="{00000000-0005-0000-0000-00005B240000}"/>
    <cellStyle name="Percent 3 2 2 2 2 2 3 2" xfId="8331" xr:uid="{00000000-0005-0000-0000-00005C240000}"/>
    <cellStyle name="Percent 3 2 2 2 2 2 4" xfId="8332" xr:uid="{00000000-0005-0000-0000-00005D240000}"/>
    <cellStyle name="Percent 3 2 2 2 2 3" xfId="8333" xr:uid="{00000000-0005-0000-0000-00005E240000}"/>
    <cellStyle name="Percent 3 2 2 2 2 3 2" xfId="8334" xr:uid="{00000000-0005-0000-0000-00005F240000}"/>
    <cellStyle name="Percent 3 2 2 2 2 4" xfId="8335" xr:uid="{00000000-0005-0000-0000-000060240000}"/>
    <cellStyle name="Percent 3 2 2 2 2 4 2" xfId="8336" xr:uid="{00000000-0005-0000-0000-000061240000}"/>
    <cellStyle name="Percent 3 2 2 2 2 5" xfId="8337" xr:uid="{00000000-0005-0000-0000-000062240000}"/>
    <cellStyle name="Percent 3 2 2 2 3" xfId="8338" xr:uid="{00000000-0005-0000-0000-000063240000}"/>
    <cellStyle name="Percent 3 2 2 2 3 2" xfId="8339" xr:uid="{00000000-0005-0000-0000-000064240000}"/>
    <cellStyle name="Percent 3 2 2 2 3 2 2" xfId="8340" xr:uid="{00000000-0005-0000-0000-000065240000}"/>
    <cellStyle name="Percent 3 2 2 2 3 3" xfId="8341" xr:uid="{00000000-0005-0000-0000-000066240000}"/>
    <cellStyle name="Percent 3 2 2 2 3 3 2" xfId="8342" xr:uid="{00000000-0005-0000-0000-000067240000}"/>
    <cellStyle name="Percent 3 2 2 2 3 4" xfId="8343" xr:uid="{00000000-0005-0000-0000-000068240000}"/>
    <cellStyle name="Percent 3 2 2 2 4" xfId="8344" xr:uid="{00000000-0005-0000-0000-000069240000}"/>
    <cellStyle name="Percent 3 2 2 2 4 2" xfId="8345" xr:uid="{00000000-0005-0000-0000-00006A240000}"/>
    <cellStyle name="Percent 3 2 2 2 5" xfId="8346" xr:uid="{00000000-0005-0000-0000-00006B240000}"/>
    <cellStyle name="Percent 3 2 2 2 5 2" xfId="8347" xr:uid="{00000000-0005-0000-0000-00006C240000}"/>
    <cellStyle name="Percent 3 2 2 2 6" xfId="8348" xr:uid="{00000000-0005-0000-0000-00006D240000}"/>
    <cellStyle name="Percent 3 2 2 3" xfId="8349" xr:uid="{00000000-0005-0000-0000-00006E240000}"/>
    <cellStyle name="Percent 3 2 2 3 2" xfId="8350" xr:uid="{00000000-0005-0000-0000-00006F240000}"/>
    <cellStyle name="Percent 3 2 2 3 2 2" xfId="8351" xr:uid="{00000000-0005-0000-0000-000070240000}"/>
    <cellStyle name="Percent 3 2 2 3 2 2 2" xfId="8352" xr:uid="{00000000-0005-0000-0000-000071240000}"/>
    <cellStyle name="Percent 3 2 2 3 2 3" xfId="8353" xr:uid="{00000000-0005-0000-0000-000072240000}"/>
    <cellStyle name="Percent 3 2 2 3 2 3 2" xfId="8354" xr:uid="{00000000-0005-0000-0000-000073240000}"/>
    <cellStyle name="Percent 3 2 2 3 2 4" xfId="8355" xr:uid="{00000000-0005-0000-0000-000074240000}"/>
    <cellStyle name="Percent 3 2 2 3 3" xfId="8356" xr:uid="{00000000-0005-0000-0000-000075240000}"/>
    <cellStyle name="Percent 3 2 2 3 3 2" xfId="8357" xr:uid="{00000000-0005-0000-0000-000076240000}"/>
    <cellStyle name="Percent 3 2 2 3 4" xfId="8358" xr:uid="{00000000-0005-0000-0000-000077240000}"/>
    <cellStyle name="Percent 3 2 2 3 4 2" xfId="8359" xr:uid="{00000000-0005-0000-0000-000078240000}"/>
    <cellStyle name="Percent 3 2 2 3 5" xfId="8360" xr:uid="{00000000-0005-0000-0000-000079240000}"/>
    <cellStyle name="Percent 3 2 2 4" xfId="8361" xr:uid="{00000000-0005-0000-0000-00007A240000}"/>
    <cellStyle name="Percent 3 2 2 4 2" xfId="8362" xr:uid="{00000000-0005-0000-0000-00007B240000}"/>
    <cellStyle name="Percent 3 2 2 4 2 2" xfId="8363" xr:uid="{00000000-0005-0000-0000-00007C240000}"/>
    <cellStyle name="Percent 3 2 2 4 3" xfId="8364" xr:uid="{00000000-0005-0000-0000-00007D240000}"/>
    <cellStyle name="Percent 3 2 2 4 3 2" xfId="8365" xr:uid="{00000000-0005-0000-0000-00007E240000}"/>
    <cellStyle name="Percent 3 2 2 4 4" xfId="8366" xr:uid="{00000000-0005-0000-0000-00007F240000}"/>
    <cellStyle name="Percent 3 2 2 5" xfId="8367" xr:uid="{00000000-0005-0000-0000-000080240000}"/>
    <cellStyle name="Percent 3 2 2 5 2" xfId="8368" xr:uid="{00000000-0005-0000-0000-000081240000}"/>
    <cellStyle name="Percent 3 2 2 6" xfId="8369" xr:uid="{00000000-0005-0000-0000-000082240000}"/>
    <cellStyle name="Percent 3 2 2 6 2" xfId="8370" xr:uid="{00000000-0005-0000-0000-000083240000}"/>
    <cellStyle name="Percent 3 2 2 7" xfId="8371" xr:uid="{00000000-0005-0000-0000-000084240000}"/>
    <cellStyle name="Percent 3 2 3" xfId="8372" xr:uid="{00000000-0005-0000-0000-000085240000}"/>
    <cellStyle name="Percent 3 2 3 2" xfId="8373" xr:uid="{00000000-0005-0000-0000-000086240000}"/>
    <cellStyle name="Percent 3 2 3 2 2" xfId="8374" xr:uid="{00000000-0005-0000-0000-000087240000}"/>
    <cellStyle name="Percent 3 2 3 2 2 2" xfId="8375" xr:uid="{00000000-0005-0000-0000-000088240000}"/>
    <cellStyle name="Percent 3 2 3 2 2 2 2" xfId="8376" xr:uid="{00000000-0005-0000-0000-000089240000}"/>
    <cellStyle name="Percent 3 2 3 2 2 3" xfId="8377" xr:uid="{00000000-0005-0000-0000-00008A240000}"/>
    <cellStyle name="Percent 3 2 3 2 2 3 2" xfId="8378" xr:uid="{00000000-0005-0000-0000-00008B240000}"/>
    <cellStyle name="Percent 3 2 3 2 2 4" xfId="8379" xr:uid="{00000000-0005-0000-0000-00008C240000}"/>
    <cellStyle name="Percent 3 2 3 2 3" xfId="8380" xr:uid="{00000000-0005-0000-0000-00008D240000}"/>
    <cellStyle name="Percent 3 2 3 2 3 2" xfId="8381" xr:uid="{00000000-0005-0000-0000-00008E240000}"/>
    <cellStyle name="Percent 3 2 3 2 4" xfId="8382" xr:uid="{00000000-0005-0000-0000-00008F240000}"/>
    <cellStyle name="Percent 3 2 3 2 4 2" xfId="8383" xr:uid="{00000000-0005-0000-0000-000090240000}"/>
    <cellStyle name="Percent 3 2 3 2 5" xfId="8384" xr:uid="{00000000-0005-0000-0000-000091240000}"/>
    <cellStyle name="Percent 3 2 3 3" xfId="8385" xr:uid="{00000000-0005-0000-0000-000092240000}"/>
    <cellStyle name="Percent 3 2 3 3 2" xfId="8386" xr:uid="{00000000-0005-0000-0000-000093240000}"/>
    <cellStyle name="Percent 3 2 3 3 2 2" xfId="8387" xr:uid="{00000000-0005-0000-0000-000094240000}"/>
    <cellStyle name="Percent 3 2 3 3 3" xfId="8388" xr:uid="{00000000-0005-0000-0000-000095240000}"/>
    <cellStyle name="Percent 3 2 3 3 3 2" xfId="8389" xr:uid="{00000000-0005-0000-0000-000096240000}"/>
    <cellStyle name="Percent 3 2 3 3 4" xfId="8390" xr:uid="{00000000-0005-0000-0000-000097240000}"/>
    <cellStyle name="Percent 3 2 3 4" xfId="8391" xr:uid="{00000000-0005-0000-0000-000098240000}"/>
    <cellStyle name="Percent 3 2 3 4 2" xfId="8392" xr:uid="{00000000-0005-0000-0000-000099240000}"/>
    <cellStyle name="Percent 3 2 3 5" xfId="8393" xr:uid="{00000000-0005-0000-0000-00009A240000}"/>
    <cellStyle name="Percent 3 2 3 5 2" xfId="8394" xr:uid="{00000000-0005-0000-0000-00009B240000}"/>
    <cellStyle name="Percent 3 2 3 6" xfId="8395" xr:uid="{00000000-0005-0000-0000-00009C240000}"/>
    <cellStyle name="Percent 3 2 4" xfId="8396" xr:uid="{00000000-0005-0000-0000-00009D240000}"/>
    <cellStyle name="Percent 3 2 4 2" xfId="8397" xr:uid="{00000000-0005-0000-0000-00009E240000}"/>
    <cellStyle name="Percent 3 2 4 2 2" xfId="8398" xr:uid="{00000000-0005-0000-0000-00009F240000}"/>
    <cellStyle name="Percent 3 2 4 2 2 2" xfId="8399" xr:uid="{00000000-0005-0000-0000-0000A0240000}"/>
    <cellStyle name="Percent 3 2 4 2 3" xfId="8400" xr:uid="{00000000-0005-0000-0000-0000A1240000}"/>
    <cellStyle name="Percent 3 2 4 2 3 2" xfId="8401" xr:uid="{00000000-0005-0000-0000-0000A2240000}"/>
    <cellStyle name="Percent 3 2 4 2 4" xfId="8402" xr:uid="{00000000-0005-0000-0000-0000A3240000}"/>
    <cellStyle name="Percent 3 2 4 3" xfId="8403" xr:uid="{00000000-0005-0000-0000-0000A4240000}"/>
    <cellStyle name="Percent 3 2 4 3 2" xfId="8404" xr:uid="{00000000-0005-0000-0000-0000A5240000}"/>
    <cellStyle name="Percent 3 2 4 4" xfId="8405" xr:uid="{00000000-0005-0000-0000-0000A6240000}"/>
    <cellStyle name="Percent 3 2 4 4 2" xfId="8406" xr:uid="{00000000-0005-0000-0000-0000A7240000}"/>
    <cellStyle name="Percent 3 2 4 5" xfId="8407" xr:uid="{00000000-0005-0000-0000-0000A8240000}"/>
    <cellStyle name="Percent 3 2 5" xfId="8408" xr:uid="{00000000-0005-0000-0000-0000A9240000}"/>
    <cellStyle name="Percent 3 2 5 2" xfId="8409" xr:uid="{00000000-0005-0000-0000-0000AA240000}"/>
    <cellStyle name="Percent 3 2 5 2 2" xfId="8410" xr:uid="{00000000-0005-0000-0000-0000AB240000}"/>
    <cellStyle name="Percent 3 2 5 3" xfId="8411" xr:uid="{00000000-0005-0000-0000-0000AC240000}"/>
    <cellStyle name="Percent 3 2 5 3 2" xfId="8412" xr:uid="{00000000-0005-0000-0000-0000AD240000}"/>
    <cellStyle name="Percent 3 2 5 4" xfId="8413" xr:uid="{00000000-0005-0000-0000-0000AE240000}"/>
    <cellStyle name="Percent 3 2 6" xfId="8414" xr:uid="{00000000-0005-0000-0000-0000AF240000}"/>
    <cellStyle name="Percent 3 2 6 2" xfId="8415" xr:uid="{00000000-0005-0000-0000-0000B0240000}"/>
    <cellStyle name="Percent 3 2 7" xfId="8416" xr:uid="{00000000-0005-0000-0000-0000B1240000}"/>
    <cellStyle name="Percent 3 2 7 2" xfId="8417" xr:uid="{00000000-0005-0000-0000-0000B2240000}"/>
    <cellStyle name="Percent 3 2 8" xfId="8418" xr:uid="{00000000-0005-0000-0000-0000B3240000}"/>
    <cellStyle name="Percent 3 3" xfId="8419" xr:uid="{00000000-0005-0000-0000-0000B4240000}"/>
    <cellStyle name="Percent 3 3 2" xfId="8420" xr:uid="{00000000-0005-0000-0000-0000B5240000}"/>
    <cellStyle name="Percent 3 3 2 2" xfId="8421" xr:uid="{00000000-0005-0000-0000-0000B6240000}"/>
    <cellStyle name="Percent 3 3 2 2 2" xfId="8422" xr:uid="{00000000-0005-0000-0000-0000B7240000}"/>
    <cellStyle name="Percent 3 3 2 2 2 2" xfId="8423" xr:uid="{00000000-0005-0000-0000-0000B8240000}"/>
    <cellStyle name="Percent 3 3 2 2 2 2 2" xfId="8424" xr:uid="{00000000-0005-0000-0000-0000B9240000}"/>
    <cellStyle name="Percent 3 3 2 2 2 3" xfId="8425" xr:uid="{00000000-0005-0000-0000-0000BA240000}"/>
    <cellStyle name="Percent 3 3 2 2 2 3 2" xfId="8426" xr:uid="{00000000-0005-0000-0000-0000BB240000}"/>
    <cellStyle name="Percent 3 3 2 2 2 4" xfId="8427" xr:uid="{00000000-0005-0000-0000-0000BC240000}"/>
    <cellStyle name="Percent 3 3 2 2 3" xfId="8428" xr:uid="{00000000-0005-0000-0000-0000BD240000}"/>
    <cellStyle name="Percent 3 3 2 2 3 2" xfId="8429" xr:uid="{00000000-0005-0000-0000-0000BE240000}"/>
    <cellStyle name="Percent 3 3 2 2 4" xfId="8430" xr:uid="{00000000-0005-0000-0000-0000BF240000}"/>
    <cellStyle name="Percent 3 3 2 2 4 2" xfId="8431" xr:uid="{00000000-0005-0000-0000-0000C0240000}"/>
    <cellStyle name="Percent 3 3 2 2 5" xfId="8432" xr:uid="{00000000-0005-0000-0000-0000C1240000}"/>
    <cellStyle name="Percent 3 3 2 3" xfId="8433" xr:uid="{00000000-0005-0000-0000-0000C2240000}"/>
    <cellStyle name="Percent 3 3 2 3 2" xfId="8434" xr:uid="{00000000-0005-0000-0000-0000C3240000}"/>
    <cellStyle name="Percent 3 3 2 3 2 2" xfId="8435" xr:uid="{00000000-0005-0000-0000-0000C4240000}"/>
    <cellStyle name="Percent 3 3 2 3 3" xfId="8436" xr:uid="{00000000-0005-0000-0000-0000C5240000}"/>
    <cellStyle name="Percent 3 3 2 3 3 2" xfId="8437" xr:uid="{00000000-0005-0000-0000-0000C6240000}"/>
    <cellStyle name="Percent 3 3 2 3 4" xfId="8438" xr:uid="{00000000-0005-0000-0000-0000C7240000}"/>
    <cellStyle name="Percent 3 3 2 4" xfId="8439" xr:uid="{00000000-0005-0000-0000-0000C8240000}"/>
    <cellStyle name="Percent 3 3 2 4 2" xfId="8440" xr:uid="{00000000-0005-0000-0000-0000C9240000}"/>
    <cellStyle name="Percent 3 3 2 5" xfId="8441" xr:uid="{00000000-0005-0000-0000-0000CA240000}"/>
    <cellStyle name="Percent 3 3 2 5 2" xfId="8442" xr:uid="{00000000-0005-0000-0000-0000CB240000}"/>
    <cellStyle name="Percent 3 3 2 6" xfId="8443" xr:uid="{00000000-0005-0000-0000-0000CC240000}"/>
    <cellStyle name="Percent 3 3 3" xfId="8444" xr:uid="{00000000-0005-0000-0000-0000CD240000}"/>
    <cellStyle name="Percent 3 3 3 2" xfId="8445" xr:uid="{00000000-0005-0000-0000-0000CE240000}"/>
    <cellStyle name="Percent 3 3 3 2 2" xfId="8446" xr:uid="{00000000-0005-0000-0000-0000CF240000}"/>
    <cellStyle name="Percent 3 3 3 2 2 2" xfId="8447" xr:uid="{00000000-0005-0000-0000-0000D0240000}"/>
    <cellStyle name="Percent 3 3 3 2 3" xfId="8448" xr:uid="{00000000-0005-0000-0000-0000D1240000}"/>
    <cellStyle name="Percent 3 3 3 2 3 2" xfId="8449" xr:uid="{00000000-0005-0000-0000-0000D2240000}"/>
    <cellStyle name="Percent 3 3 3 2 4" xfId="8450" xr:uid="{00000000-0005-0000-0000-0000D3240000}"/>
    <cellStyle name="Percent 3 3 3 3" xfId="8451" xr:uid="{00000000-0005-0000-0000-0000D4240000}"/>
    <cellStyle name="Percent 3 3 3 3 2" xfId="8452" xr:uid="{00000000-0005-0000-0000-0000D5240000}"/>
    <cellStyle name="Percent 3 3 3 4" xfId="8453" xr:uid="{00000000-0005-0000-0000-0000D6240000}"/>
    <cellStyle name="Percent 3 3 3 4 2" xfId="8454" xr:uid="{00000000-0005-0000-0000-0000D7240000}"/>
    <cellStyle name="Percent 3 3 3 5" xfId="8455" xr:uid="{00000000-0005-0000-0000-0000D8240000}"/>
    <cellStyle name="Percent 3 3 4" xfId="8456" xr:uid="{00000000-0005-0000-0000-0000D9240000}"/>
    <cellStyle name="Percent 3 3 4 2" xfId="8457" xr:uid="{00000000-0005-0000-0000-0000DA240000}"/>
    <cellStyle name="Percent 3 3 4 2 2" xfId="8458" xr:uid="{00000000-0005-0000-0000-0000DB240000}"/>
    <cellStyle name="Percent 3 3 4 3" xfId="8459" xr:uid="{00000000-0005-0000-0000-0000DC240000}"/>
    <cellStyle name="Percent 3 3 4 3 2" xfId="8460" xr:uid="{00000000-0005-0000-0000-0000DD240000}"/>
    <cellStyle name="Percent 3 3 4 4" xfId="8461" xr:uid="{00000000-0005-0000-0000-0000DE240000}"/>
    <cellStyle name="Percent 3 3 5" xfId="8462" xr:uid="{00000000-0005-0000-0000-0000DF240000}"/>
    <cellStyle name="Percent 3 3 5 2" xfId="8463" xr:uid="{00000000-0005-0000-0000-0000E0240000}"/>
    <cellStyle name="Percent 3 3 6" xfId="8464" xr:uid="{00000000-0005-0000-0000-0000E1240000}"/>
    <cellStyle name="Percent 3 3 6 2" xfId="8465" xr:uid="{00000000-0005-0000-0000-0000E2240000}"/>
    <cellStyle name="Percent 3 3 7" xfId="8466" xr:uid="{00000000-0005-0000-0000-0000E3240000}"/>
    <cellStyle name="Percent 3 4" xfId="8467" xr:uid="{00000000-0005-0000-0000-0000E4240000}"/>
    <cellStyle name="Percent 3 4 2" xfId="8468" xr:uid="{00000000-0005-0000-0000-0000E5240000}"/>
    <cellStyle name="Percent 3 4 2 2" xfId="8469" xr:uid="{00000000-0005-0000-0000-0000E6240000}"/>
    <cellStyle name="Percent 3 4 2 2 2" xfId="8470" xr:uid="{00000000-0005-0000-0000-0000E7240000}"/>
    <cellStyle name="Percent 3 4 2 2 2 2" xfId="8471" xr:uid="{00000000-0005-0000-0000-0000E8240000}"/>
    <cellStyle name="Percent 3 4 2 2 2 2 2" xfId="8472" xr:uid="{00000000-0005-0000-0000-0000E9240000}"/>
    <cellStyle name="Percent 3 4 2 2 2 3" xfId="8473" xr:uid="{00000000-0005-0000-0000-0000EA240000}"/>
    <cellStyle name="Percent 3 4 2 2 2 3 2" xfId="8474" xr:uid="{00000000-0005-0000-0000-0000EB240000}"/>
    <cellStyle name="Percent 3 4 2 2 2 4" xfId="8475" xr:uid="{00000000-0005-0000-0000-0000EC240000}"/>
    <cellStyle name="Percent 3 4 2 2 3" xfId="8476" xr:uid="{00000000-0005-0000-0000-0000ED240000}"/>
    <cellStyle name="Percent 3 4 2 2 3 2" xfId="8477" xr:uid="{00000000-0005-0000-0000-0000EE240000}"/>
    <cellStyle name="Percent 3 4 2 2 4" xfId="8478" xr:uid="{00000000-0005-0000-0000-0000EF240000}"/>
    <cellStyle name="Percent 3 4 2 2 4 2" xfId="8479" xr:uid="{00000000-0005-0000-0000-0000F0240000}"/>
    <cellStyle name="Percent 3 4 2 2 5" xfId="8480" xr:uid="{00000000-0005-0000-0000-0000F1240000}"/>
    <cellStyle name="Percent 3 4 2 3" xfId="8481" xr:uid="{00000000-0005-0000-0000-0000F2240000}"/>
    <cellStyle name="Percent 3 4 2 3 2" xfId="8482" xr:uid="{00000000-0005-0000-0000-0000F3240000}"/>
    <cellStyle name="Percent 3 4 2 3 2 2" xfId="8483" xr:uid="{00000000-0005-0000-0000-0000F4240000}"/>
    <cellStyle name="Percent 3 4 2 3 3" xfId="8484" xr:uid="{00000000-0005-0000-0000-0000F5240000}"/>
    <cellStyle name="Percent 3 4 2 3 3 2" xfId="8485" xr:uid="{00000000-0005-0000-0000-0000F6240000}"/>
    <cellStyle name="Percent 3 4 2 3 4" xfId="8486" xr:uid="{00000000-0005-0000-0000-0000F7240000}"/>
    <cellStyle name="Percent 3 4 2 4" xfId="8487" xr:uid="{00000000-0005-0000-0000-0000F8240000}"/>
    <cellStyle name="Percent 3 4 2 4 2" xfId="8488" xr:uid="{00000000-0005-0000-0000-0000F9240000}"/>
    <cellStyle name="Percent 3 4 2 5" xfId="8489" xr:uid="{00000000-0005-0000-0000-0000FA240000}"/>
    <cellStyle name="Percent 3 4 2 5 2" xfId="8490" xr:uid="{00000000-0005-0000-0000-0000FB240000}"/>
    <cellStyle name="Percent 3 4 2 6" xfId="8491" xr:uid="{00000000-0005-0000-0000-0000FC240000}"/>
    <cellStyle name="Percent 3 4 3" xfId="8492" xr:uid="{00000000-0005-0000-0000-0000FD240000}"/>
    <cellStyle name="Percent 3 4 3 2" xfId="8493" xr:uid="{00000000-0005-0000-0000-0000FE240000}"/>
    <cellStyle name="Percent 3 4 3 2 2" xfId="8494" xr:uid="{00000000-0005-0000-0000-0000FF240000}"/>
    <cellStyle name="Percent 3 4 3 2 2 2" xfId="8495" xr:uid="{00000000-0005-0000-0000-000000250000}"/>
    <cellStyle name="Percent 3 4 3 2 3" xfId="8496" xr:uid="{00000000-0005-0000-0000-000001250000}"/>
    <cellStyle name="Percent 3 4 3 2 3 2" xfId="8497" xr:uid="{00000000-0005-0000-0000-000002250000}"/>
    <cellStyle name="Percent 3 4 3 2 4" xfId="8498" xr:uid="{00000000-0005-0000-0000-000003250000}"/>
    <cellStyle name="Percent 3 4 3 3" xfId="8499" xr:uid="{00000000-0005-0000-0000-000004250000}"/>
    <cellStyle name="Percent 3 4 3 3 2" xfId="8500" xr:uid="{00000000-0005-0000-0000-000005250000}"/>
    <cellStyle name="Percent 3 4 3 4" xfId="8501" xr:uid="{00000000-0005-0000-0000-000006250000}"/>
    <cellStyle name="Percent 3 4 3 4 2" xfId="8502" xr:uid="{00000000-0005-0000-0000-000007250000}"/>
    <cellStyle name="Percent 3 4 3 5" xfId="8503" xr:uid="{00000000-0005-0000-0000-000008250000}"/>
    <cellStyle name="Percent 3 4 4" xfId="8504" xr:uid="{00000000-0005-0000-0000-000009250000}"/>
    <cellStyle name="Percent 3 4 4 2" xfId="8505" xr:uid="{00000000-0005-0000-0000-00000A250000}"/>
    <cellStyle name="Percent 3 4 4 2 2" xfId="8506" xr:uid="{00000000-0005-0000-0000-00000B250000}"/>
    <cellStyle name="Percent 3 4 4 3" xfId="8507" xr:uid="{00000000-0005-0000-0000-00000C250000}"/>
    <cellStyle name="Percent 3 4 4 3 2" xfId="8508" xr:uid="{00000000-0005-0000-0000-00000D250000}"/>
    <cellStyle name="Percent 3 4 4 4" xfId="8509" xr:uid="{00000000-0005-0000-0000-00000E250000}"/>
    <cellStyle name="Percent 3 4 5" xfId="8510" xr:uid="{00000000-0005-0000-0000-00000F250000}"/>
    <cellStyle name="Percent 3 4 5 2" xfId="8511" xr:uid="{00000000-0005-0000-0000-000010250000}"/>
    <cellStyle name="Percent 3 4 6" xfId="8512" xr:uid="{00000000-0005-0000-0000-000011250000}"/>
    <cellStyle name="Percent 3 4 6 2" xfId="8513" xr:uid="{00000000-0005-0000-0000-000012250000}"/>
    <cellStyle name="Percent 3 4 7" xfId="8514" xr:uid="{00000000-0005-0000-0000-000013250000}"/>
    <cellStyle name="Percent 3 5" xfId="8515" xr:uid="{00000000-0005-0000-0000-000014250000}"/>
    <cellStyle name="Percent 3 5 2" xfId="8516" xr:uid="{00000000-0005-0000-0000-000015250000}"/>
    <cellStyle name="Percent 3 6" xfId="8517" xr:uid="{00000000-0005-0000-0000-000016250000}"/>
    <cellStyle name="Percent 3 6 2" xfId="8518" xr:uid="{00000000-0005-0000-0000-000017250000}"/>
    <cellStyle name="Percent 3 6 2 2" xfId="8519" xr:uid="{00000000-0005-0000-0000-000018250000}"/>
    <cellStyle name="Percent 3 6 2 2 2" xfId="8520" xr:uid="{00000000-0005-0000-0000-000019250000}"/>
    <cellStyle name="Percent 3 6 2 3" xfId="8521" xr:uid="{00000000-0005-0000-0000-00001A250000}"/>
    <cellStyle name="Percent 3 6 2 3 2" xfId="8522" xr:uid="{00000000-0005-0000-0000-00001B250000}"/>
    <cellStyle name="Percent 3 6 2 4" xfId="8523" xr:uid="{00000000-0005-0000-0000-00001C250000}"/>
    <cellStyle name="Percent 3 6 3" xfId="8524" xr:uid="{00000000-0005-0000-0000-00001D250000}"/>
    <cellStyle name="Percent 3 6 3 2" xfId="8525" xr:uid="{00000000-0005-0000-0000-00001E250000}"/>
    <cellStyle name="Percent 3 6 4" xfId="8526" xr:uid="{00000000-0005-0000-0000-00001F250000}"/>
    <cellStyle name="Percent 3 6 4 2" xfId="8527" xr:uid="{00000000-0005-0000-0000-000020250000}"/>
    <cellStyle name="Percent 3 6 5" xfId="8528" xr:uid="{00000000-0005-0000-0000-000021250000}"/>
    <cellStyle name="Percent 3 7" xfId="8529" xr:uid="{00000000-0005-0000-0000-000022250000}"/>
    <cellStyle name="Percent 3 7 2" xfId="8530" xr:uid="{00000000-0005-0000-0000-000023250000}"/>
    <cellStyle name="Percent 3 7 2 2" xfId="8531" xr:uid="{00000000-0005-0000-0000-000024250000}"/>
    <cellStyle name="Percent 3 7 3" xfId="8532" xr:uid="{00000000-0005-0000-0000-000025250000}"/>
    <cellStyle name="Percent 3 7 3 2" xfId="8533" xr:uid="{00000000-0005-0000-0000-000026250000}"/>
    <cellStyle name="Percent 3 7 4" xfId="8534" xr:uid="{00000000-0005-0000-0000-000027250000}"/>
    <cellStyle name="Percent 3 8" xfId="8535" xr:uid="{00000000-0005-0000-0000-000028250000}"/>
    <cellStyle name="Percent 3 8 2" xfId="8536" xr:uid="{00000000-0005-0000-0000-000029250000}"/>
    <cellStyle name="Percent 3 9" xfId="8537" xr:uid="{00000000-0005-0000-0000-00002A250000}"/>
    <cellStyle name="Percent 3 9 2" xfId="8538" xr:uid="{00000000-0005-0000-0000-00002B250000}"/>
    <cellStyle name="Percent 4" xfId="113" xr:uid="{00000000-0005-0000-0000-00002C250000}"/>
    <cellStyle name="Percent 4 2" xfId="114" xr:uid="{00000000-0005-0000-0000-00002D250000}"/>
    <cellStyle name="Percent 4 2 2" xfId="8541" xr:uid="{00000000-0005-0000-0000-00002E250000}"/>
    <cellStyle name="Percent 4 2 3" xfId="8540" xr:uid="{00000000-0005-0000-0000-00002F250000}"/>
    <cellStyle name="Percent 4 3" xfId="8542" xr:uid="{00000000-0005-0000-0000-000030250000}"/>
    <cellStyle name="Percent 4 3 2" xfId="8543" xr:uid="{00000000-0005-0000-0000-000031250000}"/>
    <cellStyle name="Percent 4 4" xfId="8544" xr:uid="{00000000-0005-0000-0000-000032250000}"/>
    <cellStyle name="Percent 4 4 2" xfId="8545" xr:uid="{00000000-0005-0000-0000-000033250000}"/>
    <cellStyle name="Percent 4 4 2 2" xfId="8546" xr:uid="{00000000-0005-0000-0000-000034250000}"/>
    <cellStyle name="Percent 4 4 3" xfId="8547" xr:uid="{00000000-0005-0000-0000-000035250000}"/>
    <cellStyle name="Percent 4 5" xfId="8548" xr:uid="{00000000-0005-0000-0000-000036250000}"/>
    <cellStyle name="Percent 4 6" xfId="8539" xr:uid="{00000000-0005-0000-0000-000037250000}"/>
    <cellStyle name="Percent 5" xfId="8549" xr:uid="{00000000-0005-0000-0000-000038250000}"/>
    <cellStyle name="Percent 5 2" xfId="8550" xr:uid="{00000000-0005-0000-0000-000039250000}"/>
    <cellStyle name="Percent 5 2 2" xfId="8551" xr:uid="{00000000-0005-0000-0000-00003A250000}"/>
    <cellStyle name="Percent 5 2 2 2" xfId="8552" xr:uid="{00000000-0005-0000-0000-00003B250000}"/>
    <cellStyle name="Percent 5 2 2 2 2" xfId="8553" xr:uid="{00000000-0005-0000-0000-00003C250000}"/>
    <cellStyle name="Percent 5 2 2 2 2 2" xfId="8554" xr:uid="{00000000-0005-0000-0000-00003D250000}"/>
    <cellStyle name="Percent 5 2 2 2 2 2 2" xfId="8555" xr:uid="{00000000-0005-0000-0000-00003E250000}"/>
    <cellStyle name="Percent 5 2 2 2 2 3" xfId="8556" xr:uid="{00000000-0005-0000-0000-00003F250000}"/>
    <cellStyle name="Percent 5 2 2 2 2 3 2" xfId="8557" xr:uid="{00000000-0005-0000-0000-000040250000}"/>
    <cellStyle name="Percent 5 2 2 2 2 4" xfId="8558" xr:uid="{00000000-0005-0000-0000-000041250000}"/>
    <cellStyle name="Percent 5 2 2 2 3" xfId="8559" xr:uid="{00000000-0005-0000-0000-000042250000}"/>
    <cellStyle name="Percent 5 2 2 2 3 2" xfId="8560" xr:uid="{00000000-0005-0000-0000-000043250000}"/>
    <cellStyle name="Percent 5 2 2 2 4" xfId="8561" xr:uid="{00000000-0005-0000-0000-000044250000}"/>
    <cellStyle name="Percent 5 2 2 2 4 2" xfId="8562" xr:uid="{00000000-0005-0000-0000-000045250000}"/>
    <cellStyle name="Percent 5 2 2 2 5" xfId="8563" xr:uid="{00000000-0005-0000-0000-000046250000}"/>
    <cellStyle name="Percent 5 2 2 3" xfId="8564" xr:uid="{00000000-0005-0000-0000-000047250000}"/>
    <cellStyle name="Percent 5 2 2 3 2" xfId="8565" xr:uid="{00000000-0005-0000-0000-000048250000}"/>
    <cellStyle name="Percent 5 2 2 3 2 2" xfId="8566" xr:uid="{00000000-0005-0000-0000-000049250000}"/>
    <cellStyle name="Percent 5 2 2 3 3" xfId="8567" xr:uid="{00000000-0005-0000-0000-00004A250000}"/>
    <cellStyle name="Percent 5 2 2 3 3 2" xfId="8568" xr:uid="{00000000-0005-0000-0000-00004B250000}"/>
    <cellStyle name="Percent 5 2 2 3 4" xfId="8569" xr:uid="{00000000-0005-0000-0000-00004C250000}"/>
    <cellStyle name="Percent 5 2 2 4" xfId="8570" xr:uid="{00000000-0005-0000-0000-00004D250000}"/>
    <cellStyle name="Percent 5 2 2 4 2" xfId="8571" xr:uid="{00000000-0005-0000-0000-00004E250000}"/>
    <cellStyle name="Percent 5 2 2 5" xfId="8572" xr:uid="{00000000-0005-0000-0000-00004F250000}"/>
    <cellStyle name="Percent 5 2 2 5 2" xfId="8573" xr:uid="{00000000-0005-0000-0000-000050250000}"/>
    <cellStyle name="Percent 5 2 2 6" xfId="8574" xr:uid="{00000000-0005-0000-0000-000051250000}"/>
    <cellStyle name="Percent 5 2 3" xfId="8575" xr:uid="{00000000-0005-0000-0000-000052250000}"/>
    <cellStyle name="Percent 5 2 3 2" xfId="8576" xr:uid="{00000000-0005-0000-0000-000053250000}"/>
    <cellStyle name="Percent 5 2 3 2 2" xfId="8577" xr:uid="{00000000-0005-0000-0000-000054250000}"/>
    <cellStyle name="Percent 5 2 3 2 2 2" xfId="8578" xr:uid="{00000000-0005-0000-0000-000055250000}"/>
    <cellStyle name="Percent 5 2 3 2 3" xfId="8579" xr:uid="{00000000-0005-0000-0000-000056250000}"/>
    <cellStyle name="Percent 5 2 3 2 3 2" xfId="8580" xr:uid="{00000000-0005-0000-0000-000057250000}"/>
    <cellStyle name="Percent 5 2 3 2 4" xfId="8581" xr:uid="{00000000-0005-0000-0000-000058250000}"/>
    <cellStyle name="Percent 5 2 3 3" xfId="8582" xr:uid="{00000000-0005-0000-0000-000059250000}"/>
    <cellStyle name="Percent 5 2 3 3 2" xfId="8583" xr:uid="{00000000-0005-0000-0000-00005A250000}"/>
    <cellStyle name="Percent 5 2 3 4" xfId="8584" xr:uid="{00000000-0005-0000-0000-00005B250000}"/>
    <cellStyle name="Percent 5 2 3 4 2" xfId="8585" xr:uid="{00000000-0005-0000-0000-00005C250000}"/>
    <cellStyle name="Percent 5 2 3 5" xfId="8586" xr:uid="{00000000-0005-0000-0000-00005D250000}"/>
    <cellStyle name="Percent 5 2 4" xfId="8587" xr:uid="{00000000-0005-0000-0000-00005E250000}"/>
    <cellStyle name="Percent 5 2 4 2" xfId="8588" xr:uid="{00000000-0005-0000-0000-00005F250000}"/>
    <cellStyle name="Percent 5 2 4 2 2" xfId="8589" xr:uid="{00000000-0005-0000-0000-000060250000}"/>
    <cellStyle name="Percent 5 2 4 3" xfId="8590" xr:uid="{00000000-0005-0000-0000-000061250000}"/>
    <cellStyle name="Percent 5 2 4 3 2" xfId="8591" xr:uid="{00000000-0005-0000-0000-000062250000}"/>
    <cellStyle name="Percent 5 2 4 4" xfId="8592" xr:uid="{00000000-0005-0000-0000-000063250000}"/>
    <cellStyle name="Percent 5 2 5" xfId="8593" xr:uid="{00000000-0005-0000-0000-000064250000}"/>
    <cellStyle name="Percent 5 2 5 2" xfId="8594" xr:uid="{00000000-0005-0000-0000-000065250000}"/>
    <cellStyle name="Percent 5 2 6" xfId="8595" xr:uid="{00000000-0005-0000-0000-000066250000}"/>
    <cellStyle name="Percent 5 2 6 2" xfId="8596" xr:uid="{00000000-0005-0000-0000-000067250000}"/>
    <cellStyle name="Percent 5 2 7" xfId="8597" xr:uid="{00000000-0005-0000-0000-000068250000}"/>
    <cellStyle name="Percent 5 3" xfId="8598" xr:uid="{00000000-0005-0000-0000-000069250000}"/>
    <cellStyle name="Percent 5 3 2" xfId="8599" xr:uid="{00000000-0005-0000-0000-00006A250000}"/>
    <cellStyle name="Percent 5 3 2 2" xfId="8600" xr:uid="{00000000-0005-0000-0000-00006B250000}"/>
    <cellStyle name="Percent 5 3 2 2 2" xfId="8601" xr:uid="{00000000-0005-0000-0000-00006C250000}"/>
    <cellStyle name="Percent 5 3 2 2 2 2" xfId="8602" xr:uid="{00000000-0005-0000-0000-00006D250000}"/>
    <cellStyle name="Percent 5 3 2 2 3" xfId="8603" xr:uid="{00000000-0005-0000-0000-00006E250000}"/>
    <cellStyle name="Percent 5 3 2 2 3 2" xfId="8604" xr:uid="{00000000-0005-0000-0000-00006F250000}"/>
    <cellStyle name="Percent 5 3 2 2 4" xfId="8605" xr:uid="{00000000-0005-0000-0000-000070250000}"/>
    <cellStyle name="Percent 5 3 2 3" xfId="8606" xr:uid="{00000000-0005-0000-0000-000071250000}"/>
    <cellStyle name="Percent 5 3 2 3 2" xfId="8607" xr:uid="{00000000-0005-0000-0000-000072250000}"/>
    <cellStyle name="Percent 5 3 2 4" xfId="8608" xr:uid="{00000000-0005-0000-0000-000073250000}"/>
    <cellStyle name="Percent 5 3 2 4 2" xfId="8609" xr:uid="{00000000-0005-0000-0000-000074250000}"/>
    <cellStyle name="Percent 5 3 2 5" xfId="8610" xr:uid="{00000000-0005-0000-0000-000075250000}"/>
    <cellStyle name="Percent 5 3 3" xfId="8611" xr:uid="{00000000-0005-0000-0000-000076250000}"/>
    <cellStyle name="Percent 5 3 3 2" xfId="8612" xr:uid="{00000000-0005-0000-0000-000077250000}"/>
    <cellStyle name="Percent 5 3 3 2 2" xfId="8613" xr:uid="{00000000-0005-0000-0000-000078250000}"/>
    <cellStyle name="Percent 5 3 3 3" xfId="8614" xr:uid="{00000000-0005-0000-0000-000079250000}"/>
    <cellStyle name="Percent 5 3 3 3 2" xfId="8615" xr:uid="{00000000-0005-0000-0000-00007A250000}"/>
    <cellStyle name="Percent 5 3 3 4" xfId="8616" xr:uid="{00000000-0005-0000-0000-00007B250000}"/>
    <cellStyle name="Percent 5 3 4" xfId="8617" xr:uid="{00000000-0005-0000-0000-00007C250000}"/>
    <cellStyle name="Percent 5 3 4 2" xfId="8618" xr:uid="{00000000-0005-0000-0000-00007D250000}"/>
    <cellStyle name="Percent 5 3 5" xfId="8619" xr:uid="{00000000-0005-0000-0000-00007E250000}"/>
    <cellStyle name="Percent 5 3 5 2" xfId="8620" xr:uid="{00000000-0005-0000-0000-00007F250000}"/>
    <cellStyle name="Percent 5 3 6" xfId="8621" xr:uid="{00000000-0005-0000-0000-000080250000}"/>
    <cellStyle name="Percent 5 4" xfId="8622" xr:uid="{00000000-0005-0000-0000-000081250000}"/>
    <cellStyle name="Percent 5 4 2" xfId="8623" xr:uid="{00000000-0005-0000-0000-000082250000}"/>
    <cellStyle name="Percent 5 4 2 2" xfId="8624" xr:uid="{00000000-0005-0000-0000-000083250000}"/>
    <cellStyle name="Percent 5 4 2 2 2" xfId="8625" xr:uid="{00000000-0005-0000-0000-000084250000}"/>
    <cellStyle name="Percent 5 4 2 3" xfId="8626" xr:uid="{00000000-0005-0000-0000-000085250000}"/>
    <cellStyle name="Percent 5 4 2 3 2" xfId="8627" xr:uid="{00000000-0005-0000-0000-000086250000}"/>
    <cellStyle name="Percent 5 4 2 4" xfId="8628" xr:uid="{00000000-0005-0000-0000-000087250000}"/>
    <cellStyle name="Percent 5 4 3" xfId="8629" xr:uid="{00000000-0005-0000-0000-000088250000}"/>
    <cellStyle name="Percent 5 4 3 2" xfId="8630" xr:uid="{00000000-0005-0000-0000-000089250000}"/>
    <cellStyle name="Percent 5 4 4" xfId="8631" xr:uid="{00000000-0005-0000-0000-00008A250000}"/>
    <cellStyle name="Percent 5 4 4 2" xfId="8632" xr:uid="{00000000-0005-0000-0000-00008B250000}"/>
    <cellStyle name="Percent 5 4 5" xfId="8633" xr:uid="{00000000-0005-0000-0000-00008C250000}"/>
    <cellStyle name="Percent 5 5" xfId="8634" xr:uid="{00000000-0005-0000-0000-00008D250000}"/>
    <cellStyle name="Percent 5 5 2" xfId="8635" xr:uid="{00000000-0005-0000-0000-00008E250000}"/>
    <cellStyle name="Percent 5 5 2 2" xfId="8636" xr:uid="{00000000-0005-0000-0000-00008F250000}"/>
    <cellStyle name="Percent 5 5 3" xfId="8637" xr:uid="{00000000-0005-0000-0000-000090250000}"/>
    <cellStyle name="Percent 5 5 3 2" xfId="8638" xr:uid="{00000000-0005-0000-0000-000091250000}"/>
    <cellStyle name="Percent 5 5 4" xfId="8639" xr:uid="{00000000-0005-0000-0000-000092250000}"/>
    <cellStyle name="Percent 5 6" xfId="8640" xr:uid="{00000000-0005-0000-0000-000093250000}"/>
    <cellStyle name="Percent 5 6 2" xfId="8641" xr:uid="{00000000-0005-0000-0000-000094250000}"/>
    <cellStyle name="Percent 5 7" xfId="8642" xr:uid="{00000000-0005-0000-0000-000095250000}"/>
    <cellStyle name="Percent 5 7 2" xfId="8643" xr:uid="{00000000-0005-0000-0000-000096250000}"/>
    <cellStyle name="Percent 5 8" xfId="8644" xr:uid="{00000000-0005-0000-0000-000097250000}"/>
    <cellStyle name="Percent 6" xfId="8645" xr:uid="{00000000-0005-0000-0000-000098250000}"/>
    <cellStyle name="Percent 6 2" xfId="8646" xr:uid="{00000000-0005-0000-0000-000099250000}"/>
    <cellStyle name="Percent 6 2 2" xfId="8647" xr:uid="{00000000-0005-0000-0000-00009A250000}"/>
    <cellStyle name="Percent 6 2 2 2" xfId="8648" xr:uid="{00000000-0005-0000-0000-00009B250000}"/>
    <cellStyle name="Percent 6 2 2 2 2" xfId="8649" xr:uid="{00000000-0005-0000-0000-00009C250000}"/>
    <cellStyle name="Percent 6 2 2 2 2 2" xfId="8650" xr:uid="{00000000-0005-0000-0000-00009D250000}"/>
    <cellStyle name="Percent 6 2 2 2 3" xfId="8651" xr:uid="{00000000-0005-0000-0000-00009E250000}"/>
    <cellStyle name="Percent 6 2 2 2 3 2" xfId="8652" xr:uid="{00000000-0005-0000-0000-00009F250000}"/>
    <cellStyle name="Percent 6 2 2 2 4" xfId="8653" xr:uid="{00000000-0005-0000-0000-0000A0250000}"/>
    <cellStyle name="Percent 6 2 2 3" xfId="8654" xr:uid="{00000000-0005-0000-0000-0000A1250000}"/>
    <cellStyle name="Percent 6 2 2 3 2" xfId="8655" xr:uid="{00000000-0005-0000-0000-0000A2250000}"/>
    <cellStyle name="Percent 6 2 2 4" xfId="8656" xr:uid="{00000000-0005-0000-0000-0000A3250000}"/>
    <cellStyle name="Percent 6 2 2 4 2" xfId="8657" xr:uid="{00000000-0005-0000-0000-0000A4250000}"/>
    <cellStyle name="Percent 6 2 2 5" xfId="8658" xr:uid="{00000000-0005-0000-0000-0000A5250000}"/>
    <cellStyle name="Percent 6 2 3" xfId="8659" xr:uid="{00000000-0005-0000-0000-0000A6250000}"/>
    <cellStyle name="Percent 6 2 3 2" xfId="8660" xr:uid="{00000000-0005-0000-0000-0000A7250000}"/>
    <cellStyle name="Percent 6 2 3 2 2" xfId="8661" xr:uid="{00000000-0005-0000-0000-0000A8250000}"/>
    <cellStyle name="Percent 6 2 3 3" xfId="8662" xr:uid="{00000000-0005-0000-0000-0000A9250000}"/>
    <cellStyle name="Percent 6 2 3 3 2" xfId="8663" xr:uid="{00000000-0005-0000-0000-0000AA250000}"/>
    <cellStyle name="Percent 6 2 3 4" xfId="8664" xr:uid="{00000000-0005-0000-0000-0000AB250000}"/>
    <cellStyle name="Percent 6 2 4" xfId="8665" xr:uid="{00000000-0005-0000-0000-0000AC250000}"/>
    <cellStyle name="Percent 6 2 4 2" xfId="8666" xr:uid="{00000000-0005-0000-0000-0000AD250000}"/>
    <cellStyle name="Percent 6 2 5" xfId="8667" xr:uid="{00000000-0005-0000-0000-0000AE250000}"/>
    <cellStyle name="Percent 6 2 5 2" xfId="8668" xr:uid="{00000000-0005-0000-0000-0000AF250000}"/>
    <cellStyle name="Percent 6 2 6" xfId="8669" xr:uid="{00000000-0005-0000-0000-0000B0250000}"/>
    <cellStyle name="Percent 6 3" xfId="8670" xr:uid="{00000000-0005-0000-0000-0000B1250000}"/>
    <cellStyle name="Percent 6 3 2" xfId="8671" xr:uid="{00000000-0005-0000-0000-0000B2250000}"/>
    <cellStyle name="Percent 6 3 2 2" xfId="8672" xr:uid="{00000000-0005-0000-0000-0000B3250000}"/>
    <cellStyle name="Percent 6 3 2 2 2" xfId="8673" xr:uid="{00000000-0005-0000-0000-0000B4250000}"/>
    <cellStyle name="Percent 6 3 2 3" xfId="8674" xr:uid="{00000000-0005-0000-0000-0000B5250000}"/>
    <cellStyle name="Percent 6 3 2 3 2" xfId="8675" xr:uid="{00000000-0005-0000-0000-0000B6250000}"/>
    <cellStyle name="Percent 6 3 2 4" xfId="8676" xr:uid="{00000000-0005-0000-0000-0000B7250000}"/>
    <cellStyle name="Percent 6 3 3" xfId="8677" xr:uid="{00000000-0005-0000-0000-0000B8250000}"/>
    <cellStyle name="Percent 6 3 3 2" xfId="8678" xr:uid="{00000000-0005-0000-0000-0000B9250000}"/>
    <cellStyle name="Percent 6 3 4" xfId="8679" xr:uid="{00000000-0005-0000-0000-0000BA250000}"/>
    <cellStyle name="Percent 6 3 4 2" xfId="8680" xr:uid="{00000000-0005-0000-0000-0000BB250000}"/>
    <cellStyle name="Percent 6 3 5" xfId="8681" xr:uid="{00000000-0005-0000-0000-0000BC250000}"/>
    <cellStyle name="Percent 6 4" xfId="8682" xr:uid="{00000000-0005-0000-0000-0000BD250000}"/>
    <cellStyle name="Percent 6 4 2" xfId="8683" xr:uid="{00000000-0005-0000-0000-0000BE250000}"/>
    <cellStyle name="Percent 6 4 2 2" xfId="8684" xr:uid="{00000000-0005-0000-0000-0000BF250000}"/>
    <cellStyle name="Percent 6 4 3" xfId="8685" xr:uid="{00000000-0005-0000-0000-0000C0250000}"/>
    <cellStyle name="Percent 6 4 3 2" xfId="8686" xr:uid="{00000000-0005-0000-0000-0000C1250000}"/>
    <cellStyle name="Percent 6 4 4" xfId="8687" xr:uid="{00000000-0005-0000-0000-0000C2250000}"/>
    <cellStyle name="Percent 6 5" xfId="8688" xr:uid="{00000000-0005-0000-0000-0000C3250000}"/>
    <cellStyle name="Percent 6 5 2" xfId="8689" xr:uid="{00000000-0005-0000-0000-0000C4250000}"/>
    <cellStyle name="Percent 6 6" xfId="8690" xr:uid="{00000000-0005-0000-0000-0000C5250000}"/>
    <cellStyle name="Percent 6 6 2" xfId="8691" xr:uid="{00000000-0005-0000-0000-0000C6250000}"/>
    <cellStyle name="Percent 6 7" xfId="8692" xr:uid="{00000000-0005-0000-0000-0000C7250000}"/>
    <cellStyle name="Percent 7" xfId="115" xr:uid="{00000000-0005-0000-0000-0000C8250000}"/>
    <cellStyle name="Percent 7 2" xfId="8694" xr:uid="{00000000-0005-0000-0000-0000C9250000}"/>
    <cellStyle name="Percent 7 2 2" xfId="8695" xr:uid="{00000000-0005-0000-0000-0000CA250000}"/>
    <cellStyle name="Percent 7 2 2 2" xfId="8696" xr:uid="{00000000-0005-0000-0000-0000CB250000}"/>
    <cellStyle name="Percent 7 2 2 2 2" xfId="8697" xr:uid="{00000000-0005-0000-0000-0000CC250000}"/>
    <cellStyle name="Percent 7 2 2 2 2 2" xfId="8698" xr:uid="{00000000-0005-0000-0000-0000CD250000}"/>
    <cellStyle name="Percent 7 2 2 2 3" xfId="8699" xr:uid="{00000000-0005-0000-0000-0000CE250000}"/>
    <cellStyle name="Percent 7 2 2 2 3 2" xfId="8700" xr:uid="{00000000-0005-0000-0000-0000CF250000}"/>
    <cellStyle name="Percent 7 2 2 2 4" xfId="8701" xr:uid="{00000000-0005-0000-0000-0000D0250000}"/>
    <cellStyle name="Percent 7 2 2 3" xfId="8702" xr:uid="{00000000-0005-0000-0000-0000D1250000}"/>
    <cellStyle name="Percent 7 2 2 3 2" xfId="8703" xr:uid="{00000000-0005-0000-0000-0000D2250000}"/>
    <cellStyle name="Percent 7 2 2 4" xfId="8704" xr:uid="{00000000-0005-0000-0000-0000D3250000}"/>
    <cellStyle name="Percent 7 2 2 4 2" xfId="8705" xr:uid="{00000000-0005-0000-0000-0000D4250000}"/>
    <cellStyle name="Percent 7 2 2 5" xfId="8706" xr:uid="{00000000-0005-0000-0000-0000D5250000}"/>
    <cellStyle name="Percent 7 2 3" xfId="8707" xr:uid="{00000000-0005-0000-0000-0000D6250000}"/>
    <cellStyle name="Percent 7 2 3 2" xfId="8708" xr:uid="{00000000-0005-0000-0000-0000D7250000}"/>
    <cellStyle name="Percent 7 2 3 2 2" xfId="8709" xr:uid="{00000000-0005-0000-0000-0000D8250000}"/>
    <cellStyle name="Percent 7 2 3 3" xfId="8710" xr:uid="{00000000-0005-0000-0000-0000D9250000}"/>
    <cellStyle name="Percent 7 2 3 3 2" xfId="8711" xr:uid="{00000000-0005-0000-0000-0000DA250000}"/>
    <cellStyle name="Percent 7 2 3 4" xfId="8712" xr:uid="{00000000-0005-0000-0000-0000DB250000}"/>
    <cellStyle name="Percent 7 2 4" xfId="8713" xr:uid="{00000000-0005-0000-0000-0000DC250000}"/>
    <cellStyle name="Percent 7 2 4 2" xfId="8714" xr:uid="{00000000-0005-0000-0000-0000DD250000}"/>
    <cellStyle name="Percent 7 2 5" xfId="8715" xr:uid="{00000000-0005-0000-0000-0000DE250000}"/>
    <cellStyle name="Percent 7 2 5 2" xfId="8716" xr:uid="{00000000-0005-0000-0000-0000DF250000}"/>
    <cellStyle name="Percent 7 2 6" xfId="8717" xr:uid="{00000000-0005-0000-0000-0000E0250000}"/>
    <cellStyle name="Percent 7 3" xfId="8718" xr:uid="{00000000-0005-0000-0000-0000E1250000}"/>
    <cellStyle name="Percent 7 3 2" xfId="8719" xr:uid="{00000000-0005-0000-0000-0000E2250000}"/>
    <cellStyle name="Percent 7 3 2 2" xfId="8720" xr:uid="{00000000-0005-0000-0000-0000E3250000}"/>
    <cellStyle name="Percent 7 3 2 2 2" xfId="8721" xr:uid="{00000000-0005-0000-0000-0000E4250000}"/>
    <cellStyle name="Percent 7 3 2 3" xfId="8722" xr:uid="{00000000-0005-0000-0000-0000E5250000}"/>
    <cellStyle name="Percent 7 3 2 3 2" xfId="8723" xr:uid="{00000000-0005-0000-0000-0000E6250000}"/>
    <cellStyle name="Percent 7 3 2 4" xfId="8724" xr:uid="{00000000-0005-0000-0000-0000E7250000}"/>
    <cellStyle name="Percent 7 3 3" xfId="8725" xr:uid="{00000000-0005-0000-0000-0000E8250000}"/>
    <cellStyle name="Percent 7 3 3 2" xfId="8726" xr:uid="{00000000-0005-0000-0000-0000E9250000}"/>
    <cellStyle name="Percent 7 3 4" xfId="8727" xr:uid="{00000000-0005-0000-0000-0000EA250000}"/>
    <cellStyle name="Percent 7 3 4 2" xfId="8728" xr:uid="{00000000-0005-0000-0000-0000EB250000}"/>
    <cellStyle name="Percent 7 3 5" xfId="8729" xr:uid="{00000000-0005-0000-0000-0000EC250000}"/>
    <cellStyle name="Percent 7 4" xfId="8730" xr:uid="{00000000-0005-0000-0000-0000ED250000}"/>
    <cellStyle name="Percent 7 4 2" xfId="8731" xr:uid="{00000000-0005-0000-0000-0000EE250000}"/>
    <cellStyle name="Percent 7 4 2 2" xfId="8732" xr:uid="{00000000-0005-0000-0000-0000EF250000}"/>
    <cellStyle name="Percent 7 4 3" xfId="8733" xr:uid="{00000000-0005-0000-0000-0000F0250000}"/>
    <cellStyle name="Percent 7 4 3 2" xfId="8734" xr:uid="{00000000-0005-0000-0000-0000F1250000}"/>
    <cellStyle name="Percent 7 4 4" xfId="8735" xr:uid="{00000000-0005-0000-0000-0000F2250000}"/>
    <cellStyle name="Percent 7 5" xfId="8736" xr:uid="{00000000-0005-0000-0000-0000F3250000}"/>
    <cellStyle name="Percent 7 5 2" xfId="8737" xr:uid="{00000000-0005-0000-0000-0000F4250000}"/>
    <cellStyle name="Percent 7 6" xfId="8738" xr:uid="{00000000-0005-0000-0000-0000F5250000}"/>
    <cellStyle name="Percent 7 6 2" xfId="8739" xr:uid="{00000000-0005-0000-0000-0000F6250000}"/>
    <cellStyle name="Percent 7 7" xfId="8740" xr:uid="{00000000-0005-0000-0000-0000F7250000}"/>
    <cellStyle name="Percent 7 8" xfId="8693" xr:uid="{00000000-0005-0000-0000-0000F8250000}"/>
    <cellStyle name="Percent 8" xfId="8741" xr:uid="{00000000-0005-0000-0000-0000F9250000}"/>
    <cellStyle name="Percent 8 2" xfId="8742" xr:uid="{00000000-0005-0000-0000-0000FA250000}"/>
    <cellStyle name="Percent 8 2 2" xfId="8743" xr:uid="{00000000-0005-0000-0000-0000FB250000}"/>
    <cellStyle name="Percent 8 2 2 2" xfId="8744" xr:uid="{00000000-0005-0000-0000-0000FC250000}"/>
    <cellStyle name="Percent 8 2 2 2 2" xfId="8745" xr:uid="{00000000-0005-0000-0000-0000FD250000}"/>
    <cellStyle name="Percent 8 2 2 3" xfId="8746" xr:uid="{00000000-0005-0000-0000-0000FE250000}"/>
    <cellStyle name="Percent 8 2 2 3 2" xfId="8747" xr:uid="{00000000-0005-0000-0000-0000FF250000}"/>
    <cellStyle name="Percent 8 2 2 4" xfId="8748" xr:uid="{00000000-0005-0000-0000-000000260000}"/>
    <cellStyle name="Percent 8 2 3" xfId="8749" xr:uid="{00000000-0005-0000-0000-000001260000}"/>
    <cellStyle name="Percent 8 2 3 2" xfId="8750" xr:uid="{00000000-0005-0000-0000-000002260000}"/>
    <cellStyle name="Percent 8 2 4" xfId="8751" xr:uid="{00000000-0005-0000-0000-000003260000}"/>
    <cellStyle name="Percent 8 2 4 2" xfId="8752" xr:uid="{00000000-0005-0000-0000-000004260000}"/>
    <cellStyle name="Percent 8 2 5" xfId="8753" xr:uid="{00000000-0005-0000-0000-000005260000}"/>
    <cellStyle name="Percent 8 3" xfId="8754" xr:uid="{00000000-0005-0000-0000-000006260000}"/>
    <cellStyle name="Percent 8 3 2" xfId="8755" xr:uid="{00000000-0005-0000-0000-000007260000}"/>
    <cellStyle name="Percent 8 3 2 2" xfId="8756" xr:uid="{00000000-0005-0000-0000-000008260000}"/>
    <cellStyle name="Percent 8 3 3" xfId="8757" xr:uid="{00000000-0005-0000-0000-000009260000}"/>
    <cellStyle name="Percent 8 3 3 2" xfId="8758" xr:uid="{00000000-0005-0000-0000-00000A260000}"/>
    <cellStyle name="Percent 8 3 4" xfId="8759" xr:uid="{00000000-0005-0000-0000-00000B260000}"/>
    <cellStyle name="Percent 8 4" xfId="8760" xr:uid="{00000000-0005-0000-0000-00000C260000}"/>
    <cellStyle name="Percent 8 4 2" xfId="8761" xr:uid="{00000000-0005-0000-0000-00000D260000}"/>
    <cellStyle name="Percent 8 5" xfId="8762" xr:uid="{00000000-0005-0000-0000-00000E260000}"/>
    <cellStyle name="Percent 8 5 2" xfId="8763" xr:uid="{00000000-0005-0000-0000-00000F260000}"/>
    <cellStyle name="Percent 8 6" xfId="8764" xr:uid="{00000000-0005-0000-0000-000010260000}"/>
    <cellStyle name="Percent 8 7" xfId="8765" xr:uid="{00000000-0005-0000-0000-000011260000}"/>
    <cellStyle name="Percent 9" xfId="8766" xr:uid="{00000000-0005-0000-0000-000012260000}"/>
    <cellStyle name="Percent 9 2" xfId="8767" xr:uid="{00000000-0005-0000-0000-000013260000}"/>
    <cellStyle name="Percent 9 3" xfId="8768" xr:uid="{00000000-0005-0000-0000-000014260000}"/>
    <cellStyle name="Percent 9 4" xfId="8769" xr:uid="{00000000-0005-0000-0000-000015260000}"/>
    <cellStyle name="Percent(1)" xfId="116" xr:uid="{00000000-0005-0000-0000-000016260000}"/>
    <cellStyle name="Percent(1) 2" xfId="8770" xr:uid="{00000000-0005-0000-0000-000017260000}"/>
    <cellStyle name="Percent(2)" xfId="117" xr:uid="{00000000-0005-0000-0000-000018260000}"/>
    <cellStyle name="Percent(2) 2" xfId="8771" xr:uid="{00000000-0005-0000-0000-000019260000}"/>
    <cellStyle name="Posting_Period" xfId="8772" xr:uid="{00000000-0005-0000-0000-00001A260000}"/>
    <cellStyle name="PRM" xfId="118" xr:uid="{00000000-0005-0000-0000-00001B260000}"/>
    <cellStyle name="PRM 2" xfId="8774" xr:uid="{00000000-0005-0000-0000-00001C260000}"/>
    <cellStyle name="PRM 3" xfId="8775" xr:uid="{00000000-0005-0000-0000-00001D260000}"/>
    <cellStyle name="PRM 4" xfId="8773" xr:uid="{00000000-0005-0000-0000-00001E260000}"/>
    <cellStyle name="PRM_2011-11" xfId="8776" xr:uid="{00000000-0005-0000-0000-00001F260000}"/>
    <cellStyle name="PS_Comma" xfId="8777" xr:uid="{00000000-0005-0000-0000-000020260000}"/>
    <cellStyle name="PSChar" xfId="119" xr:uid="{00000000-0005-0000-0000-000021260000}"/>
    <cellStyle name="PSChar 2" xfId="8778" xr:uid="{00000000-0005-0000-0000-000022260000}"/>
    <cellStyle name="PSDate" xfId="8779" xr:uid="{00000000-0005-0000-0000-000023260000}"/>
    <cellStyle name="PSDec" xfId="8780" xr:uid="{00000000-0005-0000-0000-000024260000}"/>
    <cellStyle name="PSHeading" xfId="120" xr:uid="{00000000-0005-0000-0000-000025260000}"/>
    <cellStyle name="PSHeading 2" xfId="8782" xr:uid="{00000000-0005-0000-0000-000026260000}"/>
    <cellStyle name="PSHeading 2 2" xfId="8783" xr:uid="{00000000-0005-0000-0000-000027260000}"/>
    <cellStyle name="PSHeading 3" xfId="8781" xr:uid="{00000000-0005-0000-0000-000028260000}"/>
    <cellStyle name="PSInt" xfId="8784" xr:uid="{00000000-0005-0000-0000-000029260000}"/>
    <cellStyle name="PSSpacer" xfId="8785" xr:uid="{00000000-0005-0000-0000-00002A260000}"/>
    <cellStyle name="Reset  - Style4" xfId="8786" xr:uid="{00000000-0005-0000-0000-00002B260000}"/>
    <cellStyle name="Reset  - Style7" xfId="8787" xr:uid="{00000000-0005-0000-0000-00002C260000}"/>
    <cellStyle name="STYL0 - Style1" xfId="8788" xr:uid="{00000000-0005-0000-0000-00002D260000}"/>
    <cellStyle name="STYL1 - Style2" xfId="8789" xr:uid="{00000000-0005-0000-0000-00002E260000}"/>
    <cellStyle name="STYL2 - Style3" xfId="8790" xr:uid="{00000000-0005-0000-0000-00002F260000}"/>
    <cellStyle name="STYL3 - Style4" xfId="8791" xr:uid="{00000000-0005-0000-0000-000030260000}"/>
    <cellStyle name="STYL4 - Style5" xfId="8792" xr:uid="{00000000-0005-0000-0000-000031260000}"/>
    <cellStyle name="STYL5 - Style6" xfId="8793" xr:uid="{00000000-0005-0000-0000-000032260000}"/>
    <cellStyle name="STYL6 - Style7" xfId="8794" xr:uid="{00000000-0005-0000-0000-000033260000}"/>
    <cellStyle name="STYL7 - Style8" xfId="8795" xr:uid="{00000000-0005-0000-0000-000034260000}"/>
    <cellStyle name="Style 1" xfId="121" xr:uid="{00000000-0005-0000-0000-000035260000}"/>
    <cellStyle name="Style 1 2" xfId="8797" xr:uid="{00000000-0005-0000-0000-000036260000}"/>
    <cellStyle name="Style 1 2 2" xfId="8798" xr:uid="{00000000-0005-0000-0000-000037260000}"/>
    <cellStyle name="Style 1 3" xfId="8799" xr:uid="{00000000-0005-0000-0000-000038260000}"/>
    <cellStyle name="Style 1 4" xfId="8800" xr:uid="{00000000-0005-0000-0000-000039260000}"/>
    <cellStyle name="Style 1 5" xfId="8796" xr:uid="{00000000-0005-0000-0000-00003A260000}"/>
    <cellStyle name="Style 1_Recycle Center Commodities MRF" xfId="8801" xr:uid="{00000000-0005-0000-0000-00003B260000}"/>
    <cellStyle name="STYLE1" xfId="122" xr:uid="{00000000-0005-0000-0000-00003C260000}"/>
    <cellStyle name="STYLE1 2" xfId="8803" xr:uid="{00000000-0005-0000-0000-00003D260000}"/>
    <cellStyle name="STYLE1 3" xfId="8802" xr:uid="{00000000-0005-0000-0000-00003E260000}"/>
    <cellStyle name="sub heading" xfId="8804" xr:uid="{00000000-0005-0000-0000-00003F260000}"/>
    <cellStyle name="Table  - Style5" xfId="8805" xr:uid="{00000000-0005-0000-0000-000040260000}"/>
    <cellStyle name="Table  - Style5 2" xfId="8806" xr:uid="{00000000-0005-0000-0000-000041260000}"/>
    <cellStyle name="Table  - Style5 3" xfId="8807" xr:uid="{00000000-0005-0000-0000-000042260000}"/>
    <cellStyle name="Table  - Style5 4" xfId="8808" xr:uid="{00000000-0005-0000-0000-000043260000}"/>
    <cellStyle name="Table  - Style5 5" xfId="8809" xr:uid="{00000000-0005-0000-0000-000044260000}"/>
    <cellStyle name="Table  - Style6" xfId="8810" xr:uid="{00000000-0005-0000-0000-000045260000}"/>
    <cellStyle name="Table  - Style6 2" xfId="8811" xr:uid="{00000000-0005-0000-0000-000046260000}"/>
    <cellStyle name="Table  - Style6 3" xfId="8812" xr:uid="{00000000-0005-0000-0000-000047260000}"/>
    <cellStyle name="Table  - Style6 4" xfId="8813" xr:uid="{00000000-0005-0000-0000-000048260000}"/>
    <cellStyle name="Table  - Style6 5" xfId="8814" xr:uid="{00000000-0005-0000-0000-000049260000}"/>
    <cellStyle name="Tax_Rate" xfId="8815" xr:uid="{00000000-0005-0000-0000-00004A260000}"/>
    <cellStyle name="Title  - Style1" xfId="8817" xr:uid="{00000000-0005-0000-0000-00004B260000}"/>
    <cellStyle name="Title  - Style6" xfId="8818" xr:uid="{00000000-0005-0000-0000-00004C260000}"/>
    <cellStyle name="Title 10" xfId="8819" xr:uid="{00000000-0005-0000-0000-00004D260000}"/>
    <cellStyle name="Title 11" xfId="8820" xr:uid="{00000000-0005-0000-0000-00004E260000}"/>
    <cellStyle name="Title 12" xfId="8821" xr:uid="{00000000-0005-0000-0000-00004F260000}"/>
    <cellStyle name="Title 13" xfId="8816" xr:uid="{00000000-0005-0000-0000-000050260000}"/>
    <cellStyle name="Title 14" xfId="9423" xr:uid="{00000000-0005-0000-0000-000051260000}"/>
    <cellStyle name="Title 15" xfId="8936" xr:uid="{00000000-0005-0000-0000-000052260000}"/>
    <cellStyle name="Title 16" xfId="9424" xr:uid="{00000000-0005-0000-0000-000053260000}"/>
    <cellStyle name="Title 17" xfId="8937" xr:uid="{00000000-0005-0000-0000-000054260000}"/>
    <cellStyle name="Title 18" xfId="9501" xr:uid="{00000000-0005-0000-0000-000055260000}"/>
    <cellStyle name="Title 19" xfId="196" xr:uid="{00000000-0005-0000-0000-000056260000}"/>
    <cellStyle name="Title 2" xfId="8822" xr:uid="{00000000-0005-0000-0000-000057260000}"/>
    <cellStyle name="Title 2 2" xfId="8823" xr:uid="{00000000-0005-0000-0000-000058260000}"/>
    <cellStyle name="Title 2 2 2" xfId="8824" xr:uid="{00000000-0005-0000-0000-000059260000}"/>
    <cellStyle name="Title 2 3" xfId="8825" xr:uid="{00000000-0005-0000-0000-00005A260000}"/>
    <cellStyle name="Title 20" xfId="9500" xr:uid="{00000000-0005-0000-0000-00005B260000}"/>
    <cellStyle name="Title 21" xfId="9508" xr:uid="{00000000-0005-0000-0000-00005C260000}"/>
    <cellStyle name="Title 22" xfId="9510" xr:uid="{00000000-0005-0000-0000-00005D260000}"/>
    <cellStyle name="Title 23" xfId="9507" xr:uid="{00000000-0005-0000-0000-00005E260000}"/>
    <cellStyle name="Title 24" xfId="9518" xr:uid="{00000000-0005-0000-0000-00005F260000}"/>
    <cellStyle name="Title 25" xfId="9506" xr:uid="{00000000-0005-0000-0000-000060260000}"/>
    <cellStyle name="Title 3" xfId="8826" xr:uid="{00000000-0005-0000-0000-000061260000}"/>
    <cellStyle name="Title 3 2" xfId="8827" xr:uid="{00000000-0005-0000-0000-000062260000}"/>
    <cellStyle name="Title 4" xfId="8828" xr:uid="{00000000-0005-0000-0000-000063260000}"/>
    <cellStyle name="Title 5" xfId="8829" xr:uid="{00000000-0005-0000-0000-000064260000}"/>
    <cellStyle name="Title 6" xfId="8830" xr:uid="{00000000-0005-0000-0000-000065260000}"/>
    <cellStyle name="Title 7" xfId="8831" xr:uid="{00000000-0005-0000-0000-000066260000}"/>
    <cellStyle name="Title 8" xfId="8832" xr:uid="{00000000-0005-0000-0000-000067260000}"/>
    <cellStyle name="Title 9" xfId="8833" xr:uid="{00000000-0005-0000-0000-000068260000}"/>
    <cellStyle name="Total 2" xfId="123" xr:uid="{00000000-0005-0000-0000-000069260000}"/>
    <cellStyle name="Total 2 2" xfId="8836" xr:uid="{00000000-0005-0000-0000-00006A260000}"/>
    <cellStyle name="Total 2 2 2" xfId="8837" xr:uid="{00000000-0005-0000-0000-00006B260000}"/>
    <cellStyle name="Total 2 2 2 2" xfId="8838" xr:uid="{00000000-0005-0000-0000-00006C260000}"/>
    <cellStyle name="Total 2 2 2 3" xfId="8839" xr:uid="{00000000-0005-0000-0000-00006D260000}"/>
    <cellStyle name="Total 2 2 2 4" xfId="8840" xr:uid="{00000000-0005-0000-0000-00006E260000}"/>
    <cellStyle name="Total 2 2 2 5" xfId="8841" xr:uid="{00000000-0005-0000-0000-00006F260000}"/>
    <cellStyle name="Total 2 2 3" xfId="8842" xr:uid="{00000000-0005-0000-0000-000070260000}"/>
    <cellStyle name="Total 2 2 3 2" xfId="8843" xr:uid="{00000000-0005-0000-0000-000071260000}"/>
    <cellStyle name="Total 2 2 3 3" xfId="8844" xr:uid="{00000000-0005-0000-0000-000072260000}"/>
    <cellStyle name="Total 2 2 3 4" xfId="8845" xr:uid="{00000000-0005-0000-0000-000073260000}"/>
    <cellStyle name="Total 2 2 3 5" xfId="8846" xr:uid="{00000000-0005-0000-0000-000074260000}"/>
    <cellStyle name="Total 2 3" xfId="8847" xr:uid="{00000000-0005-0000-0000-000075260000}"/>
    <cellStyle name="Total 2 3 2" xfId="8848" xr:uid="{00000000-0005-0000-0000-000076260000}"/>
    <cellStyle name="Total 2 3 2 2" xfId="8849" xr:uid="{00000000-0005-0000-0000-000077260000}"/>
    <cellStyle name="Total 2 3 2 3" xfId="8850" xr:uid="{00000000-0005-0000-0000-000078260000}"/>
    <cellStyle name="Total 2 3 2 4" xfId="8851" xr:uid="{00000000-0005-0000-0000-000079260000}"/>
    <cellStyle name="Total 2 3 2 5" xfId="8852" xr:uid="{00000000-0005-0000-0000-00007A260000}"/>
    <cellStyle name="Total 2 3 3" xfId="8853" xr:uid="{00000000-0005-0000-0000-00007B260000}"/>
    <cellStyle name="Total 2 3 4" xfId="8854" xr:uid="{00000000-0005-0000-0000-00007C260000}"/>
    <cellStyle name="Total 2 3 5" xfId="8855" xr:uid="{00000000-0005-0000-0000-00007D260000}"/>
    <cellStyle name="Total 2 3 6" xfId="8856" xr:uid="{00000000-0005-0000-0000-00007E260000}"/>
    <cellStyle name="Total 2 4" xfId="8857" xr:uid="{00000000-0005-0000-0000-00007F260000}"/>
    <cellStyle name="Total 2 4 2" xfId="8858" xr:uid="{00000000-0005-0000-0000-000080260000}"/>
    <cellStyle name="Total 2 4 2 2" xfId="8859" xr:uid="{00000000-0005-0000-0000-000081260000}"/>
    <cellStyle name="Total 2 4 2 3" xfId="8860" xr:uid="{00000000-0005-0000-0000-000082260000}"/>
    <cellStyle name="Total 2 4 2 4" xfId="8861" xr:uid="{00000000-0005-0000-0000-000083260000}"/>
    <cellStyle name="Total 2 4 2 5" xfId="8862" xr:uid="{00000000-0005-0000-0000-000084260000}"/>
    <cellStyle name="Total 2 4 3" xfId="8863" xr:uid="{00000000-0005-0000-0000-000085260000}"/>
    <cellStyle name="Total 2 4 4" xfId="8864" xr:uid="{00000000-0005-0000-0000-000086260000}"/>
    <cellStyle name="Total 2 4 5" xfId="8865" xr:uid="{00000000-0005-0000-0000-000087260000}"/>
    <cellStyle name="Total 2 4 6" xfId="8866" xr:uid="{00000000-0005-0000-0000-000088260000}"/>
    <cellStyle name="Total 2 5" xfId="8867" xr:uid="{00000000-0005-0000-0000-000089260000}"/>
    <cellStyle name="Total 2 5 2" xfId="8868" xr:uid="{00000000-0005-0000-0000-00008A260000}"/>
    <cellStyle name="Total 2 5 3" xfId="8869" xr:uid="{00000000-0005-0000-0000-00008B260000}"/>
    <cellStyle name="Total 2 5 4" xfId="8870" xr:uid="{00000000-0005-0000-0000-00008C260000}"/>
    <cellStyle name="Total 2 5 5" xfId="8871" xr:uid="{00000000-0005-0000-0000-00008D260000}"/>
    <cellStyle name="Total 2 6" xfId="8872" xr:uid="{00000000-0005-0000-0000-00008E260000}"/>
    <cellStyle name="Total 2 7" xfId="8835" xr:uid="{00000000-0005-0000-0000-00008F260000}"/>
    <cellStyle name="Total 3" xfId="8873" xr:uid="{00000000-0005-0000-0000-000090260000}"/>
    <cellStyle name="Total 3 2" xfId="8874" xr:uid="{00000000-0005-0000-0000-000091260000}"/>
    <cellStyle name="Total 3 2 2" xfId="8875" xr:uid="{00000000-0005-0000-0000-000092260000}"/>
    <cellStyle name="Total 3 2 2 2" xfId="8876" xr:uid="{00000000-0005-0000-0000-000093260000}"/>
    <cellStyle name="Total 3 2 2 3" xfId="8877" xr:uid="{00000000-0005-0000-0000-000094260000}"/>
    <cellStyle name="Total 3 2 2 4" xfId="8878" xr:uid="{00000000-0005-0000-0000-000095260000}"/>
    <cellStyle name="Total 3 2 2 5" xfId="8879" xr:uid="{00000000-0005-0000-0000-000096260000}"/>
    <cellStyle name="Total 3 2 3" xfId="8880" xr:uid="{00000000-0005-0000-0000-000097260000}"/>
    <cellStyle name="Total 3 2 3 2" xfId="8881" xr:uid="{00000000-0005-0000-0000-000098260000}"/>
    <cellStyle name="Total 3 2 3 3" xfId="8882" xr:uid="{00000000-0005-0000-0000-000099260000}"/>
    <cellStyle name="Total 3 2 3 4" xfId="8883" xr:uid="{00000000-0005-0000-0000-00009A260000}"/>
    <cellStyle name="Total 3 2 3 5" xfId="8884" xr:uid="{00000000-0005-0000-0000-00009B260000}"/>
    <cellStyle name="Total 3 3" xfId="8885" xr:uid="{00000000-0005-0000-0000-00009C260000}"/>
    <cellStyle name="Total 3 3 2" xfId="8886" xr:uid="{00000000-0005-0000-0000-00009D260000}"/>
    <cellStyle name="Total 3 3 2 2" xfId="8887" xr:uid="{00000000-0005-0000-0000-00009E260000}"/>
    <cellStyle name="Total 3 3 2 3" xfId="8888" xr:uid="{00000000-0005-0000-0000-00009F260000}"/>
    <cellStyle name="Total 3 3 2 4" xfId="8889" xr:uid="{00000000-0005-0000-0000-0000A0260000}"/>
    <cellStyle name="Total 3 3 2 5" xfId="8890" xr:uid="{00000000-0005-0000-0000-0000A1260000}"/>
    <cellStyle name="Total 3 3 3" xfId="8891" xr:uid="{00000000-0005-0000-0000-0000A2260000}"/>
    <cellStyle name="Total 3 3 4" xfId="8892" xr:uid="{00000000-0005-0000-0000-0000A3260000}"/>
    <cellStyle name="Total 3 3 5" xfId="8893" xr:uid="{00000000-0005-0000-0000-0000A4260000}"/>
    <cellStyle name="Total 3 3 6" xfId="8894" xr:uid="{00000000-0005-0000-0000-0000A5260000}"/>
    <cellStyle name="Total 3 4" xfId="8895" xr:uid="{00000000-0005-0000-0000-0000A6260000}"/>
    <cellStyle name="Total 3 4 2" xfId="8896" xr:uid="{00000000-0005-0000-0000-0000A7260000}"/>
    <cellStyle name="Total 3 4 3" xfId="8897" xr:uid="{00000000-0005-0000-0000-0000A8260000}"/>
    <cellStyle name="Total 3 4 4" xfId="8898" xr:uid="{00000000-0005-0000-0000-0000A9260000}"/>
    <cellStyle name="Total 3 4 5" xfId="8899" xr:uid="{00000000-0005-0000-0000-0000AA260000}"/>
    <cellStyle name="Total 3 5" xfId="8900" xr:uid="{00000000-0005-0000-0000-0000AB260000}"/>
    <cellStyle name="Total 3 5 2" xfId="8901" xr:uid="{00000000-0005-0000-0000-0000AC260000}"/>
    <cellStyle name="Total 3 5 3" xfId="8902" xr:uid="{00000000-0005-0000-0000-0000AD260000}"/>
    <cellStyle name="Total 3 5 4" xfId="8903" xr:uid="{00000000-0005-0000-0000-0000AE260000}"/>
    <cellStyle name="Total 3 5 5" xfId="8904" xr:uid="{00000000-0005-0000-0000-0000AF260000}"/>
    <cellStyle name="Total 4" xfId="8905" xr:uid="{00000000-0005-0000-0000-0000B0260000}"/>
    <cellStyle name="Total 4 2" xfId="8906" xr:uid="{00000000-0005-0000-0000-0000B1260000}"/>
    <cellStyle name="Total 4 3" xfId="8907" xr:uid="{00000000-0005-0000-0000-0000B2260000}"/>
    <cellStyle name="Total 4 3 2" xfId="8908" xr:uid="{00000000-0005-0000-0000-0000B3260000}"/>
    <cellStyle name="Total 4 3 3" xfId="8909" xr:uid="{00000000-0005-0000-0000-0000B4260000}"/>
    <cellStyle name="Total 4 3 4" xfId="8910" xr:uid="{00000000-0005-0000-0000-0000B5260000}"/>
    <cellStyle name="Total 4 3 5" xfId="8911" xr:uid="{00000000-0005-0000-0000-0000B6260000}"/>
    <cellStyle name="Total 4 4" xfId="8912" xr:uid="{00000000-0005-0000-0000-0000B7260000}"/>
    <cellStyle name="Total 4 5" xfId="8913" xr:uid="{00000000-0005-0000-0000-0000B8260000}"/>
    <cellStyle name="Total 4 6" xfId="8914" xr:uid="{00000000-0005-0000-0000-0000B9260000}"/>
    <cellStyle name="Total 4 7" xfId="8915" xr:uid="{00000000-0005-0000-0000-0000BA260000}"/>
    <cellStyle name="Total 5" xfId="8834" xr:uid="{00000000-0005-0000-0000-0000BB260000}"/>
    <cellStyle name="TotCol - Style5" xfId="8916" xr:uid="{00000000-0005-0000-0000-0000BC260000}"/>
    <cellStyle name="TotCol - Style7" xfId="8917" xr:uid="{00000000-0005-0000-0000-0000BD260000}"/>
    <cellStyle name="TotRow - Style4" xfId="8918" xr:uid="{00000000-0005-0000-0000-0000BE260000}"/>
    <cellStyle name="TotRow - Style4 2" xfId="8919" xr:uid="{00000000-0005-0000-0000-0000BF260000}"/>
    <cellStyle name="TotRow - Style4 3" xfId="8920" xr:uid="{00000000-0005-0000-0000-0000C0260000}"/>
    <cellStyle name="TotRow - Style4 4" xfId="8921" xr:uid="{00000000-0005-0000-0000-0000C1260000}"/>
    <cellStyle name="TotRow - Style4 5" xfId="8922" xr:uid="{00000000-0005-0000-0000-0000C2260000}"/>
    <cellStyle name="TotRow - Style8" xfId="8923" xr:uid="{00000000-0005-0000-0000-0000C3260000}"/>
    <cellStyle name="TotRow - Style8 2" xfId="8924" xr:uid="{00000000-0005-0000-0000-0000C4260000}"/>
    <cellStyle name="TotRow - Style8 3" xfId="8925" xr:uid="{00000000-0005-0000-0000-0000C5260000}"/>
    <cellStyle name="TotRow - Style8 4" xfId="8926" xr:uid="{00000000-0005-0000-0000-0000C6260000}"/>
    <cellStyle name="TotRow - Style8 5" xfId="8927" xr:uid="{00000000-0005-0000-0000-0000C7260000}"/>
    <cellStyle name="Transcript_Date" xfId="8928" xr:uid="{00000000-0005-0000-0000-0000C8260000}"/>
    <cellStyle name="Warning Text 2" xfId="8930" xr:uid="{00000000-0005-0000-0000-0000C9260000}"/>
    <cellStyle name="Warning Text 3" xfId="8931" xr:uid="{00000000-0005-0000-0000-0000CA260000}"/>
    <cellStyle name="Warning Text 4" xfId="8932" xr:uid="{00000000-0005-0000-0000-0000CB260000}"/>
    <cellStyle name="Warning Text 5" xfId="8929" xr:uid="{00000000-0005-0000-0000-0000CC260000}"/>
    <cellStyle name="WM_STANDARD" xfId="8933" xr:uid="{00000000-0005-0000-0000-0000CD26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customXml" Target="../customXml/item4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customXml" Target="../customXml/item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18</xdr:col>
      <xdr:colOff>77700</xdr:colOff>
      <xdr:row>15</xdr:row>
      <xdr:rowOff>104500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A7ED54-F5E4-23A3-098B-EF273DDD1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0235" y="952500"/>
          <a:ext cx="10409524" cy="22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Waste%20Management/Sno-King/Year%202009/TG-091933/Staff/TG-091933%20WM%20of%20SnoKing%20GRC%20(Workpapers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ohnSpe\AppData\Local\Microsoft\Windows\Temporary%20Internet%20Files\Content.IE5\ELL0D4Y3\Proj-2184_2015-12_5728142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2000%20Western%20Region%20Office\WUTC\WIP%20Files\LeMay%20Companies\2022\General%20Rate%20Filings\PCR%202022\2180_Price%20Out%20by%20Bill%20Area_June.21%20to%20May%2022%20-%20Deliverabl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Mason\Rate%20Increase%201-1-2013\1%20Filing%2011-14-2012\Revised%202-21-2013\staff%20Mason%20Proforma%209-30-2012-Linked%20Cust%20Count%20Fix%2012-2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_opf_joew\JoeW%20C%20Drive\Documents%20and%20Settings\joew\My%20Documents\OPF\Rate%20Reviews\2001\Gresham\Arrow\Gresham%202001%20DCR%202nd%20submi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file01\DistShares\Western%20Region\ControllerDir\KevinJ\South%20LeMay\Budget%20History\Budget%202019\2149%20Mason\2019%202149%20Budget%20Template%201.5%20pre%20division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4%20Planning%20Requirements\5-20%20Submission\6%20Report%20Requirements\Reports%20Master%20List%20and%20Mockups%20V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Columbia%202025\General%20Filing%204-15-2016\Filed%204-15-16\CRD%20Pro%20forma%203-31-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ControllerDir\Brent_Blair_Kortney\PO%20Report%20by%20Division\PO%20Report_v3b%202013-08-26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ports\Budget%20Reports\2011%20Budget%20Report%20Book%20v2J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LeMay%20Companies\2018\Budget%20Pro%20formas\PCR%20Pro%20Forma%207.31.18\PCR%20Pro%20froma%207-31-2018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ControllerDir\JoeW\My%20Local%20Documents\OPF\Rate%20Reviews\2016\2016%20OPF%20Master%20DCR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Documents%20and%20Settings/cmickels/Desktop/Example%20of%20WM%20of%20SnoKing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UTC-Murrey%20%202111\General%20Rate%20Filings\Rate%20Filing%201-1-2019\Fuel%20Sta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ffler\AppData\Local\Interject\FileCache\Budget%20Capital%20Input%20v2.16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010%20Clark%20County-%202009%20Vancouver\12.31.2010%20Test%20Year\Proforma%20Clark%20County%20101231%20Filing-Draft-FINAL%20VERSION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JoeW\Budgets\Budgets%202009\2012\2009%202012%20Revie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Migrated-TRANS\Company%20Filings%20-%20Solid%20Waste\Pullman%20Disposal%20Service,%20Inc.%20%20(G-42)\Rate%20Case\TG-130759%20GRC\Staff%20workpapers\STAFF%20TG-130759%20PDS_rop_Dec_1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2009%20BUDGET%20REPORTS\2009%20Budget%20Report%20without%20insura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dsaywa\AppData\Local\Interject\FileCache\Capital%20-%20Budget%20Input%20v1.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111\share\frsx\D0536y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B63C24E\staff%20WCI%20Pro%20forma%2010-11-2013%20cos%20from%20meliss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Chris%20M/Solid%20Waste/San%20Juan%20Sanitation%20Co/Year%202010/Staff/W_COMP/Rosario/2007%20rate%20case/Worksheets/070944%20Loan%20Recalcula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WUTC\WIP%20Files\2032%20Waste%20Control\Budget%20Analysis\2021\.Waste%20Control%20Budget%20Pro%20forma%2008.31.2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-file01\DistShare$\Western%20Region\WUTC\WIP%20Files\2149%20Mason%20County\2021\General%20Rate%20Filing\.Mason%20Pro%20forma11.30.20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dget.wm.com/plan07/F2_24_Month_Condensed_Ops_PnL_07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cnx.org\Regions\Western%20Region\2000%20Western%20Region%20Office\WUTC\WIP%20Files\2132%20Vashon\Depreciation\2023\Vashon%20Depreciation%2005.31.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ns-2674%20Ke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UTIL/TRANS/Waste%20Management%20-%20Filings/Ellensburg/Year%202009/TG-091472%20(GRC)/Staff/TG-091472%20WM%20of%20Ellensburg%20(Workpapers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LO\2012_Division\Accounting\xx%20Budgets%20xx\2013%20Budget\4105\4105%20Budget%20Workbook%2012_07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  <sheetName val="Sch 4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1">
          <cell r="A1" t="str">
            <v>Fixed Assets Reconciliations - Lodi - 0543</v>
          </cell>
        </row>
        <row r="2">
          <cell r="A2" t="str">
            <v>February</v>
          </cell>
        </row>
        <row r="3">
          <cell r="B3" t="str">
            <v>Trucks</v>
          </cell>
          <cell r="C3" t="str">
            <v>Landfill PE</v>
          </cell>
          <cell r="D3" t="str">
            <v>Support Trucks</v>
          </cell>
          <cell r="E3" t="str">
            <v xml:space="preserve">Containers </v>
          </cell>
          <cell r="F3" t="str">
            <v>M&amp;E</v>
          </cell>
          <cell r="G3" t="str">
            <v>OfficeEquip</v>
          </cell>
          <cell r="H3" t="str">
            <v>Building</v>
          </cell>
          <cell r="I3" t="str">
            <v>Leashold Improv</v>
          </cell>
          <cell r="J3" t="str">
            <v>Autos</v>
          </cell>
          <cell r="K3" t="str">
            <v>Land</v>
          </cell>
          <cell r="L3" t="str">
            <v>Total Assets</v>
          </cell>
        </row>
        <row r="4">
          <cell r="A4" t="str">
            <v>Description/A/C</v>
          </cell>
          <cell r="B4" t="str">
            <v>11110 &amp;120</v>
          </cell>
          <cell r="C4">
            <v>11210</v>
          </cell>
          <cell r="D4">
            <v>11310</v>
          </cell>
          <cell r="E4" t="str">
            <v>11410 &amp; 20</v>
          </cell>
          <cell r="F4" t="str">
            <v>11510 &amp; 20</v>
          </cell>
          <cell r="G4" t="str">
            <v>11610 &amp; 20</v>
          </cell>
          <cell r="H4" t="str">
            <v>11710 &amp; 20</v>
          </cell>
          <cell r="I4">
            <v>11810</v>
          </cell>
          <cell r="J4">
            <v>11910</v>
          </cell>
          <cell r="K4">
            <v>13110</v>
          </cell>
        </row>
        <row r="6">
          <cell r="A6" t="str">
            <v>GL Beginning Bal</v>
          </cell>
          <cell r="B6">
            <v>6370279.0000000009</v>
          </cell>
          <cell r="C6">
            <v>1152675.96</v>
          </cell>
          <cell r="D6">
            <v>230167.72999999998</v>
          </cell>
          <cell r="E6">
            <v>9808085.1799999997</v>
          </cell>
          <cell r="F6">
            <v>3002548.89</v>
          </cell>
          <cell r="G6">
            <v>1058753.53</v>
          </cell>
          <cell r="H6">
            <v>5945538.0099999998</v>
          </cell>
          <cell r="I6">
            <v>2233939.7999999998</v>
          </cell>
          <cell r="J6">
            <v>47342.04</v>
          </cell>
          <cell r="K6">
            <v>987725.13</v>
          </cell>
          <cell r="L6">
            <v>30837055.270000003</v>
          </cell>
        </row>
        <row r="8">
          <cell r="A8" t="str">
            <v>Additions:</v>
          </cell>
          <cell r="B8">
            <v>0</v>
          </cell>
          <cell r="E8">
            <v>0</v>
          </cell>
          <cell r="F8">
            <v>0</v>
          </cell>
          <cell r="G8">
            <v>0</v>
          </cell>
        </row>
        <row r="11">
          <cell r="A11" t="str">
            <v>Accruals:</v>
          </cell>
        </row>
        <row r="13">
          <cell r="A13" t="str">
            <v>Deletions:</v>
          </cell>
        </row>
        <row r="15">
          <cell r="A15" t="str">
            <v>Adjusted GL Bal:</v>
          </cell>
          <cell r="B15">
            <v>6370279.0000000009</v>
          </cell>
          <cell r="C15">
            <v>1152675.96</v>
          </cell>
          <cell r="D15">
            <v>230167.72999999998</v>
          </cell>
          <cell r="E15">
            <v>9808085.1799999997</v>
          </cell>
          <cell r="F15">
            <v>3002548.89</v>
          </cell>
          <cell r="G15">
            <v>1058753.53</v>
          </cell>
          <cell r="H15">
            <v>5945538.0099999998</v>
          </cell>
          <cell r="I15">
            <v>2233939.7999999998</v>
          </cell>
          <cell r="J15">
            <v>47342.04</v>
          </cell>
          <cell r="K15">
            <v>987725.13</v>
          </cell>
          <cell r="L15">
            <v>30837055.270000003</v>
          </cell>
        </row>
        <row r="17">
          <cell r="A17" t="str">
            <v>GBA Balances</v>
          </cell>
          <cell r="B17">
            <v>6486957.9000000004</v>
          </cell>
          <cell r="C17">
            <v>1191195.51</v>
          </cell>
          <cell r="D17">
            <v>230167.73</v>
          </cell>
          <cell r="E17">
            <v>9808085.1799999997</v>
          </cell>
          <cell r="F17">
            <v>2783580.08</v>
          </cell>
          <cell r="G17">
            <v>1058752.1299999999</v>
          </cell>
          <cell r="H17">
            <v>5945538.0099999998</v>
          </cell>
          <cell r="I17">
            <v>2233939.7999999998</v>
          </cell>
          <cell r="J17">
            <v>47342.04</v>
          </cell>
          <cell r="K17">
            <v>988191.66</v>
          </cell>
          <cell r="L17">
            <v>30773750.039999999</v>
          </cell>
        </row>
        <row r="19">
          <cell r="A19" t="str">
            <v>Variance</v>
          </cell>
          <cell r="B19">
            <v>-116678.89999999944</v>
          </cell>
          <cell r="C19">
            <v>-38519.550000000047</v>
          </cell>
          <cell r="D19">
            <v>0</v>
          </cell>
          <cell r="E19">
            <v>0</v>
          </cell>
          <cell r="F19">
            <v>218968.81000000006</v>
          </cell>
          <cell r="G19">
            <v>1.4000000001396984</v>
          </cell>
          <cell r="H19">
            <v>0</v>
          </cell>
          <cell r="I19">
            <v>0</v>
          </cell>
          <cell r="J19">
            <v>0</v>
          </cell>
          <cell r="K19">
            <v>-466.53000000002794</v>
          </cell>
          <cell r="L19">
            <v>63305.230000004172</v>
          </cell>
        </row>
      </sheetData>
      <sheetData sheetId="30" refreshError="1">
        <row r="4">
          <cell r="A4" t="str">
            <v>Accumulated Depreciation:</v>
          </cell>
          <cell r="D4">
            <v>65920</v>
          </cell>
          <cell r="F4">
            <v>60925</v>
          </cell>
          <cell r="G4">
            <v>70905</v>
          </cell>
          <cell r="H4">
            <v>90910</v>
          </cell>
        </row>
        <row r="5">
          <cell r="A5" t="str">
            <v>February</v>
          </cell>
          <cell r="B5">
            <v>52930</v>
          </cell>
          <cell r="C5">
            <v>52935</v>
          </cell>
          <cell r="D5">
            <v>60920</v>
          </cell>
          <cell r="E5">
            <v>54935</v>
          </cell>
          <cell r="F5">
            <v>54925</v>
          </cell>
          <cell r="G5">
            <v>60905</v>
          </cell>
          <cell r="H5">
            <v>65910</v>
          </cell>
          <cell r="I5">
            <v>90915</v>
          </cell>
          <cell r="J5">
            <v>90900</v>
          </cell>
        </row>
        <row r="6">
          <cell r="B6" t="str">
            <v>Trucks</v>
          </cell>
          <cell r="C6" t="str">
            <v>Landfill PE</v>
          </cell>
          <cell r="D6" t="str">
            <v>Support Trucks</v>
          </cell>
          <cell r="E6" t="str">
            <v xml:space="preserve">Containers </v>
          </cell>
          <cell r="F6" t="str">
            <v>M&amp;E</v>
          </cell>
          <cell r="G6" t="str">
            <v>OfficeEquip</v>
          </cell>
          <cell r="H6" t="str">
            <v>Building</v>
          </cell>
          <cell r="I6" t="str">
            <v>Leashold Improv</v>
          </cell>
          <cell r="J6" t="str">
            <v>Autos</v>
          </cell>
          <cell r="K6" t="str">
            <v>Land</v>
          </cell>
          <cell r="L6" t="str">
            <v>Total Accumulated</v>
          </cell>
        </row>
        <row r="7">
          <cell r="A7" t="str">
            <v>Description/A/C</v>
          </cell>
          <cell r="B7" t="str">
            <v>121XX</v>
          </cell>
          <cell r="C7" t="str">
            <v>122XX</v>
          </cell>
          <cell r="D7" t="str">
            <v>123XX</v>
          </cell>
          <cell r="E7" t="str">
            <v>124XX</v>
          </cell>
          <cell r="F7" t="str">
            <v>125XX</v>
          </cell>
          <cell r="G7" t="str">
            <v>126XX</v>
          </cell>
          <cell r="H7" t="str">
            <v>127XX</v>
          </cell>
          <cell r="I7" t="str">
            <v>128XX</v>
          </cell>
          <cell r="J7" t="str">
            <v>129XX</v>
          </cell>
          <cell r="K7">
            <v>13250</v>
          </cell>
          <cell r="L7" t="str">
            <v>Depreciation</v>
          </cell>
        </row>
        <row r="9">
          <cell r="A9" t="str">
            <v>GL Beginning Bal</v>
          </cell>
          <cell r="B9">
            <v>-4345139.9400000004</v>
          </cell>
          <cell r="C9">
            <v>-631095.49999999988</v>
          </cell>
          <cell r="D9">
            <v>-197525.75999999998</v>
          </cell>
          <cell r="E9">
            <v>-6570378.0800000001</v>
          </cell>
          <cell r="F9">
            <v>-2358947.5299999998</v>
          </cell>
          <cell r="G9">
            <v>-645903.84000000008</v>
          </cell>
          <cell r="H9">
            <v>-2171023.04</v>
          </cell>
          <cell r="I9">
            <v>-726384.56</v>
          </cell>
          <cell r="J9">
            <v>-36395.379999999997</v>
          </cell>
          <cell r="K9">
            <v>-466.76</v>
          </cell>
          <cell r="L9">
            <v>-17683260.390000001</v>
          </cell>
        </row>
        <row r="11">
          <cell r="A11" t="str">
            <v>Additions:</v>
          </cell>
          <cell r="B11">
            <v>-65915.709999999992</v>
          </cell>
          <cell r="C11">
            <v>-22490.11</v>
          </cell>
          <cell r="D11">
            <v>-2297.98</v>
          </cell>
          <cell r="E11">
            <v>-89579.91</v>
          </cell>
          <cell r="F11">
            <v>-55942.879999999997</v>
          </cell>
          <cell r="G11">
            <v>-29722.478000000003</v>
          </cell>
          <cell r="H11">
            <v>-41958.92</v>
          </cell>
          <cell r="I11">
            <v>-20345.439999999999</v>
          </cell>
          <cell r="J11">
            <v>-729.78</v>
          </cell>
          <cell r="L11">
            <v>-328983.20799999998</v>
          </cell>
        </row>
        <row r="13">
          <cell r="B13">
            <v>5502.79</v>
          </cell>
          <cell r="C13">
            <v>-5502.79</v>
          </cell>
        </row>
        <row r="14">
          <cell r="A14" t="str">
            <v>Accruals:</v>
          </cell>
        </row>
        <row r="16">
          <cell r="A16" t="str">
            <v>Deletions:</v>
          </cell>
        </row>
        <row r="18">
          <cell r="A18" t="str">
            <v>Adjusted GL Bal:</v>
          </cell>
          <cell r="B18">
            <v>-4405552.8600000003</v>
          </cell>
          <cell r="C18">
            <v>-659088.39999999991</v>
          </cell>
          <cell r="D18">
            <v>-199823.74</v>
          </cell>
          <cell r="E18">
            <v>-6659957.9900000002</v>
          </cell>
          <cell r="F18">
            <v>-2414890.4099999997</v>
          </cell>
          <cell r="G18">
            <v>-675626.31800000009</v>
          </cell>
          <cell r="H18">
            <v>-2212981.96</v>
          </cell>
          <cell r="I18">
            <v>-746730</v>
          </cell>
          <cell r="J18">
            <v>-37125.159999999996</v>
          </cell>
          <cell r="K18">
            <v>0</v>
          </cell>
          <cell r="L18">
            <v>-18011776.838</v>
          </cell>
        </row>
        <row r="20">
          <cell r="A20" t="str">
            <v>GBA Balances</v>
          </cell>
          <cell r="B20">
            <v>-4438805.79</v>
          </cell>
          <cell r="C20">
            <v>-659088.4</v>
          </cell>
          <cell r="D20">
            <v>-199823.74</v>
          </cell>
          <cell r="E20">
            <v>-6659957.9900000002</v>
          </cell>
          <cell r="F20">
            <v>-2243545.98</v>
          </cell>
          <cell r="G20">
            <v>-675626.34</v>
          </cell>
          <cell r="H20">
            <v>-2212981.96</v>
          </cell>
          <cell r="I20">
            <v>-746730</v>
          </cell>
          <cell r="J20">
            <v>-37125.160000000003</v>
          </cell>
          <cell r="K20">
            <v>-466.76</v>
          </cell>
          <cell r="L20">
            <v>-17874152.120000005</v>
          </cell>
        </row>
        <row r="22">
          <cell r="A22" t="str">
            <v>Variance</v>
          </cell>
          <cell r="B22">
            <v>33252.929999999702</v>
          </cell>
          <cell r="C22">
            <v>0</v>
          </cell>
          <cell r="D22">
            <v>0</v>
          </cell>
          <cell r="E22">
            <v>0</v>
          </cell>
          <cell r="F22">
            <v>-171344.4299999997</v>
          </cell>
          <cell r="G22">
            <v>2.199999988079071E-2</v>
          </cell>
          <cell r="H22">
            <v>0</v>
          </cell>
          <cell r="I22">
            <v>0</v>
          </cell>
          <cell r="J22">
            <v>0</v>
          </cell>
          <cell r="K22">
            <v>466.76</v>
          </cell>
          <cell r="L22">
            <v>-137624.71799999475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>
        <row r="1">
          <cell r="A1" t="str">
            <v>CWRS</v>
          </cell>
        </row>
        <row r="2">
          <cell r="A2" t="str">
            <v>COPMPST AND OTHER SALES</v>
          </cell>
        </row>
        <row r="3">
          <cell r="A3" t="str">
            <v>SALES &amp; USE TAX</v>
          </cell>
        </row>
        <row r="5">
          <cell r="C5" t="str">
            <v>TAXABLE</v>
          </cell>
          <cell r="D5" t="str">
            <v>NONTAXABLE</v>
          </cell>
          <cell r="E5" t="str">
            <v>TOTAL</v>
          </cell>
        </row>
        <row r="7">
          <cell r="A7" t="str">
            <v>OCT 1999:</v>
          </cell>
        </row>
        <row r="8">
          <cell r="A8" t="str">
            <v>T/S SALES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CASH SALES</v>
          </cell>
          <cell r="E9">
            <v>0</v>
          </cell>
        </row>
        <row r="10">
          <cell r="A10" t="str">
            <v>CHARGE SALES</v>
          </cell>
          <cell r="E10">
            <v>0</v>
          </cell>
        </row>
        <row r="11">
          <cell r="A11" t="str">
            <v>RECYCLING SALES</v>
          </cell>
          <cell r="E11">
            <v>0</v>
          </cell>
        </row>
        <row r="12">
          <cell r="A12" t="str">
            <v>OTHER SALES:</v>
          </cell>
        </row>
        <row r="13">
          <cell r="A13" t="str">
            <v xml:space="preserve"> WASTE CARTS</v>
          </cell>
          <cell r="C13">
            <v>645</v>
          </cell>
          <cell r="E13">
            <v>645</v>
          </cell>
        </row>
        <row r="14">
          <cell r="A14" t="str">
            <v xml:space="preserve"> MISC T/S</v>
          </cell>
          <cell r="C14">
            <v>0</v>
          </cell>
          <cell r="E14">
            <v>0</v>
          </cell>
        </row>
        <row r="16">
          <cell r="B16" t="str">
            <v>TOTAL</v>
          </cell>
          <cell r="C16">
            <v>645</v>
          </cell>
          <cell r="D16">
            <v>0</v>
          </cell>
          <cell r="E16">
            <v>645</v>
          </cell>
        </row>
        <row r="18">
          <cell r="A18" t="str">
            <v>NOV 1999:</v>
          </cell>
        </row>
        <row r="19">
          <cell r="A19" t="str">
            <v>T/S SALES</v>
          </cell>
          <cell r="E19">
            <v>0</v>
          </cell>
        </row>
        <row r="20">
          <cell r="A20" t="str">
            <v>CASH SALES</v>
          </cell>
          <cell r="E20">
            <v>0</v>
          </cell>
        </row>
        <row r="21">
          <cell r="A21" t="str">
            <v>CHARGE SALES</v>
          </cell>
          <cell r="E21">
            <v>0</v>
          </cell>
        </row>
        <row r="22">
          <cell r="A22" t="str">
            <v>RECYCLING SALES</v>
          </cell>
          <cell r="E22">
            <v>0</v>
          </cell>
        </row>
        <row r="23">
          <cell r="A23" t="str">
            <v>OTHER SALES:</v>
          </cell>
        </row>
        <row r="24">
          <cell r="A24" t="str">
            <v xml:space="preserve"> WASTE CARTS</v>
          </cell>
          <cell r="C24">
            <v>0</v>
          </cell>
          <cell r="E24">
            <v>0</v>
          </cell>
        </row>
        <row r="25">
          <cell r="A25" t="str">
            <v xml:space="preserve"> MISC T/S</v>
          </cell>
          <cell r="C25">
            <v>0</v>
          </cell>
          <cell r="E25">
            <v>0</v>
          </cell>
        </row>
        <row r="27">
          <cell r="B27" t="str">
            <v>TOTAL</v>
          </cell>
          <cell r="C27">
            <v>0</v>
          </cell>
          <cell r="D27">
            <v>0</v>
          </cell>
          <cell r="E27">
            <v>0</v>
          </cell>
        </row>
        <row r="29">
          <cell r="A29" t="str">
            <v>DEC 1999:</v>
          </cell>
        </row>
        <row r="30">
          <cell r="A30" t="str">
            <v>T/S SALES</v>
          </cell>
          <cell r="E30">
            <v>0</v>
          </cell>
        </row>
        <row r="31">
          <cell r="A31" t="str">
            <v>CASH SALES</v>
          </cell>
          <cell r="E31">
            <v>0</v>
          </cell>
        </row>
        <row r="32">
          <cell r="A32" t="str">
            <v>CHARGE SALES</v>
          </cell>
          <cell r="E32">
            <v>0</v>
          </cell>
        </row>
        <row r="33">
          <cell r="A33" t="str">
            <v>RECYCLING SALES</v>
          </cell>
          <cell r="E33">
            <v>0</v>
          </cell>
        </row>
        <row r="34">
          <cell r="A34" t="str">
            <v>OTHER SALES:</v>
          </cell>
        </row>
        <row r="35">
          <cell r="A35" t="str">
            <v xml:space="preserve"> WASTE CARTS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 xml:space="preserve"> MISC T/S</v>
          </cell>
          <cell r="C36">
            <v>0</v>
          </cell>
          <cell r="D36">
            <v>0</v>
          </cell>
          <cell r="E36">
            <v>0</v>
          </cell>
        </row>
        <row r="38">
          <cell r="B38" t="str">
            <v>TOTAL</v>
          </cell>
          <cell r="C38">
            <v>0</v>
          </cell>
          <cell r="D38">
            <v>0</v>
          </cell>
          <cell r="E38">
            <v>0</v>
          </cell>
        </row>
        <row r="40">
          <cell r="A40" t="str">
            <v>QUARTER TOTAL - 12/31/99:</v>
          </cell>
        </row>
        <row r="41">
          <cell r="A41" t="str">
            <v>T/S SALES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>CASH SALES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CHARGE SALES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RECYCLING SALES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>OTHER SALES:</v>
          </cell>
          <cell r="C45">
            <v>0</v>
          </cell>
          <cell r="D45">
            <v>0</v>
          </cell>
        </row>
        <row r="46">
          <cell r="A46" t="str">
            <v xml:space="preserve"> WASTE CARTS</v>
          </cell>
          <cell r="C46">
            <v>645</v>
          </cell>
          <cell r="D46">
            <v>0</v>
          </cell>
          <cell r="E46">
            <v>645</v>
          </cell>
        </row>
        <row r="47">
          <cell r="A47" t="str">
            <v xml:space="preserve"> MISC T/S</v>
          </cell>
          <cell r="C47">
            <v>0</v>
          </cell>
          <cell r="D47">
            <v>0</v>
          </cell>
          <cell r="E47">
            <v>0</v>
          </cell>
        </row>
        <row r="49">
          <cell r="B49" t="str">
            <v>TOTAL</v>
          </cell>
          <cell r="C49">
            <v>645</v>
          </cell>
          <cell r="D49">
            <v>0</v>
          </cell>
          <cell r="E49">
            <v>645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"/>
      <sheetName val="Monthly IS (SnoKing)"/>
      <sheetName val="Total Lurito"/>
      <sheetName val="Lurito - Garbage"/>
      <sheetName val="Lurito - Recycling"/>
      <sheetName val="Lurito - YW"/>
      <sheetName val="Lurito-Garbage"/>
      <sheetName val="Lurito-Recycling"/>
      <sheetName val="Lurito-YW"/>
      <sheetName val="PC 230"/>
      <sheetName val="PC 220"/>
      <sheetName val="PC 160 - Confidential"/>
      <sheetName val="PC 260-Confidential"/>
      <sheetName val="WUTC Customer Counts"/>
      <sheetName val="Processing Fees"/>
      <sheetName val="YW Processing Fees"/>
      <sheetName val="PR Register-Confidential"/>
      <sheetName val="PR Detail -confidential"/>
      <sheetName val="Wage scale-CONFIDENTIAL"/>
      <sheetName val="Fuel"/>
      <sheetName val="Balance Sheet (SnoKing)"/>
      <sheetName val="DEPN"/>
      <sheetName val="DEPN Summary"/>
      <sheetName val="Fixed Asset Summary"/>
      <sheetName val="Fixed Asset Detail"/>
      <sheetName val="Facility Costs"/>
      <sheetName val="Legal Fees"/>
      <sheetName val="MA Office OH"/>
      <sheetName val="MA Stats"/>
      <sheetName val="OH Analysis"/>
      <sheetName val="Corp. Office OH"/>
      <sheetName val="2008 West Group IS"/>
      <sheetName val="2008 Group Office TB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2)"/>
      <sheetName val="Lurito"/>
      <sheetName val="Fixed Assets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"/>
      <sheetName val="Com'l FL"/>
      <sheetName val="Res'l RL"/>
      <sheetName val="Roll Off"/>
      <sheetName val="Res'l YW"/>
      <sheetName val="Res'l Rec."/>
      <sheetName val="Com'l Rec."/>
      <sheetName val="Summary (2)"/>
      <sheetName val="Customer Counts"/>
      <sheetName val="Com'l FL-2009"/>
      <sheetName val="Res'l RL (2)"/>
      <sheetName val="Res'l YW (2)"/>
      <sheetName val="Res'l Rec. (2)"/>
      <sheetName val="Roll Off (2)"/>
      <sheetName val="Haul Summary"/>
      <sheetName val="Com'l Rec. (2)"/>
      <sheetName val="Hauls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Check"/>
      <sheetName val="Opening"/>
      <sheetName val="Main"/>
      <sheetName val="CopyImport"/>
      <sheetName val="SupportFiles"/>
      <sheetName val="Settings"/>
      <sheetName val="Todo"/>
      <sheetName val="DDLs"/>
      <sheetName val="AutoSupport"/>
      <sheetName val="DetailExamp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 Summary"/>
      <sheetName val="Customer Count Summary"/>
      <sheetName val="Container Count"/>
      <sheetName val="JBLM Container Count"/>
      <sheetName val="2180 IS"/>
      <sheetName val="2180 (Reg.) - Price Out "/>
      <sheetName val="2180 (Roy) - Price Out"/>
      <sheetName val="2180 (Reg EA.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2180 Comm Recycle"/>
      <sheetName val="JBLM"/>
      <sheetName val="RM Pivot"/>
      <sheetName val=" GW PIVOT"/>
      <sheetName val="RM Data"/>
      <sheetName val="Interject_LastPulledValues"/>
      <sheetName val="P&amp;L"/>
      <sheetName val="YTD Act-Proj (by mo.) vs. Bud"/>
      <sheetName val="C-Rec Cus"/>
      <sheetName val="MF Recy"/>
      <sheetName val="Finance Charges"/>
      <sheetName val="N Lemay Rolloff Count"/>
      <sheetName val="Def Rev. Pivot"/>
      <sheetName val="Recycle Counts Link"/>
      <sheetName val="PI default bill area pricing"/>
      <sheetName val="RMO - Default Bill Area Pricing"/>
      <sheetName val="Cust Counts for Budgets"/>
      <sheetName val="Comm True up"/>
      <sheetName val="RO Man Adj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SL035.0G1M001NOREC</v>
          </cell>
        </row>
      </sheetData>
      <sheetData sheetId="6"/>
      <sheetData sheetId="7">
        <row r="11">
          <cell r="B11" t="str">
            <v>SL035.0G1M001WREC</v>
          </cell>
        </row>
      </sheetData>
      <sheetData sheetId="8">
        <row r="11">
          <cell r="B11" t="str">
            <v>SL065.0G1W001WREC</v>
          </cell>
        </row>
      </sheetData>
      <sheetData sheetId="9">
        <row r="11">
          <cell r="B11" t="str">
            <v>BULKY-RES</v>
          </cell>
        </row>
      </sheetData>
      <sheetData sheetId="10">
        <row r="11">
          <cell r="B11" t="str">
            <v>RL020.0G1W001</v>
          </cell>
        </row>
      </sheetData>
      <sheetData sheetId="11">
        <row r="11">
          <cell r="B11" t="str">
            <v>SL020.0G1W001</v>
          </cell>
        </row>
      </sheetData>
      <sheetData sheetId="12">
        <row r="11">
          <cell r="B11" t="str">
            <v>SL035.0G1M001WREC</v>
          </cell>
        </row>
      </sheetData>
      <sheetData sheetId="13">
        <row r="11">
          <cell r="B11" t="str">
            <v>RL010.0G1W001WREC</v>
          </cell>
        </row>
      </sheetData>
      <sheetData sheetId="14">
        <row r="11">
          <cell r="B11" t="str">
            <v>SL035.0GEO001WREC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">
          <cell r="H8" t="str">
            <v>2022-07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"/>
      <sheetName val="Revenue"/>
      <sheetName val="Dir_Costs"/>
      <sheetName val="G and A Costs"/>
      <sheetName val="Itemize"/>
      <sheetName val="Cust_Count1"/>
      <sheetName val="Cust_Count2"/>
      <sheetName val="DropBoxPullsbyType "/>
      <sheetName val="Rev_Breakdown"/>
      <sheetName val="TruckHours"/>
      <sheetName val="NoDB_TkHr"/>
      <sheetName val="LaborHours"/>
      <sheetName val="NoDB_LbrHr"/>
      <sheetName val="Container Breakdown"/>
      <sheetName val="Cart Breakdown"/>
      <sheetName val="Gross Yardage Worksheet"/>
      <sheetName val="Tonnage Allocation "/>
      <sheetName val="TONWKSHT"/>
      <sheetName val="TONWKSHT_DropBox"/>
      <sheetName val="PoundsPerReceptacle"/>
      <sheetName val="PrintInstructions"/>
    </sheetNames>
    <sheetDataSet>
      <sheetData sheetId="0"/>
      <sheetData sheetId="1"/>
      <sheetData sheetId="2"/>
      <sheetData sheetId="3"/>
      <sheetData sheetId="4"/>
      <sheetData sheetId="5" refreshError="1">
        <row r="28">
          <cell r="M28">
            <v>403.64620554239997</v>
          </cell>
          <cell r="N28">
            <v>4560.3873359231993</v>
          </cell>
          <cell r="O28" t="e">
            <v>#REF!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6">
          <cell r="L16">
            <v>7280</v>
          </cell>
        </row>
        <row r="31">
          <cell r="L31">
            <v>3848</v>
          </cell>
        </row>
        <row r="49">
          <cell r="L49">
            <v>249236</v>
          </cell>
        </row>
        <row r="64">
          <cell r="L64">
            <v>0</v>
          </cell>
        </row>
        <row r="82">
          <cell r="L82">
            <v>0</v>
          </cell>
        </row>
        <row r="98">
          <cell r="L98">
            <v>0</v>
          </cell>
        </row>
        <row r="101">
          <cell r="N101">
            <v>260364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ookups"/>
      <sheetName val="Budget Upload"/>
      <sheetName val="Stats"/>
      <sheetName val="RO Rev"/>
      <sheetName val="Labor Analysis"/>
      <sheetName val="Route Rev"/>
      <sheetName val="Commodities"/>
      <sheetName val="Interject_LastPulledValues"/>
      <sheetName val="Commodity Checker"/>
      <sheetName val="Disposal"/>
      <sheetName val="Auto Calcs Help"/>
      <sheetName val="Fuel "/>
      <sheetName val="G&amp;A Salaries"/>
      <sheetName val="Region All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Epicor"/>
      <sheetName val="Blank Recon"/>
      <sheetName val="Consolidated"/>
      <sheetName val="2140"/>
      <sheetName val="2150"/>
      <sheetName val="2150 Sales Tax"/>
      <sheetName val="2150 Sales Tax(OLD)"/>
      <sheetName val="2160"/>
      <sheetName val="2160 Sales Tax"/>
      <sheetName val="2140 Sales Tax"/>
      <sheetName val="Sales Tax"/>
      <sheetName val="Sales Tax Report"/>
      <sheetName val="Table for Reporting"/>
      <sheetName val="Sales Tax for DOR input"/>
      <sheetName val="Tax Exempt Mthly"/>
      <sheetName val="Interject_LastPulledValues"/>
      <sheetName val="2140_P&amp;L"/>
      <sheetName val="2150_P&amp;L"/>
      <sheetName val="2160_P&amp;L"/>
      <sheetName val="State &amp;Local Tax JE 2020-08"/>
      <sheetName val="Sheet1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O-12"/>
      <sheetName val="O-13"/>
      <sheetName val="O-14"/>
      <sheetName val="O-15"/>
      <sheetName val="O-16"/>
      <sheetName val="O-17"/>
      <sheetName val="O-18"/>
      <sheetName val="O-19"/>
      <sheetName val="O-20"/>
      <sheetName val="O-21"/>
      <sheetName val="O-22"/>
      <sheetName val="O-23"/>
      <sheetName val="O-24"/>
      <sheetName val="O-25"/>
      <sheetName val="O-26"/>
      <sheetName val="R-1"/>
      <sheetName val="R-2"/>
      <sheetName val="R-3"/>
      <sheetName val="R-4"/>
      <sheetName val="R-5"/>
      <sheetName val="R-6"/>
      <sheetName val="R-7"/>
      <sheetName val="R-8"/>
      <sheetName val="R-9"/>
      <sheetName val="I-1"/>
      <sheetName val="I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BinderSetup"/>
      <sheetName val="1_Guidelines"/>
      <sheetName val="2_PLTrend"/>
      <sheetName val="3_BudSum"/>
      <sheetName val="4_BudSumByMth"/>
      <sheetName val="5_Capital"/>
      <sheetName val="6_RevenueBridge"/>
      <sheetName val="7_Contracts"/>
      <sheetName val="8_BudSumDetail"/>
      <sheetName val="9_IS210"/>
      <sheetName val="10_BudSumDetailwith$"/>
      <sheetName val="11_BudSum_WO_Ins"/>
      <sheetName val="Region Capital adj."/>
    </sheetNames>
    <sheetDataSet>
      <sheetData sheetId="0">
        <row r="6">
          <cell r="C6" t="str">
            <v>region western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 (WMofWA)"/>
      <sheetName val="Balance Sheet (WMofWA)"/>
      <sheetName val="Rev. Sum. - Confidential"/>
      <sheetName val="WTB-Confidential"/>
      <sheetName val="Priceout (Staff Method)"/>
      <sheetName val="Priceout (Company Method)"/>
      <sheetName val="Monthly IS"/>
      <sheetName val="Lurito - Garbage"/>
      <sheetName val="Lurito - Recycling (MF)"/>
      <sheetName val="Lurito - Recycling"/>
      <sheetName val="Lurito - YW"/>
      <sheetName val="Total Lurito"/>
      <sheetName val="Lurito-Garbage"/>
      <sheetName val="Lurito-Recycling"/>
      <sheetName val="Lurito-YW"/>
      <sheetName val="Priceout (Proposed)"/>
      <sheetName val="PC 160 - Confidential"/>
      <sheetName val="PC 220"/>
      <sheetName val="PC 230"/>
      <sheetName val="Processing Fees"/>
      <sheetName val="PC 260-Confidential"/>
      <sheetName val="YW Processing Fees"/>
      <sheetName val="WUTC Customer Counts"/>
      <sheetName val="PR Register-Confidential"/>
      <sheetName val="Wage Scale-Confidential"/>
      <sheetName val="PR Detail - Confidential"/>
      <sheetName val="Earn Codes"/>
      <sheetName val="Fuel"/>
      <sheetName val="Legal Fees"/>
      <sheetName val="Facility Costs"/>
      <sheetName val="Sno-King Com'l Recycling"/>
      <sheetName val="City Contract MF Recycling"/>
      <sheetName val="UTC MF Recycling"/>
      <sheetName val="DEPN Summary"/>
      <sheetName val="DEPN"/>
      <sheetName val="Fixed Asset Summary"/>
      <sheetName val="Fixed Asset Detail"/>
      <sheetName val="Balance Sheet"/>
      <sheetName val="Summary (Cart &amp; Containers)"/>
      <sheetName val="OH Analysis"/>
      <sheetName val="Corp. Office OH"/>
      <sheetName val="2008 Group Office TB"/>
      <sheetName val="MA Office OH"/>
      <sheetName val="MA Stats"/>
      <sheetName val="Bothell"/>
      <sheetName val="Woodinville"/>
      <sheetName val="Seattle"/>
      <sheetName val="South Sound"/>
      <sheetName val="Skagit"/>
      <sheetName val="Brem-Air"/>
      <sheetName val="Hours &amp; Services"/>
      <sheetName val="Operating Cost"/>
      <sheetName val="Head Count"/>
      <sheetName val="Summary MA Headcount"/>
      <sheetName val="MA Headcount"/>
      <sheetName val="Headcount"/>
      <sheetName val="WM Sandpoint"/>
      <sheetName val="WM Brem-Air"/>
      <sheetName val="WM Wenatchee"/>
      <sheetName val="WM Ellensburg"/>
      <sheetName val="WM Klamath Falls"/>
      <sheetName val="WM Coeur d'Alene"/>
      <sheetName val="WM Kennewick"/>
      <sheetName val="WM Skagit"/>
      <sheetName val="WM Spokane"/>
      <sheetName val="WM Oregon"/>
      <sheetName val="WM South Sound"/>
      <sheetName val="WM Northwest"/>
      <sheetName val="WM Sno-King"/>
      <sheetName val="WM Seattle"/>
      <sheetName val="2008 West Group IS"/>
      <sheetName val="2008 Group Office IS"/>
      <sheetName val="500500"/>
      <sheetName val="AP-500500"/>
      <sheetName val="500800"/>
      <sheetName val="509000"/>
      <sheetName val="AP-509500"/>
      <sheetName val="509500"/>
      <sheetName val="531200"/>
      <sheetName val="Income Statement (Tonnage)"/>
      <sheetName val="DEPN (CRC)"/>
      <sheetName val="Fixed Assets - Update"/>
      <sheetName val="Fixed Assets"/>
      <sheetName val="Lurito - CRC"/>
      <sheetName val="Lurito"/>
      <sheetName val="unprocessed SS"/>
      <sheetName val="Tonnage"/>
      <sheetName val="Outbound Tons"/>
      <sheetName val="Inbound Tons"/>
      <sheetName val="Labor"/>
      <sheetName val="CDL Pricing"/>
      <sheetName val="CRC Commodity Prices"/>
      <sheetName val="Commodity Mix"/>
      <sheetName val="502500"/>
      <sheetName val="Summary (Disposal)"/>
      <sheetName val="Com'l FL"/>
      <sheetName val="Res'l RL"/>
      <sheetName val="Roll Off"/>
      <sheetName val="Res'l YW"/>
      <sheetName val="Res'l Rec."/>
      <sheetName val="Com'l Rec."/>
      <sheetName val="Summary (Route)"/>
      <sheetName val="Haul Summary"/>
      <sheetName val="Customer Counts"/>
      <sheetName val="Com'l FL-2009"/>
      <sheetName val="Res'l RL (Route)"/>
      <sheetName val="Res'l YW (Route)"/>
      <sheetName val="Res'l Rec. (Route)"/>
      <sheetName val="Roll Off (Route)"/>
      <sheetName val="Com'l Rec. (Route)"/>
      <sheetName val="Hauls Only"/>
      <sheetName val="Container Shop (Arrows)"/>
      <sheetName val="Summary (Bad Debt)"/>
      <sheetName val="115000-115030 2008"/>
      <sheetName val="115000-115030 2007"/>
      <sheetName val="115000-115030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  <sheetName val="Bud Capita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F11" t="str">
            <v>OK!: ReportRange Formula OK [jAction{}]</v>
          </cell>
        </row>
        <row r="26">
          <cell r="B26" t="str">
            <v>N|Container Delivery</v>
          </cell>
          <cell r="C26" t="str">
            <v>Container Delivery Truck</v>
          </cell>
          <cell r="D26" t="str">
            <v>Container Delivery</v>
          </cell>
        </row>
        <row r="27">
          <cell r="B27" t="str">
            <v>Lookup Key</v>
          </cell>
          <cell r="C27" t="str">
            <v>PO Subtype</v>
          </cell>
          <cell r="D27" t="str">
            <v>Truck Center System Type</v>
          </cell>
        </row>
        <row r="28">
          <cell r="B28" t="str">
            <v>N|Automated Sideloader</v>
          </cell>
          <cell r="C28" t="str">
            <v>Automated</v>
          </cell>
          <cell r="D28" t="str">
            <v>Automated Sideloader</v>
          </cell>
        </row>
        <row r="29">
          <cell r="B29" t="str">
            <v>N|Container Delivery</v>
          </cell>
          <cell r="C29" t="str">
            <v>Container Delivery Truck</v>
          </cell>
          <cell r="D29" t="str">
            <v>Container Delivery</v>
          </cell>
        </row>
        <row r="30">
          <cell r="B30" t="str">
            <v>N|Front Loader</v>
          </cell>
          <cell r="C30" t="str">
            <v>Front Load</v>
          </cell>
          <cell r="D30" t="str">
            <v>Front Loader</v>
          </cell>
        </row>
        <row r="31">
          <cell r="B31" t="str">
            <v>N|Grapple Truck</v>
          </cell>
          <cell r="C31" t="str">
            <v>Grapple Brush Truck</v>
          </cell>
          <cell r="D31" t="str">
            <v>Grapple Truck</v>
          </cell>
        </row>
        <row r="32">
          <cell r="B32" t="str">
            <v>N|Hook Lift</v>
          </cell>
          <cell r="C32" t="str">
            <v>Hook Lift</v>
          </cell>
          <cell r="D32" t="str">
            <v>Hook Lift</v>
          </cell>
        </row>
        <row r="33">
          <cell r="B33" t="str">
            <v>N|Manual Sideloader</v>
          </cell>
          <cell r="C33" t="str">
            <v>Sideloader</v>
          </cell>
          <cell r="D33" t="str">
            <v>Manual Sideloader</v>
          </cell>
        </row>
        <row r="34">
          <cell r="B34" t="str">
            <v>N|Other</v>
          </cell>
          <cell r="C34" t="str">
            <v>Other Truck</v>
          </cell>
          <cell r="D34" t="str">
            <v>Other</v>
          </cell>
        </row>
        <row r="35">
          <cell r="B35" t="str">
            <v>N|Other</v>
          </cell>
          <cell r="C35" t="str">
            <v>Passenger Car</v>
          </cell>
          <cell r="D35" t="str">
            <v>Other</v>
          </cell>
        </row>
        <row r="36">
          <cell r="B36" t="str">
            <v>N|Pickup</v>
          </cell>
          <cell r="C36" t="str">
            <v>Pickup</v>
          </cell>
          <cell r="D36" t="str">
            <v>Pickup</v>
          </cell>
        </row>
        <row r="37">
          <cell r="B37" t="str">
            <v>N|Pumper Truck</v>
          </cell>
          <cell r="C37" t="str">
            <v>Pumper Truck</v>
          </cell>
          <cell r="D37" t="str">
            <v>Pumper Truck</v>
          </cell>
        </row>
        <row r="38">
          <cell r="B38" t="str">
            <v>N|Rear Loader</v>
          </cell>
          <cell r="C38" t="str">
            <v>Rear Load</v>
          </cell>
          <cell r="D38" t="str">
            <v>Rear Loader</v>
          </cell>
        </row>
        <row r="39">
          <cell r="B39" t="str">
            <v>N|Recycle</v>
          </cell>
          <cell r="C39" t="str">
            <v>Recycle Truck</v>
          </cell>
          <cell r="D39" t="str">
            <v>Recycle</v>
          </cell>
        </row>
        <row r="40">
          <cell r="B40" t="str">
            <v>N|Retriever</v>
          </cell>
          <cell r="C40" t="str">
            <v>Retriever</v>
          </cell>
          <cell r="D40" t="str">
            <v>Retriever</v>
          </cell>
        </row>
        <row r="41">
          <cell r="B41" t="str">
            <v>N|Roll Off</v>
          </cell>
          <cell r="C41" t="str">
            <v>Roll Off</v>
          </cell>
          <cell r="D41" t="str">
            <v>Roll Off</v>
          </cell>
        </row>
        <row r="42">
          <cell r="B42" t="str">
            <v>N|Serv Trk-Complete</v>
          </cell>
          <cell r="C42" t="str">
            <v>Service Truck</v>
          </cell>
          <cell r="D42" t="str">
            <v>Serv Trk-Complete</v>
          </cell>
        </row>
        <row r="43">
          <cell r="B43" t="str">
            <v>N|Trailer</v>
          </cell>
          <cell r="C43" t="str">
            <v>Tipper Trailer</v>
          </cell>
          <cell r="D43" t="str">
            <v>Trailer</v>
          </cell>
        </row>
        <row r="44">
          <cell r="B44" t="str">
            <v>N|Trailer</v>
          </cell>
          <cell r="C44" t="str">
            <v>Walking Floor Trailer</v>
          </cell>
          <cell r="D44" t="str">
            <v>Trailer</v>
          </cell>
        </row>
        <row r="45">
          <cell r="B45" t="str">
            <v>N|Trailer</v>
          </cell>
          <cell r="C45" t="str">
            <v>Roll Off Pup Trailer</v>
          </cell>
          <cell r="D45" t="str">
            <v>Trailer</v>
          </cell>
        </row>
        <row r="46">
          <cell r="B46" t="str">
            <v>N|Trailer</v>
          </cell>
          <cell r="C46" t="str">
            <v>Other Trailer</v>
          </cell>
          <cell r="D46" t="str">
            <v>Trailer</v>
          </cell>
        </row>
        <row r="47">
          <cell r="B47" t="str">
            <v>N|Trailer</v>
          </cell>
          <cell r="C47" t="str">
            <v>Container Delivery Trailer</v>
          </cell>
          <cell r="D47" t="str">
            <v>Trailer</v>
          </cell>
        </row>
        <row r="48">
          <cell r="B48" t="str">
            <v>N|Trailer</v>
          </cell>
          <cell r="C48" t="str">
            <v>Railroad Cars</v>
          </cell>
          <cell r="D48" t="str">
            <v>Trailer</v>
          </cell>
        </row>
        <row r="49">
          <cell r="B49" t="str">
            <v>N|Trailer</v>
          </cell>
          <cell r="C49" t="str">
            <v>Barge</v>
          </cell>
          <cell r="D49" t="str">
            <v>Trailer</v>
          </cell>
        </row>
        <row r="50">
          <cell r="B50" t="str">
            <v>N|Transfer Tractor</v>
          </cell>
          <cell r="C50" t="str">
            <v>Transfer Tractor</v>
          </cell>
          <cell r="D50" t="str">
            <v>Transfer Tractor</v>
          </cell>
        </row>
        <row r="51">
          <cell r="B51" t="str">
            <v>N|Yard Mule</v>
          </cell>
          <cell r="C51" t="str">
            <v>ATV/Gator</v>
          </cell>
          <cell r="D51" t="str">
            <v>Yard Mule</v>
          </cell>
        </row>
        <row r="52">
          <cell r="B52" t="str">
            <v>N|Yard Mule</v>
          </cell>
          <cell r="C52" t="str">
            <v>Yard Mule</v>
          </cell>
          <cell r="D52" t="str">
            <v>Yard Mule</v>
          </cell>
        </row>
        <row r="53">
          <cell r="B53" t="str">
            <v>U|Automated Sideloader</v>
          </cell>
          <cell r="C53" t="str">
            <v>Automated</v>
          </cell>
          <cell r="D53" t="str">
            <v>Automated Sideloader</v>
          </cell>
        </row>
        <row r="54">
          <cell r="B54" t="str">
            <v>U|Container Delivery</v>
          </cell>
          <cell r="C54" t="str">
            <v>Container Delivery Truck</v>
          </cell>
          <cell r="D54" t="str">
            <v>Container Delivery</v>
          </cell>
        </row>
        <row r="55">
          <cell r="B55" t="str">
            <v>U|Front Loader</v>
          </cell>
          <cell r="C55" t="str">
            <v>Front Load</v>
          </cell>
          <cell r="D55" t="str">
            <v>Front Loader</v>
          </cell>
        </row>
        <row r="56">
          <cell r="B56" t="str">
            <v>U|Grapple Truck</v>
          </cell>
          <cell r="C56" t="str">
            <v>Grapple Brush Truck</v>
          </cell>
          <cell r="D56" t="str">
            <v>Grapple Truck</v>
          </cell>
        </row>
        <row r="57">
          <cell r="B57" t="str">
            <v>U|Hook Lift</v>
          </cell>
          <cell r="C57" t="str">
            <v>Hook Lift</v>
          </cell>
          <cell r="D57" t="str">
            <v>Hook Lift</v>
          </cell>
        </row>
        <row r="58">
          <cell r="B58" t="str">
            <v>U|Manual Sideloader</v>
          </cell>
          <cell r="C58" t="str">
            <v>Sideloader</v>
          </cell>
          <cell r="D58" t="str">
            <v>Manual Sideloader</v>
          </cell>
        </row>
        <row r="59">
          <cell r="B59" t="str">
            <v>U|Other</v>
          </cell>
          <cell r="C59" t="str">
            <v>Other Truck</v>
          </cell>
          <cell r="D59" t="str">
            <v>Other</v>
          </cell>
        </row>
        <row r="60">
          <cell r="B60" t="str">
            <v>U|Pickup</v>
          </cell>
          <cell r="C60" t="str">
            <v>Pickup</v>
          </cell>
          <cell r="D60" t="str">
            <v>Pickup</v>
          </cell>
        </row>
        <row r="61">
          <cell r="B61" t="str">
            <v>U|Pumper Truck</v>
          </cell>
          <cell r="C61" t="str">
            <v>Pumper Truck</v>
          </cell>
          <cell r="D61" t="str">
            <v>Pumper Truck</v>
          </cell>
        </row>
        <row r="62">
          <cell r="B62" t="str">
            <v>U|Rear Loader</v>
          </cell>
          <cell r="C62" t="str">
            <v>Rear Load</v>
          </cell>
          <cell r="D62" t="str">
            <v>Rear Loader</v>
          </cell>
        </row>
        <row r="63">
          <cell r="B63" t="str">
            <v>U|Recycle</v>
          </cell>
          <cell r="C63" t="str">
            <v>Recycle Truck</v>
          </cell>
          <cell r="D63" t="str">
            <v>Recycle</v>
          </cell>
        </row>
        <row r="64">
          <cell r="B64" t="str">
            <v>U|Retriever</v>
          </cell>
          <cell r="C64" t="str">
            <v>Retriever</v>
          </cell>
          <cell r="D64" t="str">
            <v>Retriever</v>
          </cell>
        </row>
        <row r="65">
          <cell r="B65" t="str">
            <v>U|Roll Off</v>
          </cell>
          <cell r="C65" t="str">
            <v>Roll Off</v>
          </cell>
          <cell r="D65" t="str">
            <v>Roll Off</v>
          </cell>
        </row>
        <row r="66">
          <cell r="B66" t="str">
            <v>U|Serv Trk-Complete</v>
          </cell>
          <cell r="C66" t="str">
            <v>Service Truck</v>
          </cell>
          <cell r="D66" t="str">
            <v>Serv Trk-Complete</v>
          </cell>
        </row>
        <row r="67">
          <cell r="B67" t="str">
            <v>U|Trailer</v>
          </cell>
          <cell r="C67" t="str">
            <v>Tipper Trailer</v>
          </cell>
          <cell r="D67" t="str">
            <v>Trailer</v>
          </cell>
        </row>
        <row r="68">
          <cell r="B68" t="str">
            <v>U|Trailer</v>
          </cell>
          <cell r="C68" t="str">
            <v>Walking Floor Trailer</v>
          </cell>
          <cell r="D68" t="str">
            <v>Trailer</v>
          </cell>
        </row>
        <row r="69">
          <cell r="B69" t="str">
            <v>U|Trailer</v>
          </cell>
          <cell r="C69" t="str">
            <v>Roll Off Pup Trailer</v>
          </cell>
          <cell r="D69" t="str">
            <v>Trailer</v>
          </cell>
        </row>
        <row r="70">
          <cell r="B70" t="str">
            <v>U|Trailer</v>
          </cell>
          <cell r="C70" t="str">
            <v>Barge</v>
          </cell>
          <cell r="D70" t="str">
            <v>Trailer</v>
          </cell>
        </row>
        <row r="71">
          <cell r="B71" t="str">
            <v>U|Trailer</v>
          </cell>
          <cell r="C71" t="str">
            <v>Railroad Cars</v>
          </cell>
          <cell r="D71" t="str">
            <v>Trailer</v>
          </cell>
        </row>
        <row r="72">
          <cell r="B72" t="str">
            <v>U|Trailer</v>
          </cell>
          <cell r="C72" t="str">
            <v>Container Delivery Trailer</v>
          </cell>
          <cell r="D72" t="str">
            <v>Trailer</v>
          </cell>
        </row>
        <row r="73">
          <cell r="B73" t="str">
            <v>U|Trailer</v>
          </cell>
          <cell r="C73" t="str">
            <v>Other Trailer</v>
          </cell>
          <cell r="D73" t="str">
            <v>Trailer</v>
          </cell>
        </row>
        <row r="74">
          <cell r="B74" t="str">
            <v>U|Transfer Tractor</v>
          </cell>
          <cell r="C74" t="str">
            <v>Transfer Tractor</v>
          </cell>
          <cell r="D74" t="str">
            <v>Transfer Tractor</v>
          </cell>
        </row>
      </sheetData>
      <sheetData sheetId="7">
        <row r="7">
          <cell r="C7" t="str">
            <v>OK!: ReportRange Formula OK [jAction{}]</v>
          </cell>
        </row>
      </sheetData>
      <sheetData sheetId="8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  <sheetName val="PL_ActReview3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riance Report"/>
      <sheetName val="Vol&amp;Price"/>
      <sheetName val="Commodity"/>
      <sheetName val="Labor As % of Rev"/>
      <sheetName val="Group Ins Bridge"/>
      <sheetName val="Region Alloc"/>
      <sheetName val="Fuel"/>
      <sheetName val="2008 Inventory Adj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df"/>
      <sheetName val="pr"/>
      <sheetName val="rev"/>
      <sheetName val="Fuelcosts"/>
      <sheetName val="fuel"/>
      <sheetName val="oth"/>
      <sheetName val="RteHrs"/>
      <sheetName val="debt"/>
      <sheetName val="taxes"/>
      <sheetName val="recy "/>
      <sheetName val="Advertising"/>
      <sheetName val="Parties"/>
      <sheetName val="Donations"/>
      <sheetName val="Dues "/>
      <sheetName val="Hlth Ins"/>
      <sheetName val="Other Ins"/>
      <sheetName val="Postage"/>
      <sheetName val="Pullman EEs"/>
      <sheetName val="Penalties"/>
      <sheetName val="Pensions"/>
      <sheetName val="Payroll"/>
      <sheetName val="LOC"/>
      <sheetName val="Rent "/>
      <sheetName val="2007 COS"/>
      <sheetName val="ProfFees"/>
      <sheetName val="ReplParts"/>
      <sheetName val="RepairMaint"/>
      <sheetName val="LicensesUsedUseful"/>
      <sheetName val="Recycle truck"/>
      <sheetName val="RecycleCarts"/>
      <sheetName val="Depr"/>
      <sheetName val="StaffAdjSummary"/>
      <sheetName val="ProF"/>
      <sheetName val="Balance Sheet"/>
      <sheetName val="nonrg"/>
      <sheetName val="prcout"/>
      <sheetName val="Staff prcout"/>
      <sheetName val="StaffLGAllRegulated"/>
      <sheetName val="LGGarb"/>
      <sheetName val="LGMFam"/>
      <sheetName val="LGCurbRecy"/>
      <sheetName val="LGYdWaste"/>
      <sheetName val="Staff LGCombined"/>
      <sheetName val="LGMedWaste"/>
      <sheetName val="LGCmlEW"/>
      <sheetName val="Sheet1"/>
      <sheetName val="LNI"/>
      <sheetName val="RateCase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  <sheetName val="Rev YOY Trends"/>
      <sheetName val="VLOOKUP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Capital Summary By PO Type"/>
      <sheetName val="PO vs Truck Center Recon"/>
      <sheetName val="Truck Center Summary"/>
      <sheetName val="Bud Closure Input"/>
      <sheetName val="Closure Summary By PO Type"/>
      <sheetName val="TruckCenterReference"/>
      <sheetName val="AssetTypeList"/>
      <sheetName val="Reference"/>
      <sheetName val="Closure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OK!: ReportRange Formula OK [jAction{}]</v>
          </cell>
        </row>
        <row r="33">
          <cell r="C33" t="str">
            <v>Automated</v>
          </cell>
          <cell r="D33" t="str">
            <v>Automated Sideloader</v>
          </cell>
        </row>
        <row r="34">
          <cell r="C34" t="str">
            <v>Container Delivery Truck</v>
          </cell>
          <cell r="D34" t="str">
            <v>Container Delivery</v>
          </cell>
        </row>
        <row r="35">
          <cell r="C35" t="str">
            <v>Front Load</v>
          </cell>
          <cell r="D35" t="str">
            <v>Front Loader</v>
          </cell>
        </row>
        <row r="36">
          <cell r="C36" t="str">
            <v>Grapple Brush Truck</v>
          </cell>
          <cell r="D36" t="str">
            <v>Grapple Truck</v>
          </cell>
        </row>
        <row r="37">
          <cell r="C37" t="str">
            <v>Hook Lift</v>
          </cell>
          <cell r="D37" t="str">
            <v>Hook Lift</v>
          </cell>
        </row>
        <row r="38">
          <cell r="C38" t="str">
            <v>Sideloader</v>
          </cell>
          <cell r="D38" t="str">
            <v>Sideloader</v>
          </cell>
        </row>
        <row r="39">
          <cell r="C39" t="str">
            <v>Sideloader</v>
          </cell>
          <cell r="D39" t="str">
            <v>Sideloader</v>
          </cell>
        </row>
        <row r="40">
          <cell r="C40" t="str">
            <v>Other Truck</v>
          </cell>
          <cell r="D40" t="str">
            <v>Other</v>
          </cell>
        </row>
        <row r="41">
          <cell r="C41" t="str">
            <v>Passenger Car</v>
          </cell>
          <cell r="D41" t="str">
            <v>Other</v>
          </cell>
        </row>
        <row r="42">
          <cell r="C42" t="str">
            <v>Pickup</v>
          </cell>
          <cell r="D42" t="str">
            <v>Pickup</v>
          </cell>
        </row>
        <row r="43">
          <cell r="C43" t="str">
            <v>Pumper Truck</v>
          </cell>
          <cell r="D43" t="str">
            <v>Pumper Truck</v>
          </cell>
        </row>
        <row r="44">
          <cell r="C44" t="str">
            <v>Rear Load</v>
          </cell>
          <cell r="D44" t="str">
            <v>Rear Loader</v>
          </cell>
        </row>
        <row r="45">
          <cell r="C45" t="str">
            <v>Recycle Truck</v>
          </cell>
          <cell r="D45" t="str">
            <v>Recycle</v>
          </cell>
        </row>
        <row r="46">
          <cell r="C46" t="str">
            <v>Retriever</v>
          </cell>
          <cell r="D46" t="str">
            <v>Retriever</v>
          </cell>
        </row>
        <row r="47">
          <cell r="C47" t="str">
            <v>Roll Off</v>
          </cell>
          <cell r="D47" t="str">
            <v>Roll Off</v>
          </cell>
        </row>
        <row r="48">
          <cell r="C48" t="str">
            <v>Service Truck</v>
          </cell>
          <cell r="D48" t="str">
            <v>Service Truck</v>
          </cell>
        </row>
        <row r="49">
          <cell r="C49" t="str">
            <v>Service Truck</v>
          </cell>
          <cell r="D49" t="str">
            <v>Service Truck</v>
          </cell>
        </row>
        <row r="50">
          <cell r="C50" t="str">
            <v>Tipper Trailer</v>
          </cell>
          <cell r="D50" t="str">
            <v>Trailer</v>
          </cell>
        </row>
        <row r="51">
          <cell r="C51" t="str">
            <v>Walking Floor Trailer</v>
          </cell>
          <cell r="D51" t="str">
            <v>Trailer</v>
          </cell>
        </row>
        <row r="52">
          <cell r="C52" t="str">
            <v>Roll Off Pup Trailer</v>
          </cell>
          <cell r="D52" t="str">
            <v>Trailer</v>
          </cell>
        </row>
        <row r="53">
          <cell r="C53" t="str">
            <v>Other Trailer</v>
          </cell>
          <cell r="D53" t="str">
            <v>Trailer</v>
          </cell>
        </row>
        <row r="54">
          <cell r="C54" t="str">
            <v>Container Delivery Trailer</v>
          </cell>
          <cell r="D54" t="str">
            <v>Trailer</v>
          </cell>
        </row>
        <row r="55">
          <cell r="C55" t="str">
            <v>Railroad Cars</v>
          </cell>
          <cell r="D55" t="str">
            <v>Trailer</v>
          </cell>
        </row>
        <row r="56">
          <cell r="C56" t="str">
            <v>Barge</v>
          </cell>
          <cell r="D56" t="str">
            <v>Trailer</v>
          </cell>
        </row>
        <row r="57">
          <cell r="C57" t="str">
            <v>Transfer Tractor</v>
          </cell>
          <cell r="D57" t="str">
            <v>Transfer Tractor</v>
          </cell>
        </row>
        <row r="58">
          <cell r="C58" t="str">
            <v>ATV/Gator</v>
          </cell>
          <cell r="D58" t="str">
            <v>UTV</v>
          </cell>
        </row>
        <row r="59">
          <cell r="C59" t="str">
            <v>Yard Mule</v>
          </cell>
          <cell r="D59" t="str">
            <v>Yard Mule</v>
          </cell>
        </row>
        <row r="60">
          <cell r="C60" t="str">
            <v>Automated</v>
          </cell>
          <cell r="D60" t="str">
            <v>Automated Sideloader</v>
          </cell>
        </row>
        <row r="61">
          <cell r="C61" t="str">
            <v>Container Delivery Truck</v>
          </cell>
          <cell r="D61" t="str">
            <v>Container Delivery</v>
          </cell>
        </row>
        <row r="62">
          <cell r="C62" t="str">
            <v>Front Load</v>
          </cell>
          <cell r="D62" t="str">
            <v>Front Loader</v>
          </cell>
        </row>
        <row r="63">
          <cell r="C63" t="str">
            <v>Grapple Brush Truck</v>
          </cell>
          <cell r="D63" t="str">
            <v>Grapple Truck</v>
          </cell>
        </row>
        <row r="64">
          <cell r="C64" t="str">
            <v>Hook Lift</v>
          </cell>
          <cell r="D64" t="str">
            <v>Hook Lift</v>
          </cell>
        </row>
        <row r="65">
          <cell r="C65" t="str">
            <v>Sideloader</v>
          </cell>
          <cell r="D65" t="str">
            <v>Manual Sideloader</v>
          </cell>
        </row>
        <row r="66">
          <cell r="C66" t="str">
            <v>Other Truck</v>
          </cell>
          <cell r="D66" t="str">
            <v>Other</v>
          </cell>
        </row>
        <row r="67">
          <cell r="C67" t="str">
            <v>Pickup</v>
          </cell>
          <cell r="D67" t="str">
            <v>Pickup</v>
          </cell>
        </row>
        <row r="68">
          <cell r="C68" t="str">
            <v>Pumper Truck</v>
          </cell>
          <cell r="D68" t="str">
            <v>Pumper Truck</v>
          </cell>
        </row>
        <row r="69">
          <cell r="C69" t="str">
            <v>Rear Load</v>
          </cell>
          <cell r="D69" t="str">
            <v>Rear Loader</v>
          </cell>
        </row>
        <row r="70">
          <cell r="C70" t="str">
            <v>Recycle Truck</v>
          </cell>
          <cell r="D70" t="str">
            <v>Recycle</v>
          </cell>
        </row>
        <row r="71">
          <cell r="C71" t="str">
            <v>Retriever</v>
          </cell>
          <cell r="D71" t="str">
            <v>Retriever</v>
          </cell>
        </row>
        <row r="72">
          <cell r="C72" t="str">
            <v>Roll Off</v>
          </cell>
          <cell r="D72" t="str">
            <v>Roll Off</v>
          </cell>
        </row>
        <row r="73">
          <cell r="C73" t="str">
            <v>Service Truck</v>
          </cell>
          <cell r="D73" t="str">
            <v>Serv Trk-Complete</v>
          </cell>
        </row>
        <row r="74">
          <cell r="C74" t="str">
            <v>Tipper Trailer</v>
          </cell>
          <cell r="D74" t="str">
            <v>Trailer</v>
          </cell>
        </row>
        <row r="75">
          <cell r="C75" t="str">
            <v>Walking Floor Trailer</v>
          </cell>
          <cell r="D75" t="str">
            <v>Trailer</v>
          </cell>
        </row>
        <row r="76">
          <cell r="C76" t="str">
            <v>Roll Off Pup Trailer</v>
          </cell>
          <cell r="D76" t="str">
            <v>Trailer</v>
          </cell>
        </row>
        <row r="77">
          <cell r="C77" t="str">
            <v>Barge</v>
          </cell>
          <cell r="D77" t="str">
            <v>Trailer</v>
          </cell>
        </row>
        <row r="78">
          <cell r="C78" t="str">
            <v>Railroad Cars</v>
          </cell>
          <cell r="D78" t="str">
            <v>Trailer</v>
          </cell>
        </row>
        <row r="79">
          <cell r="C79" t="str">
            <v>Container Delivery Trailer</v>
          </cell>
          <cell r="D79" t="str">
            <v>Trailer</v>
          </cell>
        </row>
        <row r="80">
          <cell r="C80" t="str">
            <v>Other Trailer</v>
          </cell>
          <cell r="D80" t="str">
            <v>Trailer</v>
          </cell>
        </row>
        <row r="81">
          <cell r="C81" t="str">
            <v>Transfer Tractor</v>
          </cell>
          <cell r="D81" t="str">
            <v>Transfer Tractor</v>
          </cell>
        </row>
        <row r="82">
          <cell r="C82" t="str">
            <v>Yard Mule</v>
          </cell>
          <cell r="D82" t="str">
            <v>Yard Mule</v>
          </cell>
        </row>
        <row r="83">
          <cell r="C83" t="str">
            <v>ATV/Gator</v>
          </cell>
          <cell r="D83" t="str">
            <v>UTV</v>
          </cell>
        </row>
      </sheetData>
      <sheetData sheetId="7">
        <row r="7">
          <cell r="C7" t="str">
            <v>OK!: ReportRange Formula OK [jAction{}]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ORS"/>
      <sheetName val="Budget"/>
      <sheetName val="Forecast"/>
      <sheetName val="Internal Rev Growth"/>
      <sheetName val="Rev Roll"/>
      <sheetName val="Intern of Wste"/>
      <sheetName val="Tonnage"/>
      <sheetName val="AR Analysis"/>
      <sheetName val="Cap X"/>
      <sheetName val="Goodwill"/>
      <sheetName val="Other Intangibles"/>
      <sheetName val="Debt Roll"/>
      <sheetName val="Env Liability"/>
      <sheetName val="Census"/>
      <sheetName val="Census Budge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5">
          <cell r="B5">
            <v>536</v>
          </cell>
        </row>
        <row r="7">
          <cell r="B7" t="str">
            <v>WM Grass Valley/Nevada City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f Rate Sheet"/>
      <sheetName val="ROE"/>
      <sheetName val="CostStudy"/>
      <sheetName val="Pro Forma"/>
      <sheetName val="LURITXPF AVG"/>
      <sheetName val="Price Out"/>
      <sheetName val="Summary Price Out"/>
      <sheetName val="Fly Sheet"/>
      <sheetName val="Comp Report"/>
      <sheetName val="Operations"/>
      <sheetName val="Assumptions"/>
      <sheetName val="Sch 1 - Restate Exp"/>
      <sheetName val="Sch 1, pg 2 - Restated"/>
      <sheetName val="Sch 2 - Forecast Exp"/>
      <sheetName val="Sch 2, pg 2 - Forecast"/>
      <sheetName val="Sch 3 - Reclass Exp"/>
      <sheetName val="Sch 3, pg 2 - Reclass"/>
      <sheetName val="Sch 4 - 12months"/>
      <sheetName val="WorkPapers"/>
      <sheetName val="WP-1 Exp Summary"/>
      <sheetName val="WP-1, pg 2 -  Expense Mat"/>
      <sheetName val="COS"/>
      <sheetName val="Annual Test Year Revenue"/>
      <sheetName val="WP-2 - Summary Depn"/>
      <sheetName val="WP-2. pg 2 -  Depn"/>
      <sheetName val="WP-3 - Labor Analysis"/>
      <sheetName val="WP-3, pg 2 -  Labor Increase"/>
      <sheetName val="WP-3, pg 3 -  Benefits Analysis"/>
      <sheetName val="WP-4 - Vehicle License"/>
      <sheetName val="WP-5 - Dues &amp; Sub"/>
      <sheetName val="WP-6 - CapitalStructure"/>
      <sheetName val="WP-7 - Affiliated "/>
      <sheetName val="WP-8 - Cust Counts (x per wk)"/>
      <sheetName val="WP-9 - Fuel"/>
      <sheetName val="IS-PBC"/>
      <sheetName val="Stu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C10" t="str">
            <v>July</v>
          </cell>
          <cell r="D10" t="str">
            <v>August</v>
          </cell>
          <cell r="E10" t="str">
            <v>September</v>
          </cell>
          <cell r="F10" t="str">
            <v>October</v>
          </cell>
          <cell r="G10" t="str">
            <v>November</v>
          </cell>
          <cell r="H10" t="str">
            <v>December</v>
          </cell>
          <cell r="I10" t="str">
            <v>January</v>
          </cell>
          <cell r="J10" t="str">
            <v>February</v>
          </cell>
          <cell r="K10" t="str">
            <v>March</v>
          </cell>
          <cell r="L10" t="str">
            <v>April</v>
          </cell>
          <cell r="M10" t="str">
            <v>May</v>
          </cell>
          <cell r="N10" t="str">
            <v>June</v>
          </cell>
          <cell r="O10" t="str">
            <v>BOOKS</v>
          </cell>
        </row>
        <row r="11">
          <cell r="B11" t="str">
            <v>REVENUES</v>
          </cell>
        </row>
        <row r="12">
          <cell r="B12" t="str">
            <v>Residential</v>
          </cell>
          <cell r="C12">
            <v>174180.93</v>
          </cell>
          <cell r="D12">
            <v>173280.81</v>
          </cell>
          <cell r="E12">
            <v>173720.66</v>
          </cell>
          <cell r="F12">
            <v>174251.51999999999</v>
          </cell>
          <cell r="G12">
            <v>172742.2</v>
          </cell>
          <cell r="H12">
            <v>178132.76</v>
          </cell>
          <cell r="I12">
            <v>171317.32</v>
          </cell>
          <cell r="J12">
            <v>170743.6</v>
          </cell>
          <cell r="K12">
            <v>175193.55</v>
          </cell>
          <cell r="L12">
            <v>169715.71000000002</v>
          </cell>
          <cell r="M12">
            <v>171741.57</v>
          </cell>
          <cell r="N12">
            <v>172744.06</v>
          </cell>
          <cell r="O12">
            <v>2077764.6900000004</v>
          </cell>
        </row>
        <row r="13">
          <cell r="B13" t="str">
            <v>Commercial</v>
          </cell>
          <cell r="C13">
            <v>47309.79</v>
          </cell>
          <cell r="D13">
            <v>49650.83</v>
          </cell>
          <cell r="E13">
            <v>49046.720000000001</v>
          </cell>
          <cell r="F13">
            <v>51952.58</v>
          </cell>
          <cell r="G13">
            <v>50878.630000000005</v>
          </cell>
          <cell r="H13">
            <v>51199.67</v>
          </cell>
          <cell r="I13">
            <v>50673.659999999996</v>
          </cell>
          <cell r="J13">
            <v>50446.21</v>
          </cell>
          <cell r="K13">
            <v>50125.05</v>
          </cell>
          <cell r="L13">
            <v>50311.41</v>
          </cell>
          <cell r="M13">
            <v>49825.22</v>
          </cell>
          <cell r="N13">
            <v>48109.53</v>
          </cell>
          <cell r="O13">
            <v>599529.29999999993</v>
          </cell>
        </row>
        <row r="14">
          <cell r="B14" t="str">
            <v>Drop Box</v>
          </cell>
          <cell r="C14">
            <v>94770.37</v>
          </cell>
          <cell r="D14">
            <v>83414.399999999994</v>
          </cell>
          <cell r="E14">
            <v>70757</v>
          </cell>
          <cell r="F14">
            <v>93470.47</v>
          </cell>
          <cell r="G14">
            <v>77609.36</v>
          </cell>
          <cell r="H14">
            <v>78412.759999999995</v>
          </cell>
          <cell r="I14">
            <v>84127.209999999992</v>
          </cell>
          <cell r="J14">
            <v>73158.41</v>
          </cell>
          <cell r="K14">
            <v>67670.3</v>
          </cell>
          <cell r="L14">
            <v>146420.00999999998</v>
          </cell>
          <cell r="M14">
            <v>110569.68000000001</v>
          </cell>
          <cell r="N14">
            <v>117378.07</v>
          </cell>
          <cell r="O14">
            <v>1097758.04</v>
          </cell>
        </row>
        <row r="15">
          <cell r="B15" t="str">
            <v>Fuel Surcharge</v>
          </cell>
          <cell r="C15">
            <v>7080.29</v>
          </cell>
          <cell r="D15">
            <v>5415.91</v>
          </cell>
          <cell r="E15">
            <v>3962.36</v>
          </cell>
          <cell r="F15">
            <v>3711.91</v>
          </cell>
          <cell r="G15">
            <v>5004.82</v>
          </cell>
          <cell r="H15">
            <v>6228</v>
          </cell>
          <cell r="I15">
            <v>6504.57</v>
          </cell>
          <cell r="J15">
            <v>5362.94</v>
          </cell>
          <cell r="K15">
            <v>2299.0500000000002</v>
          </cell>
          <cell r="L15">
            <v>0</v>
          </cell>
          <cell r="M15">
            <v>0</v>
          </cell>
          <cell r="N15">
            <v>0</v>
          </cell>
          <cell r="O15">
            <v>45569.850000000006</v>
          </cell>
        </row>
        <row r="16">
          <cell r="B16" t="str">
            <v>Contract Hauling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Pass Thru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Kalama</v>
          </cell>
          <cell r="C18">
            <v>11685.96</v>
          </cell>
          <cell r="D18">
            <v>27113.64</v>
          </cell>
          <cell r="E18">
            <v>10043.36</v>
          </cell>
          <cell r="F18">
            <v>26012.52</v>
          </cell>
          <cell r="G18">
            <v>10203.26</v>
          </cell>
          <cell r="H18">
            <v>26231.71</v>
          </cell>
          <cell r="I18">
            <v>11775.31</v>
          </cell>
          <cell r="J18">
            <v>25567.59</v>
          </cell>
          <cell r="K18">
            <v>11624</v>
          </cell>
          <cell r="L18">
            <v>24865.22</v>
          </cell>
          <cell r="M18">
            <v>10928.64</v>
          </cell>
          <cell r="N18">
            <v>26085.200000000001</v>
          </cell>
          <cell r="O18">
            <v>222136.40999999997</v>
          </cell>
        </row>
        <row r="19">
          <cell r="B19" t="str">
            <v>Refunds</v>
          </cell>
          <cell r="C19">
            <v>0</v>
          </cell>
          <cell r="D19">
            <v>-293.45</v>
          </cell>
          <cell r="E19">
            <v>-1045.5</v>
          </cell>
          <cell r="F19">
            <v>-1708.6799999999998</v>
          </cell>
          <cell r="G19">
            <v>-1493.08</v>
          </cell>
          <cell r="H19">
            <v>-666.96</v>
          </cell>
          <cell r="I19">
            <v>-645.04</v>
          </cell>
          <cell r="J19">
            <v>0</v>
          </cell>
          <cell r="K19">
            <v>-1047.19</v>
          </cell>
          <cell r="L19">
            <v>-1848.9</v>
          </cell>
          <cell r="M19">
            <v>-900.50000000000011</v>
          </cell>
          <cell r="N19">
            <v>-93.44</v>
          </cell>
          <cell r="O19">
            <v>-9742.74</v>
          </cell>
        </row>
        <row r="20">
          <cell r="C20">
            <v>335027.33999999997</v>
          </cell>
          <cell r="D20">
            <v>338582.14</v>
          </cell>
          <cell r="E20">
            <v>306484.59999999998</v>
          </cell>
          <cell r="F20">
            <v>347690.31999999995</v>
          </cell>
          <cell r="G20">
            <v>314945.19</v>
          </cell>
          <cell r="H20">
            <v>339537.94</v>
          </cell>
          <cell r="I20">
            <v>323753.03000000003</v>
          </cell>
          <cell r="J20">
            <v>325278.75</v>
          </cell>
          <cell r="K20">
            <v>305864.75999999995</v>
          </cell>
          <cell r="L20">
            <v>389463.44999999995</v>
          </cell>
          <cell r="M20">
            <v>342164.61000000004</v>
          </cell>
          <cell r="N20">
            <v>364223.42000000004</v>
          </cell>
          <cell r="O20">
            <v>4033015.5500000003</v>
          </cell>
        </row>
        <row r="22">
          <cell r="B22" t="str">
            <v>OPERATING EXPENSES</v>
          </cell>
        </row>
        <row r="23">
          <cell r="B23" t="str">
            <v>Wages Drivers</v>
          </cell>
          <cell r="C23">
            <v>25914.53</v>
          </cell>
          <cell r="D23">
            <v>25612.28</v>
          </cell>
          <cell r="E23">
            <v>26860.720000000001</v>
          </cell>
          <cell r="F23">
            <v>22905.47</v>
          </cell>
          <cell r="G23">
            <v>24624.27</v>
          </cell>
          <cell r="H23">
            <v>34114.94</v>
          </cell>
          <cell r="I23">
            <v>27945.73</v>
          </cell>
          <cell r="J23">
            <v>27919.93</v>
          </cell>
          <cell r="K23">
            <v>31246.15</v>
          </cell>
          <cell r="L23">
            <v>28708.51</v>
          </cell>
          <cell r="M23">
            <v>30610.31</v>
          </cell>
          <cell r="N23">
            <v>32955.53</v>
          </cell>
          <cell r="O23">
            <v>339418.37</v>
          </cell>
        </row>
        <row r="24">
          <cell r="B24" t="str">
            <v>Wages Drop Box Drivers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Wages Mechanics</v>
          </cell>
          <cell r="C25">
            <v>12823.84</v>
          </cell>
          <cell r="D25">
            <v>16758.509999999998</v>
          </cell>
          <cell r="E25">
            <v>16738.03</v>
          </cell>
          <cell r="F25">
            <v>15679.32</v>
          </cell>
          <cell r="G25">
            <v>19706.93</v>
          </cell>
          <cell r="H25">
            <v>19005.95</v>
          </cell>
          <cell r="I25">
            <v>19410.27</v>
          </cell>
          <cell r="J25">
            <v>17054.080000000002</v>
          </cell>
          <cell r="K25">
            <v>20579.61</v>
          </cell>
          <cell r="L25">
            <v>21031.96</v>
          </cell>
          <cell r="M25">
            <v>23542.17</v>
          </cell>
          <cell r="N25">
            <v>21356.76</v>
          </cell>
          <cell r="O25">
            <v>223687.43</v>
          </cell>
        </row>
        <row r="26">
          <cell r="B26" t="str">
            <v>Wages Supervisor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Wages Extra Labor</v>
          </cell>
          <cell r="C27">
            <v>6623.09</v>
          </cell>
          <cell r="D27">
            <v>6114.4</v>
          </cell>
          <cell r="E27">
            <v>4761.58</v>
          </cell>
          <cell r="F27">
            <v>1667.53</v>
          </cell>
          <cell r="G27">
            <v>2320.4</v>
          </cell>
          <cell r="H27">
            <v>2540.62</v>
          </cell>
          <cell r="I27">
            <v>218.14</v>
          </cell>
          <cell r="J27">
            <v>248.16</v>
          </cell>
          <cell r="K27">
            <v>326.97000000000003</v>
          </cell>
          <cell r="L27">
            <v>-326.97000000000003</v>
          </cell>
          <cell r="M27">
            <v>0</v>
          </cell>
          <cell r="N27">
            <v>3574.45</v>
          </cell>
          <cell r="O27">
            <v>28068.37</v>
          </cell>
        </row>
        <row r="28">
          <cell r="B28" t="str">
            <v>Fringe Benefits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Contract Labor</v>
          </cell>
          <cell r="C29">
            <v>312.95999999999998</v>
          </cell>
          <cell r="D29">
            <v>309</v>
          </cell>
          <cell r="E29">
            <v>0</v>
          </cell>
          <cell r="F29">
            <v>550.20000000000005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1172.1600000000001</v>
          </cell>
        </row>
        <row r="30">
          <cell r="B30" t="str">
            <v>Maintenance</v>
          </cell>
          <cell r="C30">
            <v>7239.82</v>
          </cell>
          <cell r="D30">
            <v>10680.2</v>
          </cell>
          <cell r="E30">
            <v>7082.9800000000005</v>
          </cell>
          <cell r="F30">
            <v>17263.809999999998</v>
          </cell>
          <cell r="G30">
            <v>6765.65</v>
          </cell>
          <cell r="H30">
            <v>12578.570000000002</v>
          </cell>
          <cell r="I30">
            <v>8705</v>
          </cell>
          <cell r="J30">
            <v>8629.4699999999993</v>
          </cell>
          <cell r="K30">
            <v>12846.37</v>
          </cell>
          <cell r="L30">
            <v>9522.98</v>
          </cell>
          <cell r="M30">
            <v>6152.06</v>
          </cell>
          <cell r="N30">
            <v>12420.72</v>
          </cell>
          <cell r="O30">
            <v>119887.62999999999</v>
          </cell>
        </row>
        <row r="31">
          <cell r="B31" t="str">
            <v>Maintenance/ Cont./Dr Bx</v>
          </cell>
          <cell r="C31">
            <v>0</v>
          </cell>
          <cell r="D31">
            <v>0</v>
          </cell>
          <cell r="E31">
            <v>0</v>
          </cell>
          <cell r="F31">
            <v>410.72</v>
          </cell>
          <cell r="G31">
            <v>1250</v>
          </cell>
          <cell r="H31">
            <v>491.77</v>
          </cell>
          <cell r="I31">
            <v>341.34</v>
          </cell>
          <cell r="J31">
            <v>118.86</v>
          </cell>
          <cell r="K31">
            <v>0</v>
          </cell>
          <cell r="L31">
            <v>1620</v>
          </cell>
          <cell r="M31">
            <v>4860</v>
          </cell>
          <cell r="N31">
            <v>0</v>
          </cell>
          <cell r="O31">
            <v>9092.69</v>
          </cell>
        </row>
        <row r="32">
          <cell r="B32" t="str">
            <v>Truck Rental</v>
          </cell>
          <cell r="C32">
            <v>3000</v>
          </cell>
          <cell r="D32">
            <v>3000</v>
          </cell>
          <cell r="E32">
            <v>3000</v>
          </cell>
          <cell r="F32">
            <v>3000</v>
          </cell>
          <cell r="G32">
            <v>3000</v>
          </cell>
          <cell r="H32">
            <v>3000</v>
          </cell>
          <cell r="I32">
            <v>3000</v>
          </cell>
          <cell r="J32">
            <v>3000</v>
          </cell>
          <cell r="K32">
            <v>3000</v>
          </cell>
          <cell r="L32">
            <v>3000</v>
          </cell>
          <cell r="M32">
            <v>3000</v>
          </cell>
          <cell r="N32">
            <v>3000</v>
          </cell>
          <cell r="O32">
            <v>36000</v>
          </cell>
        </row>
        <row r="33">
          <cell r="B33" t="str">
            <v>Equipment Rent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Tires</v>
          </cell>
          <cell r="C34">
            <v>6067.27</v>
          </cell>
          <cell r="D34">
            <v>7800.67</v>
          </cell>
          <cell r="E34">
            <v>6023.77</v>
          </cell>
          <cell r="F34">
            <v>7511.52</v>
          </cell>
          <cell r="G34">
            <v>6007.28</v>
          </cell>
          <cell r="H34">
            <v>10259.75</v>
          </cell>
          <cell r="I34">
            <v>6118.4</v>
          </cell>
          <cell r="J34">
            <v>7359.39</v>
          </cell>
          <cell r="K34">
            <v>10000.81</v>
          </cell>
          <cell r="L34">
            <v>8372.99</v>
          </cell>
          <cell r="M34">
            <v>8042.56</v>
          </cell>
          <cell r="N34">
            <v>7165.97</v>
          </cell>
          <cell r="O34">
            <v>90730.38</v>
          </cell>
        </row>
        <row r="35">
          <cell r="B35" t="str">
            <v>Fuel</v>
          </cell>
          <cell r="C35">
            <v>26792.65</v>
          </cell>
          <cell r="D35">
            <v>28921.18</v>
          </cell>
          <cell r="E35">
            <v>24422.75</v>
          </cell>
          <cell r="F35">
            <v>28974.639999999999</v>
          </cell>
          <cell r="G35">
            <v>29501.34</v>
          </cell>
          <cell r="H35">
            <v>23414.98</v>
          </cell>
          <cell r="I35">
            <v>26385.67</v>
          </cell>
          <cell r="J35">
            <v>25155.59</v>
          </cell>
          <cell r="K35">
            <v>23578.45</v>
          </cell>
          <cell r="L35">
            <v>22344.26</v>
          </cell>
          <cell r="M35">
            <v>27773.759999999998</v>
          </cell>
          <cell r="N35">
            <v>24252.16</v>
          </cell>
          <cell r="O35">
            <v>311517.43</v>
          </cell>
        </row>
        <row r="36">
          <cell r="B36" t="str">
            <v>Contract Hauling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50197.35</v>
          </cell>
          <cell r="I36">
            <v>0</v>
          </cell>
          <cell r="J36">
            <v>0</v>
          </cell>
          <cell r="K36">
            <v>0</v>
          </cell>
          <cell r="L36">
            <v>59542.7</v>
          </cell>
          <cell r="M36">
            <v>0</v>
          </cell>
          <cell r="N36">
            <v>44344.66</v>
          </cell>
          <cell r="O36">
            <v>154084.71</v>
          </cell>
        </row>
        <row r="37">
          <cell r="B37" t="str">
            <v>Disposal Fees - Cowlitz County</v>
          </cell>
          <cell r="C37">
            <v>44780.83</v>
          </cell>
          <cell r="D37">
            <v>44188.160000000003</v>
          </cell>
          <cell r="E37">
            <v>39947.22</v>
          </cell>
          <cell r="F37">
            <v>46320.47</v>
          </cell>
          <cell r="G37">
            <v>45874.43</v>
          </cell>
          <cell r="H37">
            <v>41319.96</v>
          </cell>
          <cell r="I37">
            <v>42529.11</v>
          </cell>
          <cell r="J37">
            <v>36778.39</v>
          </cell>
          <cell r="K37">
            <v>39433.089999999997</v>
          </cell>
          <cell r="L37">
            <v>44657.21</v>
          </cell>
          <cell r="M37">
            <v>47362.61</v>
          </cell>
          <cell r="N37">
            <v>43503.02</v>
          </cell>
          <cell r="O37">
            <v>516694.50000000006</v>
          </cell>
        </row>
        <row r="38">
          <cell r="B38" t="str">
            <v>Disposal Fees - G-49 Packers</v>
          </cell>
          <cell r="C38">
            <v>5714.76</v>
          </cell>
          <cell r="D38">
            <v>6421.61</v>
          </cell>
          <cell r="E38">
            <v>4966.8900000000003</v>
          </cell>
          <cell r="F38">
            <v>4960.78</v>
          </cell>
          <cell r="G38">
            <v>5678.92</v>
          </cell>
          <cell r="H38">
            <v>4505.8500000000004</v>
          </cell>
          <cell r="I38">
            <v>4919.96</v>
          </cell>
          <cell r="J38">
            <v>1591.94</v>
          </cell>
          <cell r="K38">
            <v>4801.6400000000003</v>
          </cell>
          <cell r="L38">
            <v>4888.91</v>
          </cell>
          <cell r="M38">
            <v>5858.33</v>
          </cell>
          <cell r="N38">
            <v>5663.28</v>
          </cell>
          <cell r="O38">
            <v>59972.869999999995</v>
          </cell>
        </row>
        <row r="39">
          <cell r="B39" t="str">
            <v xml:space="preserve">Disposal Fees - G-49 </v>
          </cell>
          <cell r="C39">
            <v>2077.61</v>
          </cell>
          <cell r="D39">
            <v>1437.55</v>
          </cell>
          <cell r="E39">
            <v>1615.08</v>
          </cell>
          <cell r="F39">
            <v>2195.63</v>
          </cell>
          <cell r="G39">
            <v>2273.08</v>
          </cell>
          <cell r="H39">
            <v>665.8</v>
          </cell>
          <cell r="I39">
            <v>1985.48</v>
          </cell>
          <cell r="J39">
            <v>4490.55</v>
          </cell>
          <cell r="K39">
            <v>1440.9</v>
          </cell>
          <cell r="L39">
            <v>1575.56</v>
          </cell>
          <cell r="M39">
            <v>2304.38</v>
          </cell>
          <cell r="N39">
            <v>2752.72</v>
          </cell>
          <cell r="O39">
            <v>24814.340000000004</v>
          </cell>
        </row>
        <row r="40">
          <cell r="B40" t="str">
            <v>Disposal Fees Pass Thru</v>
          </cell>
          <cell r="C40">
            <v>42374.07</v>
          </cell>
          <cell r="D40">
            <v>34971.360000000001</v>
          </cell>
          <cell r="E40">
            <v>27081.54</v>
          </cell>
          <cell r="F40">
            <v>38805.300000000003</v>
          </cell>
          <cell r="G40">
            <v>31798.17</v>
          </cell>
          <cell r="H40">
            <v>34705.86</v>
          </cell>
          <cell r="I40">
            <v>35911.43</v>
          </cell>
          <cell r="J40">
            <v>31325.59</v>
          </cell>
          <cell r="K40">
            <v>32623.84</v>
          </cell>
          <cell r="L40">
            <v>35705.51</v>
          </cell>
          <cell r="M40">
            <v>35867.86</v>
          </cell>
          <cell r="N40">
            <v>35870.61</v>
          </cell>
          <cell r="O40">
            <v>417041.14</v>
          </cell>
        </row>
        <row r="41">
          <cell r="B41" t="str">
            <v>Stormwater management</v>
          </cell>
          <cell r="C41">
            <v>1000</v>
          </cell>
          <cell r="D41">
            <v>1000</v>
          </cell>
          <cell r="E41">
            <v>1000</v>
          </cell>
          <cell r="F41">
            <v>1000</v>
          </cell>
          <cell r="G41">
            <v>1000</v>
          </cell>
          <cell r="H41">
            <v>1000</v>
          </cell>
          <cell r="I41">
            <v>1000</v>
          </cell>
          <cell r="J41">
            <v>1000</v>
          </cell>
          <cell r="K41">
            <v>1000</v>
          </cell>
          <cell r="L41">
            <v>1000</v>
          </cell>
          <cell r="M41">
            <v>1000</v>
          </cell>
          <cell r="N41">
            <v>1000</v>
          </cell>
          <cell r="O41">
            <v>12000</v>
          </cell>
        </row>
        <row r="42">
          <cell r="B42" t="str">
            <v>Liability Insurance</v>
          </cell>
          <cell r="C42">
            <v>2451.96</v>
          </cell>
          <cell r="D42">
            <v>2451.96</v>
          </cell>
          <cell r="E42">
            <v>2451.96</v>
          </cell>
          <cell r="F42">
            <v>2337.96</v>
          </cell>
          <cell r="G42">
            <v>2451.96</v>
          </cell>
          <cell r="H42">
            <v>2451.96</v>
          </cell>
          <cell r="I42">
            <v>2261.9499999999998</v>
          </cell>
          <cell r="J42">
            <v>2261.9499999999998</v>
          </cell>
          <cell r="K42">
            <v>2261.9499999999998</v>
          </cell>
          <cell r="L42">
            <v>2261.9499999999998</v>
          </cell>
          <cell r="M42">
            <v>2261.9499999999998</v>
          </cell>
          <cell r="N42">
            <v>2261.96</v>
          </cell>
          <cell r="O42">
            <v>28169.47</v>
          </cell>
        </row>
        <row r="43">
          <cell r="B43" t="str">
            <v>Officer Salaries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Office Salaries</v>
          </cell>
          <cell r="C44">
            <v>14703.57</v>
          </cell>
          <cell r="D44">
            <v>16008.8</v>
          </cell>
          <cell r="E44">
            <v>18022.36</v>
          </cell>
          <cell r="F44">
            <v>16033.94</v>
          </cell>
          <cell r="G44">
            <v>16714.990000000002</v>
          </cell>
          <cell r="H44">
            <v>18842.7</v>
          </cell>
          <cell r="I44">
            <v>16418.29</v>
          </cell>
          <cell r="J44">
            <v>15327.01</v>
          </cell>
          <cell r="K44">
            <v>17203.59</v>
          </cell>
          <cell r="L44">
            <v>15963.53</v>
          </cell>
          <cell r="M44">
            <v>17123.25</v>
          </cell>
          <cell r="N44">
            <v>18468.03</v>
          </cell>
          <cell r="O44">
            <v>200830.06</v>
          </cell>
        </row>
        <row r="45">
          <cell r="B45" t="str">
            <v>Management Fees</v>
          </cell>
          <cell r="C45">
            <v>15000</v>
          </cell>
          <cell r="D45">
            <v>15000</v>
          </cell>
          <cell r="E45">
            <v>15000</v>
          </cell>
          <cell r="F45">
            <v>15000</v>
          </cell>
          <cell r="G45">
            <v>15000</v>
          </cell>
          <cell r="H45">
            <v>15000</v>
          </cell>
          <cell r="I45">
            <v>15000</v>
          </cell>
          <cell r="J45">
            <v>15000</v>
          </cell>
          <cell r="K45">
            <v>15000</v>
          </cell>
          <cell r="L45">
            <v>15000</v>
          </cell>
          <cell r="M45">
            <v>15000</v>
          </cell>
          <cell r="N45">
            <v>15000</v>
          </cell>
          <cell r="O45">
            <v>180000</v>
          </cell>
        </row>
        <row r="46">
          <cell r="B46" t="str">
            <v>Bad Debt Expense</v>
          </cell>
          <cell r="C46">
            <v>1492.98</v>
          </cell>
          <cell r="D46">
            <v>3927.6699999999992</v>
          </cell>
          <cell r="E46">
            <v>2901.04</v>
          </cell>
          <cell r="F46">
            <v>1615.34</v>
          </cell>
          <cell r="G46">
            <v>3780.5699999999997</v>
          </cell>
          <cell r="H46">
            <v>15379.85</v>
          </cell>
          <cell r="I46">
            <v>8831.99</v>
          </cell>
          <cell r="J46">
            <v>4601.5</v>
          </cell>
          <cell r="K46">
            <v>3034.8</v>
          </cell>
          <cell r="L46">
            <v>-939.91</v>
          </cell>
          <cell r="M46">
            <v>1362.4299999999998</v>
          </cell>
          <cell r="N46">
            <v>4179.01</v>
          </cell>
          <cell r="O46">
            <v>50167.27</v>
          </cell>
        </row>
        <row r="47">
          <cell r="B47" t="str">
            <v>Office Supply</v>
          </cell>
          <cell r="C47">
            <v>4318.51</v>
          </cell>
          <cell r="D47">
            <v>4748.49</v>
          </cell>
          <cell r="E47">
            <v>5046.9399999999996</v>
          </cell>
          <cell r="F47">
            <v>4715.07</v>
          </cell>
          <cell r="G47">
            <v>5303.17</v>
          </cell>
          <cell r="H47">
            <v>6065.01</v>
          </cell>
          <cell r="I47">
            <v>3913.67</v>
          </cell>
          <cell r="J47">
            <v>3599.26</v>
          </cell>
          <cell r="K47">
            <v>3683.92</v>
          </cell>
          <cell r="L47">
            <v>4149.17</v>
          </cell>
          <cell r="M47">
            <v>3015.0299999999997</v>
          </cell>
          <cell r="N47">
            <v>4175.4799999999996</v>
          </cell>
          <cell r="O47">
            <v>52733.72</v>
          </cell>
        </row>
        <row r="48">
          <cell r="B48" t="str">
            <v>Postage</v>
          </cell>
          <cell r="C48">
            <v>350</v>
          </cell>
          <cell r="D48">
            <v>0</v>
          </cell>
          <cell r="E48">
            <v>0</v>
          </cell>
          <cell r="F48">
            <v>350</v>
          </cell>
          <cell r="G48">
            <v>0</v>
          </cell>
          <cell r="H48">
            <v>200</v>
          </cell>
          <cell r="I48">
            <v>0</v>
          </cell>
          <cell r="J48">
            <v>90.47</v>
          </cell>
          <cell r="K48">
            <v>0</v>
          </cell>
          <cell r="L48">
            <v>300</v>
          </cell>
          <cell r="M48">
            <v>94.19</v>
          </cell>
          <cell r="N48">
            <v>300</v>
          </cell>
          <cell r="O48">
            <v>1684.66</v>
          </cell>
        </row>
        <row r="49">
          <cell r="B49" t="str">
            <v>Bank Charges</v>
          </cell>
          <cell r="C49">
            <v>447.54</v>
          </cell>
          <cell r="D49">
            <v>262.07</v>
          </cell>
          <cell r="E49">
            <v>362.1</v>
          </cell>
          <cell r="F49">
            <v>376.24</v>
          </cell>
          <cell r="G49">
            <v>460.67</v>
          </cell>
          <cell r="H49">
            <v>317.61</v>
          </cell>
          <cell r="I49">
            <v>395.2</v>
          </cell>
          <cell r="J49">
            <v>347.85</v>
          </cell>
          <cell r="K49">
            <v>523.35</v>
          </cell>
          <cell r="L49">
            <v>385.77</v>
          </cell>
          <cell r="M49">
            <v>436.54</v>
          </cell>
          <cell r="N49">
            <v>314.5</v>
          </cell>
          <cell r="O49">
            <v>4629.4399999999996</v>
          </cell>
        </row>
        <row r="50">
          <cell r="B50" t="str">
            <v>Maintenance</v>
          </cell>
          <cell r="C50">
            <v>141.12</v>
          </cell>
          <cell r="D50">
            <v>825.32999999999993</v>
          </cell>
          <cell r="E50">
            <v>634.54</v>
          </cell>
          <cell r="F50">
            <v>1633.31</v>
          </cell>
          <cell r="G50">
            <v>499.07</v>
          </cell>
          <cell r="H50">
            <v>221.97</v>
          </cell>
          <cell r="I50">
            <v>857.36</v>
          </cell>
          <cell r="J50">
            <v>0</v>
          </cell>
          <cell r="K50">
            <v>15.95</v>
          </cell>
          <cell r="L50">
            <v>361.08</v>
          </cell>
          <cell r="M50">
            <v>1058.49</v>
          </cell>
          <cell r="N50">
            <v>2850.03</v>
          </cell>
          <cell r="O50">
            <v>9098.25</v>
          </cell>
        </row>
        <row r="51">
          <cell r="B51" t="str">
            <v>Rate Case Expense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Accounting</v>
          </cell>
          <cell r="C52">
            <v>377.3</v>
          </cell>
          <cell r="D52">
            <v>2382.6</v>
          </cell>
          <cell r="E52">
            <v>0</v>
          </cell>
          <cell r="F52">
            <v>1852.4</v>
          </cell>
          <cell r="G52">
            <v>271.60000000000002</v>
          </cell>
          <cell r="H52">
            <v>889.4</v>
          </cell>
          <cell r="I52">
            <v>264</v>
          </cell>
          <cell r="J52">
            <v>253</v>
          </cell>
          <cell r="K52">
            <v>0</v>
          </cell>
          <cell r="L52">
            <v>3905.8</v>
          </cell>
          <cell r="M52">
            <v>6436.05</v>
          </cell>
          <cell r="N52">
            <v>1026</v>
          </cell>
          <cell r="O52">
            <v>17658.150000000001</v>
          </cell>
        </row>
        <row r="53">
          <cell r="B53" t="str">
            <v>Legal</v>
          </cell>
          <cell r="C53">
            <v>0</v>
          </cell>
          <cell r="D53">
            <v>277.39999999999998</v>
          </cell>
          <cell r="E53">
            <v>79.2</v>
          </cell>
          <cell r="F53">
            <v>0</v>
          </cell>
          <cell r="G53">
            <v>2725</v>
          </cell>
          <cell r="H53">
            <v>0</v>
          </cell>
          <cell r="I53">
            <v>1100</v>
          </cell>
          <cell r="J53">
            <v>0</v>
          </cell>
          <cell r="K53">
            <v>1125</v>
          </cell>
          <cell r="L53">
            <v>0</v>
          </cell>
          <cell r="M53">
            <v>0</v>
          </cell>
          <cell r="N53">
            <v>1458.33</v>
          </cell>
          <cell r="O53">
            <v>6764.93</v>
          </cell>
        </row>
        <row r="54">
          <cell r="B54" t="str">
            <v>WUTC Fee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16778.560000000001</v>
          </cell>
          <cell r="M54">
            <v>30.65</v>
          </cell>
          <cell r="N54">
            <v>0</v>
          </cell>
          <cell r="O54">
            <v>16809.210000000003</v>
          </cell>
        </row>
        <row r="55">
          <cell r="B55" t="str">
            <v>Franchise</v>
          </cell>
          <cell r="C55">
            <v>761.15</v>
          </cell>
          <cell r="D55">
            <v>588.66</v>
          </cell>
          <cell r="E55">
            <v>485.63</v>
          </cell>
          <cell r="F55">
            <v>716.57</v>
          </cell>
          <cell r="G55">
            <v>665.06</v>
          </cell>
          <cell r="H55">
            <v>624.52</v>
          </cell>
          <cell r="I55">
            <v>668.46</v>
          </cell>
          <cell r="J55">
            <v>736.87</v>
          </cell>
          <cell r="K55">
            <v>640.67999999999995</v>
          </cell>
          <cell r="L55">
            <v>572.41</v>
          </cell>
          <cell r="M55">
            <v>686.89</v>
          </cell>
          <cell r="N55">
            <v>564</v>
          </cell>
          <cell r="O55">
            <v>7710.9000000000005</v>
          </cell>
        </row>
        <row r="56">
          <cell r="B56" t="str">
            <v>Communications</v>
          </cell>
          <cell r="C56">
            <v>1485.08</v>
          </cell>
          <cell r="D56">
            <v>1681.71</v>
          </cell>
          <cell r="E56">
            <v>1611.77</v>
          </cell>
          <cell r="F56">
            <v>1923.83</v>
          </cell>
          <cell r="G56">
            <v>1462.07</v>
          </cell>
          <cell r="H56">
            <v>3733.84</v>
          </cell>
          <cell r="I56">
            <v>1723.96</v>
          </cell>
          <cell r="J56">
            <v>442.29</v>
          </cell>
          <cell r="K56">
            <v>1595.51</v>
          </cell>
          <cell r="L56">
            <v>1087.24</v>
          </cell>
          <cell r="M56">
            <v>1114.52</v>
          </cell>
          <cell r="N56">
            <v>1295.8</v>
          </cell>
          <cell r="O56">
            <v>19157.62</v>
          </cell>
        </row>
        <row r="57">
          <cell r="B57" t="str">
            <v>Utilities</v>
          </cell>
          <cell r="C57">
            <v>3540.79</v>
          </cell>
          <cell r="D57">
            <v>4687.87</v>
          </cell>
          <cell r="E57">
            <v>5805.68</v>
          </cell>
          <cell r="F57">
            <v>6407.79</v>
          </cell>
          <cell r="G57">
            <v>6200.55</v>
          </cell>
          <cell r="H57">
            <v>3914.38</v>
          </cell>
          <cell r="I57">
            <v>5517.2</v>
          </cell>
          <cell r="J57">
            <v>5876.54</v>
          </cell>
          <cell r="K57">
            <v>2912.57</v>
          </cell>
          <cell r="L57">
            <v>4981.25</v>
          </cell>
          <cell r="M57">
            <v>5160.37</v>
          </cell>
          <cell r="N57">
            <v>4818.08</v>
          </cell>
          <cell r="O57">
            <v>59823.070000000007</v>
          </cell>
        </row>
        <row r="58">
          <cell r="B58" t="str">
            <v>Laundry/Uniforms</v>
          </cell>
          <cell r="C58">
            <v>1759.71</v>
          </cell>
          <cell r="D58">
            <v>2344.33</v>
          </cell>
          <cell r="E58">
            <v>2202.5700000000002</v>
          </cell>
          <cell r="F58">
            <v>2348.59</v>
          </cell>
          <cell r="G58">
            <v>2092.77</v>
          </cell>
          <cell r="H58">
            <v>2451.9899999999998</v>
          </cell>
          <cell r="I58">
            <v>2760.65</v>
          </cell>
          <cell r="J58">
            <v>1809.44</v>
          </cell>
          <cell r="K58">
            <v>0</v>
          </cell>
          <cell r="L58">
            <v>872.81</v>
          </cell>
          <cell r="M58">
            <v>540.57000000000005</v>
          </cell>
          <cell r="N58">
            <v>0</v>
          </cell>
          <cell r="O58">
            <v>19183.43</v>
          </cell>
        </row>
        <row r="59">
          <cell r="B59" t="str">
            <v>Miscellaneous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Dues and Subscriptions</v>
          </cell>
          <cell r="C60">
            <v>1300</v>
          </cell>
          <cell r="D60">
            <v>1300</v>
          </cell>
          <cell r="E60">
            <v>1300</v>
          </cell>
          <cell r="F60">
            <v>1727.23</v>
          </cell>
          <cell r="G60">
            <v>1726.48</v>
          </cell>
          <cell r="H60">
            <v>1446.29</v>
          </cell>
          <cell r="I60">
            <v>1300</v>
          </cell>
          <cell r="J60">
            <v>1300</v>
          </cell>
          <cell r="K60">
            <v>1300</v>
          </cell>
          <cell r="L60">
            <v>1300</v>
          </cell>
          <cell r="M60">
            <v>1300</v>
          </cell>
          <cell r="N60">
            <v>1300</v>
          </cell>
          <cell r="O60">
            <v>16600</v>
          </cell>
        </row>
        <row r="61">
          <cell r="B61" t="str">
            <v>Dues Non-deductible</v>
          </cell>
          <cell r="C61">
            <v>0</v>
          </cell>
          <cell r="D61">
            <v>0</v>
          </cell>
          <cell r="E61">
            <v>1100</v>
          </cell>
          <cell r="F61">
            <v>0</v>
          </cell>
          <cell r="G61">
            <v>600</v>
          </cell>
          <cell r="H61">
            <v>172.16</v>
          </cell>
          <cell r="I61">
            <v>441.62</v>
          </cell>
          <cell r="J61">
            <v>0</v>
          </cell>
          <cell r="K61">
            <v>0</v>
          </cell>
          <cell r="L61">
            <v>428.63</v>
          </cell>
          <cell r="M61">
            <v>441.38</v>
          </cell>
          <cell r="N61">
            <v>498.28</v>
          </cell>
          <cell r="O61">
            <v>3682.0700000000006</v>
          </cell>
        </row>
        <row r="62">
          <cell r="B62" t="str">
            <v>Travel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717.44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717.44</v>
          </cell>
        </row>
        <row r="63">
          <cell r="B63" t="str">
            <v>Seminars</v>
          </cell>
          <cell r="C63">
            <v>0</v>
          </cell>
          <cell r="D63">
            <v>0</v>
          </cell>
          <cell r="E63">
            <v>0</v>
          </cell>
          <cell r="F63">
            <v>1315</v>
          </cell>
          <cell r="G63">
            <v>1325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750</v>
          </cell>
          <cell r="N63">
            <v>2580</v>
          </cell>
          <cell r="O63">
            <v>5970</v>
          </cell>
        </row>
        <row r="64">
          <cell r="B64" t="str">
            <v>Meals and Entertainment</v>
          </cell>
          <cell r="C64">
            <v>0</v>
          </cell>
          <cell r="D64">
            <v>0</v>
          </cell>
          <cell r="E64">
            <v>28.48</v>
          </cell>
          <cell r="F64">
            <v>0</v>
          </cell>
          <cell r="G64">
            <v>0</v>
          </cell>
          <cell r="H64">
            <v>0</v>
          </cell>
          <cell r="I64">
            <v>120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148.47999999999999</v>
          </cell>
        </row>
        <row r="65">
          <cell r="B65" t="str">
            <v>Advertising</v>
          </cell>
          <cell r="C65">
            <v>118.55</v>
          </cell>
          <cell r="D65">
            <v>212.95</v>
          </cell>
          <cell r="E65">
            <v>118.55</v>
          </cell>
          <cell r="F65">
            <v>118.55</v>
          </cell>
          <cell r="G65">
            <v>118.55</v>
          </cell>
          <cell r="H65">
            <v>158.43</v>
          </cell>
          <cell r="I65">
            <v>245.39</v>
          </cell>
          <cell r="J65">
            <v>118.55</v>
          </cell>
          <cell r="K65">
            <v>118.55</v>
          </cell>
          <cell r="L65">
            <v>118.55</v>
          </cell>
          <cell r="M65">
            <v>410.83</v>
          </cell>
          <cell r="N65">
            <v>124.7</v>
          </cell>
          <cell r="O65">
            <v>1982.1499999999996</v>
          </cell>
        </row>
        <row r="66">
          <cell r="B66" t="str">
            <v>Truck License</v>
          </cell>
          <cell r="C66">
            <v>92.75</v>
          </cell>
          <cell r="D66">
            <v>0</v>
          </cell>
          <cell r="E66">
            <v>1548</v>
          </cell>
          <cell r="F66">
            <v>735</v>
          </cell>
          <cell r="G66">
            <v>1599</v>
          </cell>
          <cell r="H66">
            <v>0</v>
          </cell>
          <cell r="I66">
            <v>798</v>
          </cell>
          <cell r="J66">
            <v>126</v>
          </cell>
          <cell r="K66">
            <v>1416</v>
          </cell>
          <cell r="L66">
            <v>718</v>
          </cell>
          <cell r="M66">
            <v>0</v>
          </cell>
          <cell r="N66">
            <v>80.75</v>
          </cell>
          <cell r="O66">
            <v>7113.5</v>
          </cell>
        </row>
        <row r="67">
          <cell r="B67" t="str">
            <v>Taxes and licensing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B68" t="str">
            <v>Permits</v>
          </cell>
          <cell r="C68">
            <v>45</v>
          </cell>
          <cell r="D68">
            <v>69</v>
          </cell>
          <cell r="E68">
            <v>0</v>
          </cell>
          <cell r="F68">
            <v>0</v>
          </cell>
          <cell r="G68">
            <v>0</v>
          </cell>
          <cell r="H68">
            <v>113.92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</v>
          </cell>
          <cell r="N68">
            <v>0</v>
          </cell>
          <cell r="O68">
            <v>275.92</v>
          </cell>
        </row>
        <row r="69">
          <cell r="B69" t="str">
            <v>Contributions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100</v>
          </cell>
          <cell r="K69">
            <v>0</v>
          </cell>
          <cell r="L69">
            <v>750</v>
          </cell>
          <cell r="M69">
            <v>0</v>
          </cell>
          <cell r="N69">
            <v>300</v>
          </cell>
          <cell r="O69">
            <v>1150</v>
          </cell>
        </row>
        <row r="70">
          <cell r="B70" t="str">
            <v>B &amp; O Tax</v>
          </cell>
          <cell r="C70">
            <v>4485.3100000000004</v>
          </cell>
          <cell r="D70">
            <v>4316.3200000000006</v>
          </cell>
          <cell r="E70">
            <v>4219.34</v>
          </cell>
          <cell r="F70">
            <v>4511.91</v>
          </cell>
          <cell r="G70">
            <v>4344.54</v>
          </cell>
          <cell r="H70">
            <v>9459.91</v>
          </cell>
          <cell r="I70">
            <v>4372.21</v>
          </cell>
          <cell r="J70">
            <v>5016.0600000000004</v>
          </cell>
          <cell r="K70">
            <v>4073.7200000000003</v>
          </cell>
          <cell r="L70">
            <v>7179.7800000000007</v>
          </cell>
          <cell r="M70">
            <v>12349.94</v>
          </cell>
          <cell r="N70">
            <v>6934.43</v>
          </cell>
          <cell r="O70">
            <v>71263.47</v>
          </cell>
        </row>
        <row r="71">
          <cell r="B71" t="str">
            <v>Land Rent</v>
          </cell>
          <cell r="C71">
            <v>11500</v>
          </cell>
          <cell r="D71">
            <v>11500</v>
          </cell>
          <cell r="E71">
            <v>11500</v>
          </cell>
          <cell r="F71">
            <v>11500</v>
          </cell>
          <cell r="G71">
            <v>11500</v>
          </cell>
          <cell r="H71">
            <v>11500</v>
          </cell>
          <cell r="I71">
            <v>11500</v>
          </cell>
          <cell r="J71">
            <v>11500</v>
          </cell>
          <cell r="K71">
            <v>11500</v>
          </cell>
          <cell r="L71">
            <v>11500</v>
          </cell>
          <cell r="M71">
            <v>11500</v>
          </cell>
          <cell r="N71">
            <v>11500</v>
          </cell>
          <cell r="O71">
            <v>138000</v>
          </cell>
        </row>
        <row r="72">
          <cell r="B72" t="str">
            <v>Computer Expense</v>
          </cell>
          <cell r="C72">
            <v>0</v>
          </cell>
          <cell r="D72">
            <v>698.39</v>
          </cell>
          <cell r="E72">
            <v>0</v>
          </cell>
          <cell r="F72">
            <v>1298.3900000000001</v>
          </cell>
          <cell r="G72">
            <v>0</v>
          </cell>
          <cell r="H72">
            <v>1198.3900000000001</v>
          </cell>
          <cell r="I72">
            <v>232.8</v>
          </cell>
          <cell r="J72">
            <v>0</v>
          </cell>
          <cell r="K72">
            <v>698.39</v>
          </cell>
          <cell r="L72">
            <v>590</v>
          </cell>
          <cell r="M72">
            <v>232.8</v>
          </cell>
          <cell r="N72">
            <v>232.95</v>
          </cell>
          <cell r="O72">
            <v>5182.1100000000006</v>
          </cell>
        </row>
        <row r="73">
          <cell r="B73" t="str">
            <v>Workmen’s Comp</v>
          </cell>
          <cell r="C73">
            <v>0</v>
          </cell>
          <cell r="D73">
            <v>566.74</v>
          </cell>
          <cell r="E73">
            <v>10778.8</v>
          </cell>
          <cell r="F73">
            <v>0</v>
          </cell>
          <cell r="G73">
            <v>592.83000000000004</v>
          </cell>
          <cell r="H73">
            <v>9930.74</v>
          </cell>
          <cell r="I73">
            <v>0</v>
          </cell>
          <cell r="J73">
            <v>546.19000000000005</v>
          </cell>
          <cell r="K73">
            <v>10546.72</v>
          </cell>
          <cell r="L73">
            <v>580.07000000000005</v>
          </cell>
          <cell r="M73">
            <v>0</v>
          </cell>
          <cell r="N73">
            <v>2439.7600000000002</v>
          </cell>
          <cell r="O73">
            <v>35981.85</v>
          </cell>
        </row>
        <row r="74">
          <cell r="B74" t="str">
            <v>Payroll Taxes</v>
          </cell>
          <cell r="C74">
            <v>4840.6099999999997</v>
          </cell>
          <cell r="D74">
            <v>4829.1499999999996</v>
          </cell>
          <cell r="E74">
            <v>6169.2699999999995</v>
          </cell>
          <cell r="F74">
            <v>4390.2299999999996</v>
          </cell>
          <cell r="G74">
            <v>4742.8900000000003</v>
          </cell>
          <cell r="H74">
            <v>6197.079999999999</v>
          </cell>
          <cell r="I74">
            <v>5185.53</v>
          </cell>
          <cell r="J74">
            <v>4505.6099999999997</v>
          </cell>
          <cell r="K74">
            <v>8214.2199999999993</v>
          </cell>
          <cell r="L74">
            <v>5069.12</v>
          </cell>
          <cell r="M74">
            <v>5299.01</v>
          </cell>
          <cell r="N74">
            <v>7884.2300000000005</v>
          </cell>
          <cell r="O74">
            <v>67326.95</v>
          </cell>
        </row>
        <row r="75">
          <cell r="B75" t="str">
            <v>Employee Relations</v>
          </cell>
          <cell r="C75">
            <v>1255.4100000000001</v>
          </cell>
          <cell r="D75">
            <v>1846.92</v>
          </cell>
          <cell r="E75">
            <v>1509.96</v>
          </cell>
          <cell r="F75">
            <v>3349.65</v>
          </cell>
          <cell r="G75">
            <v>3552.83</v>
          </cell>
          <cell r="H75">
            <v>4626.29</v>
          </cell>
          <cell r="I75">
            <v>1299.8</v>
          </cell>
          <cell r="J75">
            <v>1088</v>
          </cell>
          <cell r="K75">
            <v>1381.25</v>
          </cell>
          <cell r="L75">
            <v>1075</v>
          </cell>
          <cell r="M75">
            <v>1562.01</v>
          </cell>
          <cell r="N75">
            <v>1392.5</v>
          </cell>
          <cell r="O75">
            <v>23939.62</v>
          </cell>
        </row>
        <row r="76">
          <cell r="B76" t="str">
            <v>Life Insurance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73.099999999999994</v>
          </cell>
          <cell r="J76">
            <v>73.099999999999994</v>
          </cell>
          <cell r="K76">
            <v>0</v>
          </cell>
          <cell r="L76">
            <v>167.7</v>
          </cell>
          <cell r="M76">
            <v>55.9</v>
          </cell>
          <cell r="N76">
            <v>77.400000000000006</v>
          </cell>
          <cell r="O76">
            <v>447.19999999999993</v>
          </cell>
        </row>
        <row r="77">
          <cell r="B77" t="str">
            <v>Counseling Services</v>
          </cell>
          <cell r="C77">
            <v>154.38</v>
          </cell>
          <cell r="D77">
            <v>154.38</v>
          </cell>
          <cell r="E77">
            <v>154.38</v>
          </cell>
          <cell r="F77">
            <v>154.38</v>
          </cell>
          <cell r="G77">
            <v>154.38</v>
          </cell>
          <cell r="H77">
            <v>154.38</v>
          </cell>
          <cell r="I77">
            <v>154.38</v>
          </cell>
          <cell r="J77">
            <v>154.38</v>
          </cell>
          <cell r="K77">
            <v>154.38</v>
          </cell>
          <cell r="L77">
            <v>154.38</v>
          </cell>
          <cell r="M77">
            <v>154.38</v>
          </cell>
          <cell r="N77">
            <v>154.38</v>
          </cell>
          <cell r="O77">
            <v>1852.5600000000004</v>
          </cell>
        </row>
        <row r="78">
          <cell r="B78" t="str">
            <v>Employee Medical Insurance</v>
          </cell>
          <cell r="C78">
            <v>8800.4399999999987</v>
          </cell>
          <cell r="D78">
            <v>7888.28</v>
          </cell>
          <cell r="E78">
            <v>7891.97</v>
          </cell>
          <cell r="F78">
            <v>8035.21</v>
          </cell>
          <cell r="G78">
            <v>8035.21</v>
          </cell>
          <cell r="H78">
            <v>318</v>
          </cell>
          <cell r="I78">
            <v>16953.82</v>
          </cell>
          <cell r="J78">
            <v>9964.0600000000013</v>
          </cell>
          <cell r="K78">
            <v>10237.189999999999</v>
          </cell>
          <cell r="L78">
            <v>8322.56</v>
          </cell>
          <cell r="M78">
            <v>13934.380000000001</v>
          </cell>
          <cell r="N78">
            <v>8637.33</v>
          </cell>
          <cell r="O78">
            <v>109018.45000000001</v>
          </cell>
        </row>
        <row r="79">
          <cell r="B79" t="str">
            <v>Property Taxes</v>
          </cell>
          <cell r="C79">
            <v>0</v>
          </cell>
          <cell r="D79">
            <v>0</v>
          </cell>
          <cell r="E79">
            <v>0</v>
          </cell>
          <cell r="F79">
            <v>6400.86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5728.36</v>
          </cell>
          <cell r="M79">
            <v>0</v>
          </cell>
          <cell r="N79">
            <v>0</v>
          </cell>
          <cell r="O79">
            <v>12129.22</v>
          </cell>
        </row>
        <row r="80">
          <cell r="B80" t="str">
            <v>Drug Testing</v>
          </cell>
          <cell r="C80">
            <v>165.5</v>
          </cell>
          <cell r="D80">
            <v>38.5</v>
          </cell>
          <cell r="E80">
            <v>55</v>
          </cell>
          <cell r="F80">
            <v>341</v>
          </cell>
          <cell r="G80">
            <v>20</v>
          </cell>
          <cell r="H80">
            <v>180</v>
          </cell>
          <cell r="I80">
            <v>106.5</v>
          </cell>
          <cell r="J80">
            <v>20</v>
          </cell>
          <cell r="K80">
            <v>0</v>
          </cell>
          <cell r="L80">
            <v>64</v>
          </cell>
          <cell r="M80">
            <v>93.5</v>
          </cell>
          <cell r="N80">
            <v>231.5</v>
          </cell>
          <cell r="O80">
            <v>1315.5</v>
          </cell>
        </row>
        <row r="81">
          <cell r="B81" t="str">
            <v>SEP Benefits</v>
          </cell>
          <cell r="C81">
            <v>3529.52</v>
          </cell>
          <cell r="D81">
            <v>3668.15</v>
          </cell>
          <cell r="E81">
            <v>3758.64</v>
          </cell>
          <cell r="F81">
            <v>3570.71</v>
          </cell>
          <cell r="G81">
            <v>3779.68</v>
          </cell>
          <cell r="H81">
            <v>4339.07</v>
          </cell>
          <cell r="I81">
            <v>4392.53</v>
          </cell>
          <cell r="J81">
            <v>3404.41</v>
          </cell>
          <cell r="K81">
            <v>3760.32</v>
          </cell>
          <cell r="L81">
            <v>3785.55</v>
          </cell>
          <cell r="M81">
            <v>3928.97</v>
          </cell>
          <cell r="N81">
            <v>3469.85</v>
          </cell>
          <cell r="O81">
            <v>45387.4</v>
          </cell>
        </row>
        <row r="82">
          <cell r="B82" t="str">
            <v>Interest</v>
          </cell>
          <cell r="C82">
            <v>3616.12</v>
          </cell>
          <cell r="D82">
            <v>3552.65</v>
          </cell>
          <cell r="E82">
            <v>3488.85</v>
          </cell>
          <cell r="F82">
            <v>3424.74</v>
          </cell>
          <cell r="G82">
            <v>3600.3</v>
          </cell>
          <cell r="H82">
            <v>14536.76</v>
          </cell>
          <cell r="I82">
            <v>3230.46</v>
          </cell>
          <cell r="J82">
            <v>3165.05</v>
          </cell>
          <cell r="K82">
            <v>3099.31</v>
          </cell>
          <cell r="L82">
            <v>3033.25</v>
          </cell>
          <cell r="M82">
            <v>2966.85</v>
          </cell>
          <cell r="N82">
            <v>2900.14</v>
          </cell>
          <cell r="O82">
            <v>50614.479999999996</v>
          </cell>
        </row>
        <row r="83">
          <cell r="B83" t="str">
            <v>Freight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288.3</v>
          </cell>
          <cell r="H83">
            <v>176.07</v>
          </cell>
          <cell r="I83">
            <v>0</v>
          </cell>
          <cell r="J83">
            <v>41.14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505.51</v>
          </cell>
        </row>
        <row r="84">
          <cell r="B84" t="str">
            <v>Consulting</v>
          </cell>
          <cell r="C84">
            <v>0</v>
          </cell>
          <cell r="D84">
            <v>4164</v>
          </cell>
          <cell r="E84">
            <v>0</v>
          </cell>
          <cell r="F84">
            <v>2138.5</v>
          </cell>
          <cell r="G84">
            <v>2401</v>
          </cell>
          <cell r="H84">
            <v>3838.5</v>
          </cell>
          <cell r="I84">
            <v>1076</v>
          </cell>
          <cell r="J84">
            <v>2463.5</v>
          </cell>
          <cell r="K84">
            <v>2163.5</v>
          </cell>
          <cell r="L84">
            <v>2176</v>
          </cell>
          <cell r="M84">
            <v>1819.75</v>
          </cell>
          <cell r="N84">
            <v>1732.25</v>
          </cell>
          <cell r="O84">
            <v>23973</v>
          </cell>
        </row>
        <row r="85">
          <cell r="B85" t="str">
            <v>Safety Equipment Expense</v>
          </cell>
          <cell r="C85">
            <v>728.2</v>
          </cell>
          <cell r="D85">
            <v>1079.05</v>
          </cell>
          <cell r="E85">
            <v>83.08</v>
          </cell>
          <cell r="F85">
            <v>2228.91</v>
          </cell>
          <cell r="G85">
            <v>304.52999999999997</v>
          </cell>
          <cell r="H85">
            <v>1061</v>
          </cell>
          <cell r="I85">
            <v>264.56</v>
          </cell>
          <cell r="J85">
            <v>-241.69</v>
          </cell>
          <cell r="K85">
            <v>716.53</v>
          </cell>
          <cell r="L85">
            <v>105.85</v>
          </cell>
          <cell r="M85">
            <v>1225.6300000000001</v>
          </cell>
          <cell r="N85">
            <v>386.26</v>
          </cell>
          <cell r="O85">
            <v>7941.9100000000008</v>
          </cell>
        </row>
        <row r="86">
          <cell r="B86" t="str">
            <v>Depreciation</v>
          </cell>
          <cell r="C86">
            <v>19219.580000000002</v>
          </cell>
          <cell r="D86">
            <v>19219.580000000002</v>
          </cell>
          <cell r="E86">
            <v>19219.580000000002</v>
          </cell>
          <cell r="F86">
            <v>19219.670000000002</v>
          </cell>
          <cell r="G86">
            <v>19219.580000000002</v>
          </cell>
          <cell r="H86">
            <v>19558.099999999999</v>
          </cell>
          <cell r="I86">
            <v>19247.79</v>
          </cell>
          <cell r="J86">
            <v>19247.79</v>
          </cell>
          <cell r="K86">
            <v>19247.79</v>
          </cell>
          <cell r="L86">
            <v>22142.720000000001</v>
          </cell>
          <cell r="M86">
            <v>22142.720000000001</v>
          </cell>
          <cell r="N86">
            <v>30827.510000000002</v>
          </cell>
          <cell r="O86">
            <v>248512.41000000003</v>
          </cell>
        </row>
      </sheetData>
      <sheetData sheetId="18"/>
      <sheetData sheetId="19"/>
      <sheetData sheetId="20"/>
      <sheetData sheetId="21"/>
      <sheetData sheetId="22">
        <row r="30">
          <cell r="J30">
            <v>2646.7177352709273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9">
          <cell r="J39">
            <v>0.96812272987956427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2032 IS (C)"/>
      <sheetName val="2031 IS (C)"/>
      <sheetName val="Master IS (C)"/>
      <sheetName val="LG Public"/>
      <sheetName val="COVID JE Query"/>
      <sheetName val="LOB (C)"/>
      <sheetName val="Restating Adj (C)"/>
      <sheetName val="2022 Bud Capital Input"/>
      <sheetName val="2021 Bud Capital Input"/>
      <sheetName val="Depr Summary"/>
      <sheetName val="UTC Revenue"/>
      <sheetName val="Pro forma Adj (C)"/>
      <sheetName val="Allocators (C)"/>
      <sheetName val="2032 BS 8.2021 (C)"/>
      <sheetName val="2031 BS 8.2021 (C)"/>
      <sheetName val="2032_BS 9.2020 (C)"/>
      <sheetName val="2031_BS 9.2020 (C)"/>
      <sheetName val="401k JE Query"/>
      <sheetName val="43001 JE Query"/>
      <sheetName val="57147 JE Query 2032"/>
      <sheetName val="57147 JE Query 2031"/>
      <sheetName val="Asset GainLoss JE Query"/>
      <sheetName val="57147 JE Query Summary"/>
      <sheetName val="Interject_LastPulledValues"/>
      <sheetName val="Region OH"/>
      <sheetName val="Corp-OH (C)"/>
      <sheetName val="DVP-DivCon Allocs  (C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9">
          <cell r="C79">
            <v>0.19973225334683314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onsolidated IS"/>
      <sheetName val="Ratios"/>
      <sheetName val="Restating Adj Expl"/>
      <sheetName val="Aug Av. Fuel Price"/>
      <sheetName val="Pro forma Adj"/>
      <sheetName val="LG Total Regulated"/>
      <sheetName val="LG Public - BRG"/>
      <sheetName val="Revenue Summary"/>
      <sheetName val="Region OH"/>
      <sheetName val="70255 JE Query"/>
      <sheetName val="Bud Capital Input 2021"/>
      <sheetName val="2149_BS 08.2020"/>
      <sheetName val="2149_BS 08-2019"/>
    </sheetNames>
    <sheetDataSet>
      <sheetData sheetId="0"/>
      <sheetData sheetId="1">
        <row r="31">
          <cell r="A31">
            <v>57147</v>
          </cell>
        </row>
      </sheetData>
      <sheetData sheetId="2"/>
      <sheetData sheetId="3"/>
      <sheetData sheetId="4">
        <row r="15">
          <cell r="E15">
            <v>44074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24 Month Condensed Ops P&amp;L"/>
      <sheetName val="Report Template"/>
    </sheetNames>
    <sheetDataSet>
      <sheetData sheetId="0"/>
      <sheetData sheetId="1"/>
      <sheetData sheetId="2">
        <row r="2002">
          <cell r="B2002">
            <v>2006</v>
          </cell>
        </row>
        <row r="2003">
          <cell r="B2003">
            <v>2007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r-Summary"/>
      <sheetName val="2132 Trks"/>
      <sheetName val="2132 Cont, DB"/>
      <sheetName val="Bud Capital Input"/>
      <sheetName val="2132 Other"/>
      <sheetName val="2132 Cont, DB (2)"/>
      <sheetName val="2132 Other (2)"/>
    </sheetNames>
    <sheetDataSet>
      <sheetData sheetId="0" refreshError="1"/>
      <sheetData sheetId="1" refreshError="1">
        <row r="14">
          <cell r="M14">
            <v>96417.52</v>
          </cell>
        </row>
        <row r="15">
          <cell r="M15">
            <v>189357.03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>
        <row r="5">
          <cell r="D5">
            <v>10.71</v>
          </cell>
        </row>
      </sheetData>
      <sheetData sheetId="4">
        <row r="6">
          <cell r="F6" t="str">
            <v>Time Series</v>
          </cell>
        </row>
      </sheetData>
      <sheetData sheetId="5">
        <row r="4">
          <cell r="B4" t="str">
            <v>P&amp;L Trend</v>
          </cell>
          <cell r="D4" t="str">
            <v>(no extension)</v>
          </cell>
          <cell r="AA4" t="str">
            <v>XLS</v>
          </cell>
        </row>
        <row r="5">
          <cell r="B5" t="str">
            <v>Ereports</v>
          </cell>
          <cell r="AA5" t="str">
            <v>XLS5</v>
          </cell>
        </row>
        <row r="6">
          <cell r="B6" t="str">
            <v>Ereports</v>
          </cell>
          <cell r="D6" t="str">
            <v>(XLS file format only)</v>
          </cell>
          <cell r="AA6" t="str">
            <v>CSV</v>
          </cell>
        </row>
        <row r="7">
          <cell r="AA7" t="str">
            <v>PRN</v>
          </cell>
        </row>
        <row r="8">
          <cell r="D8" t="str">
            <v>Source Tab Name:</v>
          </cell>
          <cell r="AA8" t="str">
            <v>WK1</v>
          </cell>
        </row>
        <row r="9">
          <cell r="B9" t="b">
            <v>1</v>
          </cell>
          <cell r="D9" t="str">
            <v>Target Tab Name:</v>
          </cell>
          <cell r="AA9" t="str">
            <v>WK4</v>
          </cell>
        </row>
        <row r="10">
          <cell r="B10" t="b">
            <v>0</v>
          </cell>
          <cell r="D10" t="str">
            <v>Retain Excel Formulas:</v>
          </cell>
          <cell r="AA10" t="str">
            <v>HTML</v>
          </cell>
        </row>
        <row r="11">
          <cell r="B11" t="b">
            <v>0</v>
          </cell>
          <cell r="D11" t="str">
            <v>Protect with Password:</v>
          </cell>
        </row>
        <row r="12">
          <cell r="D12" t="str">
            <v>Password:</v>
          </cell>
        </row>
        <row r="13">
          <cell r="D13" t="str">
            <v>Top Left Cell to Lock:</v>
          </cell>
        </row>
        <row r="14">
          <cell r="D14" t="str">
            <v>Bottom Right Cell to Lock:</v>
          </cell>
        </row>
        <row r="17">
          <cell r="D17" t="str">
            <v>Column with Delete Chars:</v>
          </cell>
        </row>
        <row r="18">
          <cell r="B18" t="str">
            <v>brentd@wcnx.org</v>
          </cell>
        </row>
        <row r="19">
          <cell r="B19" t="b">
            <v>1</v>
          </cell>
        </row>
        <row r="20">
          <cell r="B20" t="b">
            <v>0</v>
          </cell>
          <cell r="D20" t="str">
            <v>Columns to Delete:</v>
          </cell>
        </row>
        <row r="26">
          <cell r="B26" t="str">
            <v>C</v>
          </cell>
        </row>
        <row r="31">
          <cell r="D31" t="str">
            <v>Rows to Delete:</v>
          </cell>
        </row>
      </sheetData>
      <sheetData sheetId="6" refreshError="1"/>
      <sheetData sheetId="7">
        <row r="11">
          <cell r="D11">
            <v>47001</v>
          </cell>
          <cell r="F11">
            <v>1843.92</v>
          </cell>
          <cell r="G11">
            <v>5768.4</v>
          </cell>
          <cell r="H11">
            <v>6357.6</v>
          </cell>
          <cell r="I11">
            <v>4940.2700000000004</v>
          </cell>
          <cell r="J11">
            <v>4133.1400000000003</v>
          </cell>
          <cell r="K11">
            <v>434.11</v>
          </cell>
          <cell r="L11">
            <v>2232.0700000000002</v>
          </cell>
          <cell r="M11">
            <v>3534.05</v>
          </cell>
          <cell r="N11">
            <v>14494.59</v>
          </cell>
          <cell r="O11">
            <v>13165.37</v>
          </cell>
          <cell r="P11">
            <v>8843.58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800-10899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'l Priceout"/>
      <sheetName val="Com'l Priceout"/>
      <sheetName val="Roll Off Priceout"/>
      <sheetName val="Roll Off Productivity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Balance Sheet"/>
      <sheetName val="Monthly IS"/>
      <sheetName val="DEPN"/>
      <sheetName val="Fixed Asset Summary"/>
      <sheetName val="Fixed Asset Detail"/>
      <sheetName val="Fuel"/>
      <sheetName val="WTB"/>
      <sheetName val="OH Analysis (2008)"/>
      <sheetName val="Corp. Office OH 2008"/>
      <sheetName val="OH Analysis"/>
      <sheetName val="Corp. Office OH"/>
      <sheetName val="2008 Group Office TB"/>
      <sheetName val="MA Office OH"/>
      <sheetName val="MA Stats"/>
      <sheetName val="2008 Group Office IS"/>
      <sheetName val="2008 West Group IS"/>
      <sheetName val="Legal"/>
      <sheetName val="Lurito 25 bpi"/>
      <sheetName val="Lurito 25 bpi (Rolloff)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AD8" t="str">
            <v>#N/A</v>
          </cell>
        </row>
      </sheetData>
      <sheetData sheetId="19"/>
      <sheetData sheetId="20"/>
      <sheetData sheetId="21"/>
      <sheetData sheetId="22"/>
      <sheetData sheetId="23"/>
      <sheetData sheetId="24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3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8">
          <cell r="AH8">
            <v>0</v>
          </cell>
        </row>
        <row r="9">
          <cell r="AM9" t="str">
            <v>USD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2 Act-Fcast P&amp;L"/>
      <sheetName val="9+3"/>
      <sheetName val="2013 Budget"/>
      <sheetName val="Main"/>
      <sheetName val="4105"/>
      <sheetName val="Pricing From Corp as of Dec"/>
      <sheetName val="Qrtly Pricing"/>
      <sheetName val="Intercompany Tonnage"/>
      <sheetName val="Transfer and MRF Bridge"/>
      <sheetName val="Recycle Rev Bridge"/>
      <sheetName val="Rev Reduction Bridge"/>
      <sheetName val="Direct Labor Bridge"/>
      <sheetName val="Truck Variable Bridge"/>
      <sheetName val="Supervisor Exp Bridge"/>
      <sheetName val="Other Op Exp Bridge"/>
      <sheetName val="Ins Exp Bridge"/>
      <sheetName val="G&amp;A Exp Brid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63ED-937D-4B5A-8CC8-284ED3E41B5B}">
  <sheetPr>
    <tabColor theme="7" tint="0.59999389629810485"/>
  </sheetPr>
  <dimension ref="A1:AJ64"/>
  <sheetViews>
    <sheetView showGridLines="0" tabSelected="1" view="pageBreakPreview" topLeftCell="K1" zoomScale="85" zoomScaleNormal="85" zoomScaleSheetLayoutView="85" workbookViewId="0">
      <selection activeCell="AB58" sqref="AB58"/>
    </sheetView>
  </sheetViews>
  <sheetFormatPr defaultColWidth="11.42578125" defaultRowHeight="15"/>
  <cols>
    <col min="1" max="1" width="30.85546875" style="3" customWidth="1"/>
    <col min="2" max="2" width="12.28515625" style="3" bestFit="1" customWidth="1"/>
    <col min="3" max="3" width="15.140625" style="3" bestFit="1" customWidth="1"/>
    <col min="4" max="4" width="10.5703125" style="3" bestFit="1" customWidth="1"/>
    <col min="5" max="5" width="9.140625" style="3" bestFit="1" customWidth="1"/>
    <col min="6" max="7" width="11.5703125" style="3" bestFit="1" customWidth="1"/>
    <col min="8" max="8" width="11.140625" style="3" bestFit="1" customWidth="1"/>
    <col min="9" max="9" width="11.42578125" style="3"/>
    <col min="10" max="10" width="30.85546875" style="130" customWidth="1"/>
    <col min="11" max="11" width="11.5703125" style="130" customWidth="1"/>
    <col min="12" max="12" width="15.140625" style="130" customWidth="1"/>
    <col min="13" max="13" width="10.5703125" style="130" customWidth="1"/>
    <col min="14" max="14" width="9.140625" style="130" customWidth="1"/>
    <col min="15" max="16" width="11.5703125" style="130" customWidth="1"/>
    <col min="17" max="18" width="11.140625" style="130" customWidth="1"/>
    <col min="19" max="26" width="11.42578125" style="130" customWidth="1"/>
    <col min="27" max="27" width="11.42578125" style="130"/>
    <col min="28" max="16384" width="11.42578125" style="3"/>
  </cols>
  <sheetData>
    <row r="1" spans="1:35">
      <c r="A1" s="1" t="s">
        <v>0</v>
      </c>
      <c r="B1" s="2"/>
      <c r="J1" s="131"/>
      <c r="S1" s="131"/>
    </row>
    <row r="2" spans="1:35">
      <c r="A2" s="1" t="s">
        <v>1</v>
      </c>
      <c r="E2" s="3">
        <v>117694</v>
      </c>
      <c r="J2" s="131"/>
      <c r="S2" s="131"/>
    </row>
    <row r="3" spans="1:35">
      <c r="A3" s="4">
        <v>44712</v>
      </c>
      <c r="J3" s="132">
        <v>44926</v>
      </c>
      <c r="K3" s="130" t="s">
        <v>128</v>
      </c>
      <c r="S3" s="132" t="s">
        <v>127</v>
      </c>
      <c r="V3" s="130" t="s">
        <v>129</v>
      </c>
    </row>
    <row r="4" spans="1:35">
      <c r="F4" s="5" t="s">
        <v>2</v>
      </c>
      <c r="G4" s="5" t="s">
        <v>3</v>
      </c>
      <c r="H4" s="5" t="s">
        <v>4</v>
      </c>
      <c r="O4" s="133" t="s">
        <v>2</v>
      </c>
      <c r="P4" s="133" t="s">
        <v>3</v>
      </c>
      <c r="Q4" s="133" t="s">
        <v>4</v>
      </c>
      <c r="R4" s="133"/>
      <c r="X4" s="133"/>
      <c r="Y4" s="133"/>
      <c r="Z4" s="133"/>
      <c r="AG4" s="5" t="s">
        <v>2</v>
      </c>
      <c r="AH4" s="5" t="s">
        <v>3</v>
      </c>
      <c r="AI4" s="5" t="s">
        <v>4</v>
      </c>
    </row>
    <row r="5" spans="1:3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10</v>
      </c>
      <c r="H5" s="5" t="s">
        <v>11</v>
      </c>
      <c r="J5" s="133" t="s">
        <v>5</v>
      </c>
      <c r="K5" s="133" t="s">
        <v>6</v>
      </c>
      <c r="L5" s="133" t="s">
        <v>7</v>
      </c>
      <c r="M5" s="133" t="s">
        <v>8</v>
      </c>
      <c r="N5" s="133" t="s">
        <v>9</v>
      </c>
      <c r="O5" s="133" t="s">
        <v>10</v>
      </c>
      <c r="P5" s="133" t="s">
        <v>10</v>
      </c>
      <c r="Q5" s="133" t="s">
        <v>11</v>
      </c>
      <c r="R5" s="133"/>
      <c r="S5" s="133" t="s">
        <v>5</v>
      </c>
      <c r="T5" s="133" t="s">
        <v>6</v>
      </c>
      <c r="U5" s="133" t="s">
        <v>7</v>
      </c>
      <c r="V5" s="133" t="s">
        <v>8</v>
      </c>
      <c r="W5" s="133" t="s">
        <v>9</v>
      </c>
      <c r="X5" s="133" t="s">
        <v>10</v>
      </c>
      <c r="Y5" s="133" t="s">
        <v>10</v>
      </c>
      <c r="Z5" s="133" t="s">
        <v>11</v>
      </c>
      <c r="AB5" s="5" t="s">
        <v>5</v>
      </c>
      <c r="AC5" s="5" t="s">
        <v>6</v>
      </c>
      <c r="AD5" s="5" t="s">
        <v>7</v>
      </c>
      <c r="AE5" s="5" t="s">
        <v>8</v>
      </c>
      <c r="AF5" s="5" t="s">
        <v>9</v>
      </c>
      <c r="AG5" s="5" t="s">
        <v>10</v>
      </c>
      <c r="AH5" s="5" t="s">
        <v>10</v>
      </c>
      <c r="AI5" s="5" t="s">
        <v>11</v>
      </c>
    </row>
    <row r="6" spans="1:35">
      <c r="A6" s="127"/>
      <c r="B6" s="127"/>
      <c r="C6" s="127"/>
      <c r="D6" s="127" t="s">
        <v>6</v>
      </c>
      <c r="E6" s="127" t="s">
        <v>8</v>
      </c>
      <c r="F6" s="128">
        <v>44348</v>
      </c>
      <c r="G6" s="128">
        <f>A3</f>
        <v>44712</v>
      </c>
      <c r="H6" s="128">
        <f>G6</f>
        <v>44712</v>
      </c>
      <c r="J6" s="134"/>
      <c r="K6" s="134"/>
      <c r="L6" s="134"/>
      <c r="M6" s="134" t="s">
        <v>6</v>
      </c>
      <c r="N6" s="134" t="s">
        <v>8</v>
      </c>
      <c r="O6" s="135">
        <f>+F6</f>
        <v>44348</v>
      </c>
      <c r="P6" s="135">
        <f>+G6</f>
        <v>44712</v>
      </c>
      <c r="Q6" s="135">
        <f>+H6</f>
        <v>44712</v>
      </c>
      <c r="R6" s="160"/>
      <c r="S6" s="134"/>
      <c r="T6" s="134"/>
      <c r="U6" s="134"/>
      <c r="V6" s="134" t="s">
        <v>6</v>
      </c>
      <c r="W6" s="134" t="s">
        <v>8</v>
      </c>
      <c r="X6" s="135">
        <f>+O6</f>
        <v>44348</v>
      </c>
      <c r="Y6" s="135">
        <f>+P6</f>
        <v>44712</v>
      </c>
      <c r="Z6" s="135">
        <f>+Q6</f>
        <v>44712</v>
      </c>
      <c r="AB6" s="127"/>
      <c r="AC6" s="127"/>
      <c r="AD6" s="127"/>
      <c r="AE6" s="127" t="s">
        <v>6</v>
      </c>
      <c r="AF6" s="127" t="s">
        <v>8</v>
      </c>
      <c r="AG6" s="135">
        <f>+X6</f>
        <v>44348</v>
      </c>
      <c r="AH6" s="135">
        <f>+Y6</f>
        <v>44712</v>
      </c>
      <c r="AI6" s="135">
        <f>+Z6</f>
        <v>44712</v>
      </c>
    </row>
    <row r="7" spans="1:35">
      <c r="A7" s="1" t="s">
        <v>12</v>
      </c>
      <c r="B7" s="6"/>
      <c r="J7" s="131" t="s">
        <v>12</v>
      </c>
      <c r="K7" s="136"/>
      <c r="S7" s="131" t="s">
        <v>12</v>
      </c>
      <c r="T7" s="136"/>
      <c r="AB7" s="1" t="s">
        <v>12</v>
      </c>
      <c r="AC7" s="6"/>
    </row>
    <row r="8" spans="1:35">
      <c r="A8" s="3" t="s">
        <v>150</v>
      </c>
      <c r="B8" s="7">
        <f>'2132 Trks'!M30</f>
        <v>1435217.98</v>
      </c>
      <c r="C8" s="7">
        <f>B8-D8</f>
        <v>0</v>
      </c>
      <c r="D8" s="7">
        <f>'2132 Trks'!N30</f>
        <v>1435217.98</v>
      </c>
      <c r="E8" s="129">
        <f>'2132 Trks'!Q30</f>
        <v>0</v>
      </c>
      <c r="F8" s="7">
        <f>'2132 Trks'!S30</f>
        <v>1435217.98</v>
      </c>
      <c r="G8" s="7">
        <f>'2132 Trks'!T30</f>
        <v>1435217.98</v>
      </c>
      <c r="H8" s="7">
        <f>'2132 Trks'!U30</f>
        <v>0</v>
      </c>
      <c r="J8" s="3" t="s">
        <v>150</v>
      </c>
      <c r="K8" s="137">
        <f>+'2023 Depreciation Add'!C3</f>
        <v>37490.480000000003</v>
      </c>
      <c r="L8" s="137">
        <f>K8-M8</f>
        <v>0</v>
      </c>
      <c r="M8" s="137">
        <f>+'2023 Depreciation Add'!C3</f>
        <v>37490.480000000003</v>
      </c>
      <c r="N8" s="138">
        <f>+'2023 Depreciation Add'!E3</f>
        <v>12496.826666666668</v>
      </c>
      <c r="O8" s="137">
        <v>0</v>
      </c>
      <c r="P8" s="137">
        <f>+'2023 Depreciation Add'!E3</f>
        <v>12496.826666666668</v>
      </c>
      <c r="Q8" s="137">
        <f>+'2023 Depreciation Add'!F3</f>
        <v>24993.653333333335</v>
      </c>
      <c r="R8" s="138"/>
      <c r="S8" s="3" t="s">
        <v>150</v>
      </c>
      <c r="T8" s="137">
        <f>+'2132 Trks'!V30</f>
        <v>0</v>
      </c>
      <c r="U8" s="137">
        <f>T8-V8</f>
        <v>0</v>
      </c>
      <c r="V8" s="137">
        <f>+'2132 Trks'!W30</f>
        <v>0</v>
      </c>
      <c r="W8" s="138">
        <f>+'2132 Trks'!Z30</f>
        <v>0</v>
      </c>
      <c r="X8" s="137">
        <f>+'2132 Trks'!AB30</f>
        <v>0</v>
      </c>
      <c r="Y8" s="137">
        <f>+'2132 Trks'!AC30</f>
        <v>0</v>
      </c>
      <c r="Z8" s="137">
        <f>+'2132 Trks'!AD30</f>
        <v>0</v>
      </c>
      <c r="AB8" s="3" t="s">
        <v>150</v>
      </c>
      <c r="AC8" s="7">
        <f>+B8+K8+T8</f>
        <v>1472708.46</v>
      </c>
      <c r="AD8" s="7">
        <f>+AC8-AE8</f>
        <v>0</v>
      </c>
      <c r="AE8" s="7">
        <f>+D8+M8+V8</f>
        <v>1472708.46</v>
      </c>
      <c r="AF8" s="7">
        <f>+E8+N8+W8</f>
        <v>12496.826666666668</v>
      </c>
      <c r="AG8" s="7">
        <f>+F8+O8+X8</f>
        <v>1435217.98</v>
      </c>
      <c r="AH8" s="7">
        <f>+G8+P8+Y8</f>
        <v>1447714.8066666666</v>
      </c>
      <c r="AI8" s="7">
        <f>+H8+Q8+Z8</f>
        <v>24993.653333333335</v>
      </c>
    </row>
    <row r="9" spans="1:35">
      <c r="B9" s="7"/>
      <c r="C9" s="7"/>
      <c r="D9" s="7"/>
      <c r="E9" s="7"/>
      <c r="F9" s="7"/>
      <c r="G9" s="7"/>
      <c r="H9" s="7"/>
      <c r="K9" s="137"/>
      <c r="L9" s="137"/>
      <c r="M9" s="137"/>
      <c r="N9" s="137"/>
      <c r="O9" s="137"/>
      <c r="P9" s="137"/>
      <c r="Q9" s="137"/>
      <c r="R9" s="138"/>
      <c r="T9" s="137"/>
      <c r="U9" s="137"/>
      <c r="V9" s="137"/>
      <c r="W9" s="137"/>
      <c r="X9" s="137"/>
      <c r="Y9" s="137"/>
      <c r="Z9" s="137"/>
      <c r="AC9" s="7"/>
      <c r="AD9" s="7"/>
      <c r="AE9" s="7"/>
      <c r="AF9" s="7"/>
      <c r="AG9" s="7"/>
      <c r="AH9" s="7"/>
      <c r="AI9" s="7"/>
    </row>
    <row r="10" spans="1:35">
      <c r="A10" s="3" t="s">
        <v>13</v>
      </c>
      <c r="B10" s="7">
        <f>'2132 Trks'!M41</f>
        <v>138261.35999999999</v>
      </c>
      <c r="C10" s="7">
        <f>B10-D10</f>
        <v>0</v>
      </c>
      <c r="D10" s="7">
        <f>'2132 Trks'!N41</f>
        <v>138261.35999999999</v>
      </c>
      <c r="E10" s="7">
        <f>'2132 Trks'!Q41</f>
        <v>0</v>
      </c>
      <c r="F10" s="7">
        <f>'2132 Trks'!S41</f>
        <v>138261.35999999999</v>
      </c>
      <c r="G10" s="7">
        <f>'2132 Trks'!T41</f>
        <v>138261.35999999999</v>
      </c>
      <c r="H10" s="7">
        <f>'2132 Trks'!U41</f>
        <v>0</v>
      </c>
      <c r="J10" s="130" t="s">
        <v>13</v>
      </c>
      <c r="K10" s="137">
        <v>0</v>
      </c>
      <c r="L10" s="137">
        <f>K10-M10</f>
        <v>0</v>
      </c>
      <c r="M10" s="137">
        <v>0</v>
      </c>
      <c r="N10" s="138">
        <f>'2132 Trks'!Z32</f>
        <v>0</v>
      </c>
      <c r="O10" s="137">
        <v>0</v>
      </c>
      <c r="P10" s="137">
        <v>0</v>
      </c>
      <c r="Q10" s="137">
        <f>+'2132 Trks'!AD32</f>
        <v>0</v>
      </c>
      <c r="R10" s="138"/>
      <c r="S10" s="130" t="s">
        <v>13</v>
      </c>
      <c r="T10" s="137">
        <f>+'2132 Trks'!V41</f>
        <v>0</v>
      </c>
      <c r="U10" s="137">
        <f>T10-V10</f>
        <v>0</v>
      </c>
      <c r="V10" s="137">
        <f>+'2132 Trks'!W41</f>
        <v>0</v>
      </c>
      <c r="W10" s="138">
        <f>+'2132 Trks'!Z41</f>
        <v>0</v>
      </c>
      <c r="X10" s="137">
        <f>+'2132 Trks'!AB41</f>
        <v>0</v>
      </c>
      <c r="Y10" s="137">
        <f>+'2132 Trks'!AC41</f>
        <v>0</v>
      </c>
      <c r="Z10" s="137">
        <f>+'2132 Trks'!AD41</f>
        <v>0</v>
      </c>
      <c r="AB10" s="3" t="s">
        <v>13</v>
      </c>
      <c r="AC10" s="7">
        <f>+B10+K10+T10</f>
        <v>138261.35999999999</v>
      </c>
      <c r="AD10" s="7">
        <f>+AC10-AE10</f>
        <v>0</v>
      </c>
      <c r="AE10" s="7">
        <f>+D10+M10+V10</f>
        <v>138261.35999999999</v>
      </c>
      <c r="AF10" s="7">
        <f>+E10+N10+W10</f>
        <v>0</v>
      </c>
      <c r="AG10" s="7">
        <f>+F10+O10+X10</f>
        <v>138261.35999999999</v>
      </c>
      <c r="AH10" s="7">
        <f>+G10+P10+Y10</f>
        <v>138261.35999999999</v>
      </c>
      <c r="AI10" s="7">
        <f>+H10+Q10+Z10</f>
        <v>0</v>
      </c>
    </row>
    <row r="11" spans="1:35">
      <c r="B11" s="7"/>
      <c r="C11" s="7"/>
      <c r="D11" s="7"/>
      <c r="E11" s="7"/>
      <c r="F11" s="7"/>
      <c r="G11" s="7"/>
      <c r="H11" s="7"/>
      <c r="K11" s="137"/>
      <c r="L11" s="137"/>
      <c r="M11" s="137"/>
      <c r="N11" s="137"/>
      <c r="O11" s="137"/>
      <c r="P11" s="137"/>
      <c r="Q11" s="137"/>
      <c r="R11" s="138"/>
      <c r="T11" s="137"/>
      <c r="U11" s="137"/>
      <c r="V11" s="137"/>
      <c r="W11" s="137"/>
      <c r="X11" s="137"/>
      <c r="Y11" s="137"/>
      <c r="Z11" s="137"/>
      <c r="AC11" s="7"/>
      <c r="AD11" s="7"/>
      <c r="AE11" s="7"/>
      <c r="AF11" s="7"/>
      <c r="AG11" s="7"/>
      <c r="AH11" s="7"/>
      <c r="AI11" s="7"/>
    </row>
    <row r="12" spans="1:35">
      <c r="A12" s="3" t="s">
        <v>14</v>
      </c>
      <c r="B12" s="7">
        <v>0</v>
      </c>
      <c r="C12" s="7">
        <f>B12-D12</f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J12" s="130" t="s">
        <v>14</v>
      </c>
      <c r="K12" s="137">
        <v>0</v>
      </c>
      <c r="L12" s="137">
        <f>K12-M12</f>
        <v>0</v>
      </c>
      <c r="M12" s="137">
        <v>0</v>
      </c>
      <c r="N12" s="138">
        <f>'2132 Trks'!Z34</f>
        <v>0</v>
      </c>
      <c r="O12" s="137">
        <v>0</v>
      </c>
      <c r="P12" s="137">
        <v>0</v>
      </c>
      <c r="Q12" s="137">
        <f>+'2132 Trks'!AD34</f>
        <v>0</v>
      </c>
      <c r="R12" s="138"/>
      <c r="S12" s="130" t="s">
        <v>14</v>
      </c>
      <c r="T12" s="137">
        <v>0</v>
      </c>
      <c r="U12" s="137">
        <f>T12-V12</f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B12" s="3" t="s">
        <v>14</v>
      </c>
      <c r="AC12" s="7">
        <f>+B12+K12+T12</f>
        <v>0</v>
      </c>
      <c r="AD12" s="7">
        <f>+AC12-AE12</f>
        <v>0</v>
      </c>
      <c r="AE12" s="7">
        <f>+D12+M12+V12</f>
        <v>0</v>
      </c>
      <c r="AF12" s="7">
        <f>+E12+N12+W12</f>
        <v>0</v>
      </c>
      <c r="AG12" s="7">
        <f>+F12+O12+X12</f>
        <v>0</v>
      </c>
      <c r="AH12" s="7">
        <f>+G12+P12+Y12</f>
        <v>0</v>
      </c>
      <c r="AI12" s="7">
        <f>+H12+Q12+Z12</f>
        <v>0</v>
      </c>
    </row>
    <row r="13" spans="1:35">
      <c r="B13" s="7"/>
      <c r="C13" s="7"/>
      <c r="D13" s="7"/>
      <c r="E13" s="7"/>
      <c r="F13" s="7"/>
      <c r="G13" s="7"/>
      <c r="H13" s="7"/>
      <c r="K13" s="137"/>
      <c r="L13" s="137"/>
      <c r="M13" s="137"/>
      <c r="N13" s="137"/>
      <c r="O13" s="137"/>
      <c r="P13" s="137"/>
      <c r="Q13" s="137"/>
      <c r="R13" s="138"/>
      <c r="T13" s="137"/>
      <c r="U13" s="137"/>
      <c r="V13" s="137"/>
      <c r="W13" s="137"/>
      <c r="X13" s="137"/>
      <c r="Y13" s="137"/>
      <c r="Z13" s="137"/>
      <c r="AC13" s="7"/>
      <c r="AD13" s="7"/>
      <c r="AE13" s="7"/>
      <c r="AF13" s="7"/>
      <c r="AG13" s="7"/>
      <c r="AH13" s="7"/>
      <c r="AI13" s="7"/>
    </row>
    <row r="14" spans="1:35">
      <c r="A14" s="3" t="s">
        <v>118</v>
      </c>
      <c r="B14" s="7">
        <f>+'2132 Trks'!M44</f>
        <v>0</v>
      </c>
      <c r="C14" s="7">
        <f>B14-D14</f>
        <v>0</v>
      </c>
      <c r="D14" s="7">
        <f>+'2132 Trks'!N44</f>
        <v>0</v>
      </c>
      <c r="E14" s="7">
        <f>+'2132 Trks'!Q44</f>
        <v>0</v>
      </c>
      <c r="F14" s="7">
        <f>+'2132 Trks'!S44</f>
        <v>0</v>
      </c>
      <c r="G14" s="7">
        <f>+'2132 Trks'!T44</f>
        <v>0</v>
      </c>
      <c r="H14" s="7">
        <f>+'2132 Trks'!U44</f>
        <v>0</v>
      </c>
      <c r="J14" s="130" t="s">
        <v>118</v>
      </c>
      <c r="K14" s="137">
        <v>0</v>
      </c>
      <c r="L14" s="137">
        <f>K14-M14</f>
        <v>0</v>
      </c>
      <c r="M14" s="137">
        <v>0</v>
      </c>
      <c r="N14" s="138">
        <f>'2132 Trks'!Z36</f>
        <v>0</v>
      </c>
      <c r="O14" s="137">
        <v>0</v>
      </c>
      <c r="P14" s="137">
        <v>0</v>
      </c>
      <c r="Q14" s="137">
        <f>+'2132 Trks'!AD36</f>
        <v>0</v>
      </c>
      <c r="R14" s="138"/>
      <c r="S14" s="130" t="s">
        <v>118</v>
      </c>
      <c r="T14" s="137">
        <f>+'2132 Trks'!V44</f>
        <v>0</v>
      </c>
      <c r="U14" s="137">
        <f>T14-V14</f>
        <v>0</v>
      </c>
      <c r="V14" s="137">
        <f>+'2132 Trks'!W44</f>
        <v>0</v>
      </c>
      <c r="W14" s="138">
        <f>+'2132 Trks'!Z44</f>
        <v>0</v>
      </c>
      <c r="X14" s="137">
        <f>+'2132 Trks'!AB44</f>
        <v>0</v>
      </c>
      <c r="Y14" s="137">
        <f>+'2132 Trks'!AC44</f>
        <v>0</v>
      </c>
      <c r="Z14" s="137">
        <f>+'2132 Trks'!AD44</f>
        <v>0</v>
      </c>
      <c r="AB14" s="3" t="s">
        <v>118</v>
      </c>
      <c r="AC14" s="7">
        <f>+B14+K14+T14</f>
        <v>0</v>
      </c>
      <c r="AD14" s="7">
        <f>+AC14-AE14</f>
        <v>0</v>
      </c>
      <c r="AE14" s="7">
        <f>+D14+M14+V14</f>
        <v>0</v>
      </c>
      <c r="AF14" s="7">
        <f>+E14+N14+W14</f>
        <v>0</v>
      </c>
      <c r="AG14" s="7">
        <f>+F14+O14+X14</f>
        <v>0</v>
      </c>
      <c r="AH14" s="7">
        <f>+G14+P14+Y14</f>
        <v>0</v>
      </c>
      <c r="AI14" s="7">
        <f>+H14+Q14+Z14</f>
        <v>0</v>
      </c>
    </row>
    <row r="15" spans="1:35">
      <c r="B15" s="7"/>
      <c r="C15" s="7"/>
      <c r="D15" s="7"/>
      <c r="E15" s="7"/>
      <c r="F15" s="7"/>
      <c r="G15" s="7"/>
      <c r="H15" s="7"/>
      <c r="K15" s="137"/>
      <c r="L15" s="137"/>
      <c r="M15" s="137"/>
      <c r="N15" s="137"/>
      <c r="O15" s="137"/>
      <c r="P15" s="137"/>
      <c r="Q15" s="137"/>
      <c r="R15" s="138"/>
      <c r="T15" s="137"/>
      <c r="U15" s="137"/>
      <c r="V15" s="137"/>
      <c r="W15" s="137"/>
      <c r="X15" s="137"/>
      <c r="Y15" s="137"/>
      <c r="Z15" s="137"/>
      <c r="AC15" s="7"/>
      <c r="AD15" s="7"/>
      <c r="AE15" s="7"/>
      <c r="AF15" s="7"/>
      <c r="AG15" s="7"/>
      <c r="AH15" s="7"/>
      <c r="AI15" s="7"/>
    </row>
    <row r="16" spans="1:35" ht="15.75" thickBot="1">
      <c r="A16" s="8" t="s">
        <v>15</v>
      </c>
      <c r="B16" s="9">
        <f t="shared" ref="B16:G16" si="0">SUM(B8:B15)</f>
        <v>1573479.3399999999</v>
      </c>
      <c r="C16" s="9">
        <f t="shared" si="0"/>
        <v>0</v>
      </c>
      <c r="D16" s="9">
        <f t="shared" si="0"/>
        <v>1573479.3399999999</v>
      </c>
      <c r="E16" s="9">
        <f t="shared" si="0"/>
        <v>0</v>
      </c>
      <c r="F16" s="9">
        <f t="shared" si="0"/>
        <v>1573479.3399999999</v>
      </c>
      <c r="G16" s="9">
        <f t="shared" si="0"/>
        <v>1573479.3399999999</v>
      </c>
      <c r="H16" s="9">
        <f>SUM(H8:H15)</f>
        <v>0</v>
      </c>
      <c r="J16" s="139" t="s">
        <v>15</v>
      </c>
      <c r="K16" s="140">
        <f t="shared" ref="K16:Q16" si="1">SUM(K8:K15)</f>
        <v>37490.480000000003</v>
      </c>
      <c r="L16" s="140">
        <f t="shared" si="1"/>
        <v>0</v>
      </c>
      <c r="M16" s="140">
        <f t="shared" si="1"/>
        <v>37490.480000000003</v>
      </c>
      <c r="N16" s="140">
        <f t="shared" si="1"/>
        <v>12496.826666666668</v>
      </c>
      <c r="O16" s="140">
        <f t="shared" si="1"/>
        <v>0</v>
      </c>
      <c r="P16" s="140">
        <f t="shared" si="1"/>
        <v>12496.826666666668</v>
      </c>
      <c r="Q16" s="140">
        <f t="shared" si="1"/>
        <v>24993.653333333335</v>
      </c>
      <c r="R16" s="159"/>
      <c r="S16" s="139" t="s">
        <v>15</v>
      </c>
      <c r="T16" s="140">
        <f t="shared" ref="T16:Z16" si="2">SUM(T8:T15)</f>
        <v>0</v>
      </c>
      <c r="U16" s="140">
        <f t="shared" si="2"/>
        <v>0</v>
      </c>
      <c r="V16" s="140">
        <f t="shared" si="2"/>
        <v>0</v>
      </c>
      <c r="W16" s="140">
        <f t="shared" si="2"/>
        <v>0</v>
      </c>
      <c r="X16" s="140">
        <f t="shared" si="2"/>
        <v>0</v>
      </c>
      <c r="Y16" s="140">
        <f t="shared" si="2"/>
        <v>0</v>
      </c>
      <c r="Z16" s="140">
        <f t="shared" si="2"/>
        <v>0</v>
      </c>
      <c r="AB16" s="8" t="s">
        <v>15</v>
      </c>
      <c r="AC16" s="9">
        <f t="shared" ref="AC16:AI16" si="3">SUM(AC8:AC15)</f>
        <v>1610969.8199999998</v>
      </c>
      <c r="AD16" s="9">
        <f t="shared" si="3"/>
        <v>0</v>
      </c>
      <c r="AE16" s="9">
        <f t="shared" si="3"/>
        <v>1610969.8199999998</v>
      </c>
      <c r="AF16" s="9">
        <f t="shared" si="3"/>
        <v>12496.826666666668</v>
      </c>
      <c r="AG16" s="9">
        <f t="shared" si="3"/>
        <v>1573479.3399999999</v>
      </c>
      <c r="AH16" s="9">
        <f t="shared" si="3"/>
        <v>1585976.1666666665</v>
      </c>
      <c r="AI16" s="9">
        <f t="shared" si="3"/>
        <v>24993.653333333335</v>
      </c>
    </row>
    <row r="17" spans="1:35">
      <c r="B17" s="7">
        <f>+'2132 Trks'!M47-'Vashon Depreciation'!B16</f>
        <v>0</v>
      </c>
      <c r="C17" s="7"/>
      <c r="D17" s="7"/>
      <c r="E17" s="7"/>
      <c r="F17" s="7"/>
      <c r="G17" s="7"/>
      <c r="H17" s="7"/>
      <c r="K17" s="137" t="s">
        <v>16</v>
      </c>
      <c r="L17" s="137"/>
      <c r="M17" s="137"/>
      <c r="N17" s="137"/>
      <c r="O17" s="137"/>
      <c r="P17" s="137"/>
      <c r="Q17" s="137"/>
      <c r="R17" s="138"/>
      <c r="T17" s="137" t="s">
        <v>16</v>
      </c>
      <c r="U17" s="137"/>
      <c r="V17" s="137"/>
      <c r="W17" s="137"/>
      <c r="X17" s="137"/>
      <c r="Y17" s="137"/>
      <c r="Z17" s="137"/>
      <c r="AC17" s="7" t="s">
        <v>16</v>
      </c>
      <c r="AD17" s="7"/>
      <c r="AE17" s="7"/>
      <c r="AF17" s="7"/>
      <c r="AG17" s="7"/>
      <c r="AH17" s="7"/>
      <c r="AI17" s="7"/>
    </row>
    <row r="18" spans="1:35">
      <c r="A18" s="1" t="s">
        <v>17</v>
      </c>
      <c r="B18" s="7"/>
      <c r="C18" s="7"/>
      <c r="D18" s="7"/>
      <c r="E18" s="7"/>
      <c r="F18" s="7"/>
      <c r="G18" s="7"/>
      <c r="H18" s="7"/>
      <c r="J18" s="131" t="s">
        <v>17</v>
      </c>
      <c r="K18" s="137"/>
      <c r="L18" s="137"/>
      <c r="M18" s="137"/>
      <c r="N18" s="137"/>
      <c r="O18" s="137"/>
      <c r="P18" s="137"/>
      <c r="Q18" s="137"/>
      <c r="R18" s="138"/>
      <c r="S18" s="131" t="s">
        <v>17</v>
      </c>
      <c r="T18" s="137"/>
      <c r="U18" s="137"/>
      <c r="V18" s="137"/>
      <c r="W18" s="137"/>
      <c r="X18" s="137"/>
      <c r="Y18" s="137"/>
      <c r="Z18" s="137"/>
      <c r="AB18" s="1" t="s">
        <v>17</v>
      </c>
      <c r="AC18" s="7"/>
      <c r="AD18" s="7"/>
      <c r="AE18" s="7"/>
      <c r="AF18" s="7"/>
      <c r="AG18" s="7"/>
      <c r="AH18" s="7"/>
      <c r="AI18" s="7"/>
    </row>
    <row r="19" spans="1:35">
      <c r="A19" s="3" t="s">
        <v>146</v>
      </c>
      <c r="B19" s="7">
        <f>'2132 Cont, DB'!M32</f>
        <v>83651.789999999994</v>
      </c>
      <c r="C19" s="7">
        <f>B19-D19</f>
        <v>0</v>
      </c>
      <c r="D19" s="7">
        <f>'2132 Cont, DB'!N32</f>
        <v>83651.789999999994</v>
      </c>
      <c r="E19" s="7">
        <f>'2132 Cont, DB'!Q32</f>
        <v>45.573250000000002</v>
      </c>
      <c r="F19" s="7">
        <f>'2132 Cont, DB'!S32</f>
        <v>83606.216750000007</v>
      </c>
      <c r="G19" s="7">
        <f>'2132 Cont, DB'!T32</f>
        <v>83651.789999999994</v>
      </c>
      <c r="H19" s="7">
        <f>'2132 Cont, DB'!U32</f>
        <v>0</v>
      </c>
      <c r="J19" s="130" t="s">
        <v>146</v>
      </c>
      <c r="K19" s="137">
        <v>0</v>
      </c>
      <c r="L19" s="137">
        <f>K19-M19</f>
        <v>0</v>
      </c>
      <c r="M19" s="137">
        <v>0</v>
      </c>
      <c r="N19" s="138">
        <f>+'2132 Trks'!Z41</f>
        <v>0</v>
      </c>
      <c r="O19" s="137">
        <v>0</v>
      </c>
      <c r="P19" s="137">
        <v>0</v>
      </c>
      <c r="Q19" s="137">
        <f>+'2132 Trks'!AD41</f>
        <v>0</v>
      </c>
      <c r="R19" s="138"/>
      <c r="S19" s="130" t="s">
        <v>146</v>
      </c>
      <c r="T19" s="137">
        <f>+'2132 Cont, DB'!V32</f>
        <v>0</v>
      </c>
      <c r="U19" s="137">
        <f>T19-V19</f>
        <v>0</v>
      </c>
      <c r="V19" s="137">
        <f>+'2132 Cont, DB'!W32</f>
        <v>0</v>
      </c>
      <c r="W19" s="137">
        <f>+'2132 Cont, DB'!Z32</f>
        <v>0</v>
      </c>
      <c r="X19" s="137">
        <f>+'2132 Cont, DB'!AB32</f>
        <v>0</v>
      </c>
      <c r="Y19" s="137">
        <f>+'2132 Cont, DB'!AC32</f>
        <v>0</v>
      </c>
      <c r="Z19" s="137">
        <f>+'2132 Cont, DB'!AD32</f>
        <v>0</v>
      </c>
      <c r="AB19" s="3" t="s">
        <v>146</v>
      </c>
      <c r="AC19" s="7">
        <f>+B19+K19+T19</f>
        <v>83651.789999999994</v>
      </c>
      <c r="AD19" s="7">
        <f>+AC19-AE19</f>
        <v>0</v>
      </c>
      <c r="AE19" s="7">
        <f>+D19+M19+V19</f>
        <v>83651.789999999994</v>
      </c>
      <c r="AF19" s="7">
        <f>+E19+N19+W19</f>
        <v>45.573250000000002</v>
      </c>
      <c r="AG19" s="7">
        <f>+F19+O19+X19</f>
        <v>83606.216750000007</v>
      </c>
      <c r="AH19" s="7">
        <f>+G19+P19+Y19</f>
        <v>83651.789999999994</v>
      </c>
      <c r="AI19" s="7">
        <f>+H19+Q19+Z19</f>
        <v>0</v>
      </c>
    </row>
    <row r="20" spans="1:35">
      <c r="B20" s="7"/>
      <c r="C20" s="7"/>
      <c r="D20" s="7"/>
      <c r="E20" s="7"/>
      <c r="F20" s="7"/>
      <c r="G20" s="7"/>
      <c r="H20" s="7"/>
      <c r="K20" s="137"/>
      <c r="L20" s="137"/>
      <c r="M20" s="137"/>
      <c r="N20" s="137"/>
      <c r="O20" s="137"/>
      <c r="P20" s="137"/>
      <c r="Q20" s="137"/>
      <c r="R20" s="138"/>
      <c r="T20" s="137"/>
      <c r="U20" s="137"/>
      <c r="V20" s="137"/>
      <c r="W20" s="137"/>
      <c r="X20" s="137"/>
      <c r="Y20" s="137"/>
      <c r="Z20" s="137"/>
      <c r="AC20" s="7"/>
      <c r="AD20" s="7"/>
      <c r="AE20" s="7"/>
      <c r="AF20" s="7"/>
      <c r="AG20" s="7"/>
      <c r="AH20" s="7"/>
      <c r="AI20" s="7"/>
    </row>
    <row r="21" spans="1:35">
      <c r="A21" s="3" t="s">
        <v>18</v>
      </c>
      <c r="B21" s="7">
        <f>'2132 Cont, DB'!M39</f>
        <v>35738.979999999996</v>
      </c>
      <c r="C21" s="7">
        <f>B21-D21</f>
        <v>0</v>
      </c>
      <c r="D21" s="7">
        <f>'2132 Cont, DB'!N39</f>
        <v>35738.979999999996</v>
      </c>
      <c r="E21" s="7">
        <f>'2132 Cont, DB'!Q39</f>
        <v>0</v>
      </c>
      <c r="F21" s="7">
        <f>'2132 Cont, DB'!S39</f>
        <v>35738.979999999996</v>
      </c>
      <c r="G21" s="7">
        <f>'2132 Cont, DB'!T39</f>
        <v>35738.979999999996</v>
      </c>
      <c r="H21" s="7">
        <f>'2132 Cont, DB'!U39</f>
        <v>0</v>
      </c>
      <c r="J21" s="130" t="s">
        <v>18</v>
      </c>
      <c r="K21" s="137">
        <v>0</v>
      </c>
      <c r="L21" s="137">
        <f>K21-M21</f>
        <v>0</v>
      </c>
      <c r="M21" s="137">
        <v>0</v>
      </c>
      <c r="N21" s="138">
        <f>+'2132 Trks'!Z43</f>
        <v>0</v>
      </c>
      <c r="O21" s="137">
        <v>0</v>
      </c>
      <c r="P21" s="137">
        <v>0</v>
      </c>
      <c r="Q21" s="137">
        <f>+'2132 Trks'!AD43</f>
        <v>0</v>
      </c>
      <c r="R21" s="138"/>
      <c r="S21" s="130" t="s">
        <v>18</v>
      </c>
      <c r="T21" s="137">
        <f>+'2132 Cont, DB'!V39</f>
        <v>0</v>
      </c>
      <c r="U21" s="137">
        <f>T21-V21</f>
        <v>0</v>
      </c>
      <c r="V21" s="137">
        <f>+'2132 Cont, DB'!W39</f>
        <v>0</v>
      </c>
      <c r="W21" s="137">
        <f>+'2132 Cont, DB'!Z39</f>
        <v>0</v>
      </c>
      <c r="X21" s="137">
        <f>+'2132 Cont, DB'!AB39</f>
        <v>0</v>
      </c>
      <c r="Y21" s="137">
        <f>+'2132 Cont, DB'!AC39</f>
        <v>0</v>
      </c>
      <c r="Z21" s="137">
        <f>+'2132 Cont, DB'!AD39</f>
        <v>0</v>
      </c>
      <c r="AB21" s="3" t="s">
        <v>18</v>
      </c>
      <c r="AC21" s="7">
        <f>+B21+K21+T21</f>
        <v>35738.979999999996</v>
      </c>
      <c r="AD21" s="7">
        <f>+AC21-AE21</f>
        <v>0</v>
      </c>
      <c r="AE21" s="7">
        <f>+D21+M21+V21</f>
        <v>35738.979999999996</v>
      </c>
      <c r="AF21" s="7">
        <f>+E21+N21+W21</f>
        <v>0</v>
      </c>
      <c r="AG21" s="7">
        <f>+F21+O21+X21</f>
        <v>35738.979999999996</v>
      </c>
      <c r="AH21" s="7">
        <f>+G21+P21+Y21</f>
        <v>35738.979999999996</v>
      </c>
      <c r="AI21" s="7">
        <f>+H21+Q21+Z21</f>
        <v>0</v>
      </c>
    </row>
    <row r="22" spans="1:35">
      <c r="B22" s="7"/>
      <c r="C22" s="7"/>
      <c r="D22" s="7"/>
      <c r="E22" s="7"/>
      <c r="F22" s="7"/>
      <c r="G22" s="7"/>
      <c r="H22" s="7"/>
      <c r="K22" s="137"/>
      <c r="L22" s="137"/>
      <c r="M22" s="137"/>
      <c r="N22" s="137"/>
      <c r="O22" s="137"/>
      <c r="P22" s="137"/>
      <c r="Q22" s="137"/>
      <c r="R22" s="138"/>
      <c r="T22" s="137"/>
      <c r="U22" s="137"/>
      <c r="V22" s="137"/>
      <c r="W22" s="137"/>
      <c r="X22" s="137"/>
      <c r="Y22" s="137"/>
      <c r="Z22" s="137"/>
      <c r="AC22" s="7"/>
      <c r="AD22" s="7"/>
      <c r="AE22" s="7"/>
      <c r="AF22" s="7"/>
      <c r="AG22" s="7"/>
      <c r="AH22" s="7"/>
      <c r="AI22" s="7"/>
    </row>
    <row r="23" spans="1:35">
      <c r="A23" s="3" t="s">
        <v>14</v>
      </c>
      <c r="B23" s="7">
        <f>'2132 Cont, DB'!M45</f>
        <v>86916.75</v>
      </c>
      <c r="C23" s="7">
        <f>B23-D23</f>
        <v>0</v>
      </c>
      <c r="D23" s="7">
        <f>'2132 Cont, DB'!N45</f>
        <v>86916.75</v>
      </c>
      <c r="E23" s="7">
        <f>'2132 Cont, DB'!Q45</f>
        <v>12735.399014778326</v>
      </c>
      <c r="F23" s="7">
        <f>'2132 Cont, DB'!S45</f>
        <v>52870.783300494615</v>
      </c>
      <c r="G23" s="7">
        <f>'2132 Cont, DB'!T45</f>
        <v>65606.182315272934</v>
      </c>
      <c r="H23" s="7">
        <f>'2132 Cont, DB'!U45</f>
        <v>21310.567684727059</v>
      </c>
      <c r="J23" s="130" t="s">
        <v>14</v>
      </c>
      <c r="K23" s="137">
        <v>0</v>
      </c>
      <c r="L23" s="137">
        <f>K23-M23</f>
        <v>0</v>
      </c>
      <c r="M23" s="137">
        <v>0</v>
      </c>
      <c r="N23" s="138">
        <f>+'2132 Trks'!Z45</f>
        <v>0</v>
      </c>
      <c r="O23" s="137">
        <v>0</v>
      </c>
      <c r="P23" s="137">
        <v>0</v>
      </c>
      <c r="Q23" s="137">
        <f>+'2132 Trks'!AD45</f>
        <v>0</v>
      </c>
      <c r="R23" s="138"/>
      <c r="S23" s="130" t="s">
        <v>14</v>
      </c>
      <c r="T23" s="137">
        <f>+'2132 Cont, DB'!V45</f>
        <v>0</v>
      </c>
      <c r="U23" s="137">
        <f>T23-V23</f>
        <v>0</v>
      </c>
      <c r="V23" s="137">
        <f>+'2132 Cont, DB'!W45</f>
        <v>0</v>
      </c>
      <c r="W23" s="137">
        <f>+'2132 Cont, DB'!Z45</f>
        <v>0</v>
      </c>
      <c r="X23" s="137">
        <f>+'2132 Cont, DB'!AB45</f>
        <v>0</v>
      </c>
      <c r="Y23" s="137">
        <f>+'2132 Cont, DB'!AC45</f>
        <v>0</v>
      </c>
      <c r="Z23" s="137">
        <f>+'2132 Cont, DB'!AD45</f>
        <v>0</v>
      </c>
      <c r="AB23" s="3" t="s">
        <v>14</v>
      </c>
      <c r="AC23" s="7">
        <f>+B23+K23+T23</f>
        <v>86916.75</v>
      </c>
      <c r="AD23" s="7">
        <f>+AC23-AE23</f>
        <v>0</v>
      </c>
      <c r="AE23" s="7">
        <f>+D23+M23+V23</f>
        <v>86916.75</v>
      </c>
      <c r="AF23" s="7">
        <f>+E23+N23+W23</f>
        <v>12735.399014778326</v>
      </c>
      <c r="AG23" s="7">
        <f>+F23+O23+X23</f>
        <v>52870.783300494615</v>
      </c>
      <c r="AH23" s="7">
        <f>+G23+P23+Y23</f>
        <v>65606.182315272934</v>
      </c>
      <c r="AI23" s="7">
        <f>+H23+Q23+Z23</f>
        <v>21310.567684727059</v>
      </c>
    </row>
    <row r="24" spans="1:35">
      <c r="B24" s="7"/>
      <c r="C24" s="7"/>
      <c r="D24" s="7"/>
      <c r="E24" s="7"/>
      <c r="F24" s="7"/>
      <c r="G24" s="7"/>
      <c r="H24" s="7"/>
      <c r="K24" s="137"/>
      <c r="L24" s="137"/>
      <c r="M24" s="137"/>
      <c r="N24" s="138"/>
      <c r="O24" s="137"/>
      <c r="P24" s="137"/>
      <c r="Q24" s="137"/>
      <c r="R24" s="138"/>
      <c r="T24" s="137"/>
      <c r="U24" s="137"/>
      <c r="V24" s="137"/>
      <c r="W24" s="137"/>
      <c r="X24" s="137"/>
      <c r="Y24" s="137"/>
      <c r="Z24" s="137"/>
      <c r="AC24" s="7"/>
      <c r="AD24" s="7"/>
      <c r="AE24" s="7"/>
      <c r="AF24" s="7"/>
      <c r="AG24" s="7"/>
      <c r="AH24" s="7"/>
      <c r="AI24" s="7"/>
    </row>
    <row r="25" spans="1:35">
      <c r="A25" s="3" t="s">
        <v>131</v>
      </c>
      <c r="B25" s="7">
        <v>0</v>
      </c>
      <c r="C25" s="7">
        <f>B25-D25</f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J25" s="130" t="s">
        <v>131</v>
      </c>
      <c r="K25" s="137">
        <v>0</v>
      </c>
      <c r="L25" s="137">
        <f>K25-M25</f>
        <v>0</v>
      </c>
      <c r="M25" s="137">
        <v>0</v>
      </c>
      <c r="N25" s="138">
        <f>+'2132 Trks'!Z47</f>
        <v>0</v>
      </c>
      <c r="O25" s="137">
        <v>0</v>
      </c>
      <c r="P25" s="137">
        <v>0</v>
      </c>
      <c r="Q25" s="137">
        <f>+'2132 Trks'!AD47</f>
        <v>0</v>
      </c>
      <c r="R25" s="138"/>
      <c r="S25" s="130" t="s">
        <v>131</v>
      </c>
      <c r="T25" s="137">
        <v>0</v>
      </c>
      <c r="U25" s="137">
        <f>T25-V25</f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0" t="s">
        <v>132</v>
      </c>
      <c r="AB25" s="3" t="s">
        <v>131</v>
      </c>
      <c r="AC25" s="7">
        <f>+B25+K25+T25</f>
        <v>0</v>
      </c>
      <c r="AD25" s="7">
        <f>+AC25-AE25</f>
        <v>0</v>
      </c>
      <c r="AE25" s="7">
        <f>+D25+M25+V25</f>
        <v>0</v>
      </c>
      <c r="AF25" s="7">
        <f>+E25+N25+W25</f>
        <v>0</v>
      </c>
      <c r="AG25" s="7">
        <f>+F25+O25+X25</f>
        <v>0</v>
      </c>
      <c r="AH25" s="7">
        <f>+G25+P25+Y25</f>
        <v>0</v>
      </c>
      <c r="AI25" s="7">
        <f>+H25+Q25+Z25</f>
        <v>0</v>
      </c>
    </row>
    <row r="26" spans="1:35">
      <c r="B26" s="7"/>
      <c r="C26" s="7"/>
      <c r="D26" s="7"/>
      <c r="E26" s="7"/>
      <c r="F26" s="7"/>
      <c r="G26" s="7"/>
      <c r="H26" s="7"/>
      <c r="K26" s="137"/>
      <c r="L26" s="137"/>
      <c r="M26" s="137"/>
      <c r="N26" s="138"/>
      <c r="O26" s="137"/>
      <c r="P26" s="137"/>
      <c r="Q26" s="137"/>
      <c r="R26" s="138"/>
      <c r="T26" s="137"/>
      <c r="U26" s="137"/>
      <c r="V26" s="137"/>
      <c r="W26" s="137"/>
      <c r="X26" s="137"/>
      <c r="Y26" s="137"/>
      <c r="Z26" s="137"/>
      <c r="AC26" s="7"/>
      <c r="AD26" s="7"/>
      <c r="AE26" s="7"/>
      <c r="AF26" s="7"/>
      <c r="AG26" s="7"/>
      <c r="AH26" s="7"/>
      <c r="AI26" s="7"/>
    </row>
    <row r="27" spans="1:35">
      <c r="A27" s="144" t="s">
        <v>133</v>
      </c>
      <c r="B27" s="7">
        <v>0</v>
      </c>
      <c r="C27" s="7">
        <f>B27-D27</f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J27" s="130" t="s">
        <v>133</v>
      </c>
      <c r="K27" s="137">
        <v>0</v>
      </c>
      <c r="L27" s="137">
        <f>K27-M27</f>
        <v>0</v>
      </c>
      <c r="M27" s="137">
        <v>0</v>
      </c>
      <c r="N27" s="138">
        <f>+'2132 Trks'!Z49</f>
        <v>0</v>
      </c>
      <c r="O27" s="137">
        <v>0</v>
      </c>
      <c r="P27" s="137">
        <v>0</v>
      </c>
      <c r="Q27" s="137">
        <f>+'2132 Trks'!AD49</f>
        <v>0</v>
      </c>
      <c r="R27" s="138"/>
      <c r="S27" s="130" t="s">
        <v>133</v>
      </c>
      <c r="T27" s="137">
        <v>0</v>
      </c>
      <c r="U27" s="137">
        <f>T27-V27</f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B27" s="145" t="s">
        <v>133</v>
      </c>
      <c r="AC27" s="7">
        <f>+B27+K27+T27</f>
        <v>0</v>
      </c>
      <c r="AD27" s="7">
        <f>+AC27-AE27</f>
        <v>0</v>
      </c>
      <c r="AE27" s="7">
        <f>+D27+M27+V27</f>
        <v>0</v>
      </c>
      <c r="AF27" s="7">
        <f>+E27+N27+W27</f>
        <v>0</v>
      </c>
      <c r="AG27" s="7">
        <f>+F27+O27+X27</f>
        <v>0</v>
      </c>
      <c r="AH27" s="7">
        <f>+G27+P27+Y27</f>
        <v>0</v>
      </c>
      <c r="AI27" s="7">
        <f>+H27+Q27+Z27</f>
        <v>0</v>
      </c>
    </row>
    <row r="28" spans="1:35">
      <c r="B28" s="7"/>
      <c r="C28" s="7"/>
      <c r="D28" s="7"/>
      <c r="E28" s="7"/>
      <c r="F28" s="7"/>
      <c r="G28" s="7"/>
      <c r="H28" s="7"/>
      <c r="K28" s="137"/>
      <c r="L28" s="137"/>
      <c r="M28" s="137"/>
      <c r="N28" s="137"/>
      <c r="O28" s="137"/>
      <c r="P28" s="137"/>
      <c r="Q28" s="137"/>
      <c r="R28" s="138"/>
      <c r="T28" s="137"/>
      <c r="U28" s="137"/>
      <c r="V28" s="137"/>
      <c r="W28" s="137"/>
      <c r="X28" s="137"/>
      <c r="Y28" s="137"/>
      <c r="Z28" s="137"/>
      <c r="AC28" s="7"/>
      <c r="AD28" s="7"/>
      <c r="AE28" s="7"/>
      <c r="AF28" s="7"/>
      <c r="AG28" s="7"/>
      <c r="AH28" s="7"/>
      <c r="AI28" s="7"/>
    </row>
    <row r="29" spans="1:35" ht="15.75" thickBot="1">
      <c r="A29" s="8" t="s">
        <v>19</v>
      </c>
      <c r="B29" s="9">
        <f>SUM(B19:B28)</f>
        <v>206307.52</v>
      </c>
      <c r="C29" s="9">
        <f t="shared" ref="C29:G29" si="4">SUM(C19:C28)</f>
        <v>0</v>
      </c>
      <c r="D29" s="9">
        <f t="shared" si="4"/>
        <v>206307.52</v>
      </c>
      <c r="E29" s="9">
        <f>SUM(E19:E28)</f>
        <v>12780.972264778326</v>
      </c>
      <c r="F29" s="9">
        <f t="shared" si="4"/>
        <v>172215.9800504946</v>
      </c>
      <c r="G29" s="9">
        <f t="shared" si="4"/>
        <v>184996.95231527294</v>
      </c>
      <c r="H29" s="9">
        <f>SUM(H19:H28)</f>
        <v>21310.567684727059</v>
      </c>
      <c r="I29" s="10"/>
      <c r="J29" s="139" t="s">
        <v>19</v>
      </c>
      <c r="K29" s="140">
        <f t="shared" ref="K29:M29" si="5">SUM(K19:K28)</f>
        <v>0</v>
      </c>
      <c r="L29" s="140">
        <f t="shared" si="5"/>
        <v>0</v>
      </c>
      <c r="M29" s="140">
        <f t="shared" si="5"/>
        <v>0</v>
      </c>
      <c r="N29" s="140">
        <f>SUM(N19:N28)</f>
        <v>0</v>
      </c>
      <c r="O29" s="140">
        <f t="shared" ref="O29:Q29" si="6">SUM(O19:O28)</f>
        <v>0</v>
      </c>
      <c r="P29" s="140">
        <f t="shared" si="6"/>
        <v>0</v>
      </c>
      <c r="Q29" s="140">
        <f t="shared" si="6"/>
        <v>0</v>
      </c>
      <c r="R29" s="159"/>
      <c r="S29" s="139" t="s">
        <v>19</v>
      </c>
      <c r="T29" s="140">
        <f t="shared" ref="T29:V29" si="7">SUM(T19:T28)</f>
        <v>0</v>
      </c>
      <c r="U29" s="140">
        <f t="shared" si="7"/>
        <v>0</v>
      </c>
      <c r="V29" s="140">
        <f t="shared" si="7"/>
        <v>0</v>
      </c>
      <c r="W29" s="140">
        <f>SUM(W19:W28)</f>
        <v>0</v>
      </c>
      <c r="X29" s="140">
        <f t="shared" ref="X29:Z29" si="8">SUM(X19:X28)</f>
        <v>0</v>
      </c>
      <c r="Y29" s="140">
        <f t="shared" si="8"/>
        <v>0</v>
      </c>
      <c r="Z29" s="140">
        <f t="shared" si="8"/>
        <v>0</v>
      </c>
      <c r="AB29" s="8" t="s">
        <v>19</v>
      </c>
      <c r="AC29" s="9">
        <f t="shared" ref="AC29:AE29" si="9">SUM(AC19:AC28)</f>
        <v>206307.52</v>
      </c>
      <c r="AD29" s="9">
        <f t="shared" si="9"/>
        <v>0</v>
      </c>
      <c r="AE29" s="9">
        <f t="shared" si="9"/>
        <v>206307.52</v>
      </c>
      <c r="AF29" s="9">
        <f>SUM(AF19:AF28)</f>
        <v>12780.972264778326</v>
      </c>
      <c r="AG29" s="9">
        <f t="shared" ref="AG29:AI29" si="10">SUM(AG19:AG28)</f>
        <v>172215.9800504946</v>
      </c>
      <c r="AH29" s="9">
        <f t="shared" si="10"/>
        <v>184996.95231527294</v>
      </c>
      <c r="AI29" s="9">
        <f t="shared" si="10"/>
        <v>21310.567684727059</v>
      </c>
    </row>
    <row r="30" spans="1:35">
      <c r="B30" s="7"/>
      <c r="C30" s="7"/>
      <c r="D30" s="7"/>
      <c r="E30" s="7"/>
      <c r="F30" s="7"/>
      <c r="G30" s="7"/>
      <c r="H30" s="7"/>
      <c r="K30" s="137"/>
      <c r="L30" s="137"/>
      <c r="M30" s="137"/>
      <c r="N30" s="137"/>
      <c r="O30" s="137"/>
      <c r="P30" s="137"/>
      <c r="Q30" s="137"/>
      <c r="R30" s="138"/>
      <c r="T30" s="137"/>
      <c r="U30" s="137"/>
      <c r="V30" s="137"/>
      <c r="W30" s="137"/>
      <c r="X30" s="137"/>
      <c r="Y30" s="137"/>
      <c r="Z30" s="137"/>
      <c r="AC30" s="7"/>
      <c r="AD30" s="7"/>
      <c r="AE30" s="7"/>
      <c r="AF30" s="7"/>
      <c r="AG30" s="7"/>
      <c r="AH30" s="7"/>
      <c r="AI30" s="7"/>
    </row>
    <row r="31" spans="1:35">
      <c r="A31" s="3" t="s">
        <v>20</v>
      </c>
      <c r="B31" s="7">
        <v>0</v>
      </c>
      <c r="C31" s="7">
        <f>B31-D31</f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J31" s="130" t="s">
        <v>20</v>
      </c>
      <c r="K31" s="137">
        <v>0</v>
      </c>
      <c r="L31" s="137">
        <f>K31-M31</f>
        <v>0</v>
      </c>
      <c r="M31" s="137">
        <v>0</v>
      </c>
      <c r="N31" s="138">
        <f>+'2132 Trks'!Z49</f>
        <v>0</v>
      </c>
      <c r="O31" s="137">
        <v>0</v>
      </c>
      <c r="P31" s="137">
        <v>0</v>
      </c>
      <c r="Q31" s="137">
        <f>+'2132 Trks'!AD49</f>
        <v>0</v>
      </c>
      <c r="R31" s="138"/>
      <c r="S31" s="130" t="s">
        <v>20</v>
      </c>
      <c r="T31" s="137">
        <v>0</v>
      </c>
      <c r="U31" s="137">
        <f>T31-V31</f>
        <v>0</v>
      </c>
      <c r="V31" s="137">
        <v>0</v>
      </c>
      <c r="W31" s="137">
        <v>0</v>
      </c>
      <c r="X31" s="137">
        <v>0</v>
      </c>
      <c r="Y31" s="137">
        <v>0</v>
      </c>
      <c r="Z31" s="137">
        <v>0</v>
      </c>
      <c r="AB31" s="3" t="s">
        <v>20</v>
      </c>
      <c r="AC31" s="7">
        <f>+B31+K31+T31</f>
        <v>0</v>
      </c>
      <c r="AD31" s="7">
        <f>+AC31-AE31</f>
        <v>0</v>
      </c>
      <c r="AE31" s="7">
        <f>+D31+M31+V31</f>
        <v>0</v>
      </c>
      <c r="AF31" s="7">
        <f>+E31+N31+W31</f>
        <v>0</v>
      </c>
      <c r="AG31" s="7">
        <f>+F31+O31+X31</f>
        <v>0</v>
      </c>
      <c r="AH31" s="7">
        <f>+G31+P31+Y31</f>
        <v>0</v>
      </c>
      <c r="AI31" s="7">
        <f>+H31+Q31+Z31</f>
        <v>0</v>
      </c>
    </row>
    <row r="32" spans="1:35">
      <c r="B32" s="7"/>
      <c r="C32" s="7"/>
      <c r="D32" s="7"/>
      <c r="E32" s="7"/>
      <c r="F32" s="7"/>
      <c r="G32" s="7"/>
      <c r="H32" s="7"/>
      <c r="K32" s="137"/>
      <c r="L32" s="137"/>
      <c r="M32" s="137"/>
      <c r="N32" s="137"/>
      <c r="O32" s="137"/>
      <c r="P32" s="137"/>
      <c r="Q32" s="137"/>
      <c r="R32" s="138"/>
      <c r="T32" s="137"/>
      <c r="U32" s="137"/>
      <c r="V32" s="137"/>
      <c r="W32" s="137"/>
      <c r="X32" s="137"/>
      <c r="Y32" s="137"/>
      <c r="Z32" s="137"/>
      <c r="AC32" s="7"/>
      <c r="AD32" s="7"/>
      <c r="AE32" s="7"/>
      <c r="AF32" s="7"/>
      <c r="AG32" s="7"/>
      <c r="AH32" s="7"/>
      <c r="AI32" s="7"/>
    </row>
    <row r="33" spans="1:35">
      <c r="A33" s="3" t="s">
        <v>21</v>
      </c>
      <c r="B33" s="7">
        <v>0</v>
      </c>
      <c r="C33" s="7">
        <f>B33-D33</f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J33" s="130" t="s">
        <v>21</v>
      </c>
      <c r="K33" s="137">
        <v>0</v>
      </c>
      <c r="L33" s="137">
        <f>K33-M33</f>
        <v>0</v>
      </c>
      <c r="M33" s="137">
        <v>0</v>
      </c>
      <c r="N33" s="138">
        <f>+'2132 Trks'!Z51</f>
        <v>0</v>
      </c>
      <c r="O33" s="137">
        <v>0</v>
      </c>
      <c r="P33" s="137">
        <v>0</v>
      </c>
      <c r="Q33" s="137">
        <f>+'2132 Trks'!AD51</f>
        <v>0</v>
      </c>
      <c r="R33" s="138"/>
      <c r="S33" s="130" t="s">
        <v>21</v>
      </c>
      <c r="T33" s="137">
        <v>0</v>
      </c>
      <c r="U33" s="137">
        <f>T33-V33</f>
        <v>0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0" t="s">
        <v>134</v>
      </c>
      <c r="AB33" s="3" t="s">
        <v>21</v>
      </c>
      <c r="AC33" s="7">
        <f>+B33+K33+T33</f>
        <v>0</v>
      </c>
      <c r="AD33" s="7">
        <f>+AC33-AE33</f>
        <v>0</v>
      </c>
      <c r="AE33" s="7">
        <f>+D33+M33+V33</f>
        <v>0</v>
      </c>
      <c r="AF33" s="7">
        <f>+E33+N33+W33</f>
        <v>0</v>
      </c>
      <c r="AG33" s="7">
        <f>+F33+O33+X33</f>
        <v>0</v>
      </c>
      <c r="AH33" s="7">
        <f>+G33+P33+Y33</f>
        <v>0</v>
      </c>
      <c r="AI33" s="7">
        <f>+H33+Q33+Z33</f>
        <v>0</v>
      </c>
    </row>
    <row r="34" spans="1:35">
      <c r="B34" s="7"/>
      <c r="C34" s="7"/>
      <c r="D34" s="7"/>
      <c r="E34" s="7"/>
      <c r="F34" s="7"/>
      <c r="G34" s="7"/>
      <c r="H34" s="7"/>
      <c r="K34" s="137"/>
      <c r="L34" s="137"/>
      <c r="M34" s="137"/>
      <c r="N34" s="137"/>
      <c r="O34" s="137"/>
      <c r="P34" s="137"/>
      <c r="Q34" s="137"/>
      <c r="R34" s="138"/>
      <c r="T34" s="137"/>
      <c r="U34" s="137"/>
      <c r="V34" s="137"/>
      <c r="W34" s="137"/>
      <c r="X34" s="137"/>
      <c r="Y34" s="137"/>
      <c r="Z34" s="137"/>
      <c r="AC34" s="7"/>
      <c r="AD34" s="7"/>
      <c r="AE34" s="7"/>
      <c r="AF34" s="7"/>
      <c r="AG34" s="7"/>
      <c r="AH34" s="7"/>
      <c r="AI34" s="7"/>
    </row>
    <row r="35" spans="1:35">
      <c r="A35" s="3" t="s">
        <v>22</v>
      </c>
      <c r="B35" s="7">
        <f>'2132 Other'!M15</f>
        <v>32113.02</v>
      </c>
      <c r="C35" s="7">
        <f>B35-D35</f>
        <v>0</v>
      </c>
      <c r="D35" s="7">
        <f>'2132 Other'!N15</f>
        <v>32113.02</v>
      </c>
      <c r="E35" s="7">
        <f>'2132 Other'!Q15</f>
        <v>2140.8679999999999</v>
      </c>
      <c r="F35" s="7">
        <f>'2132 Other'!S15</f>
        <v>22479.114000000001</v>
      </c>
      <c r="G35" s="7">
        <f>'2132 Other'!T15</f>
        <v>24619.982</v>
      </c>
      <c r="H35" s="7">
        <f>'2132 Other'!U15</f>
        <v>7493.0380000000005</v>
      </c>
      <c r="J35" s="130" t="s">
        <v>22</v>
      </c>
      <c r="K35" s="137">
        <v>0</v>
      </c>
      <c r="L35" s="137">
        <f>K35-M35</f>
        <v>0</v>
      </c>
      <c r="M35" s="137">
        <v>0</v>
      </c>
      <c r="N35" s="138">
        <f>+'2132 Trks'!Z55</f>
        <v>0</v>
      </c>
      <c r="O35" s="137">
        <v>0</v>
      </c>
      <c r="P35" s="137">
        <v>0</v>
      </c>
      <c r="Q35" s="137">
        <f>+'2132 Trks'!AD55</f>
        <v>0</v>
      </c>
      <c r="R35" s="138"/>
      <c r="S35" s="130" t="s">
        <v>22</v>
      </c>
      <c r="T35" s="137">
        <v>0</v>
      </c>
      <c r="U35" s="137">
        <f>T35-V35</f>
        <v>0</v>
      </c>
      <c r="V35" s="137">
        <v>0</v>
      </c>
      <c r="W35" s="137">
        <v>0</v>
      </c>
      <c r="X35" s="137">
        <v>0</v>
      </c>
      <c r="Y35" s="137">
        <v>0</v>
      </c>
      <c r="Z35" s="137">
        <v>0</v>
      </c>
      <c r="AB35" s="3" t="s">
        <v>22</v>
      </c>
      <c r="AC35" s="7">
        <f>+B35+K35+T35</f>
        <v>32113.02</v>
      </c>
      <c r="AD35" s="7">
        <f>+AC35-AE35</f>
        <v>0</v>
      </c>
      <c r="AE35" s="7">
        <f>+D35+M35+V35</f>
        <v>32113.02</v>
      </c>
      <c r="AF35" s="7">
        <f>+E35+N35+W35</f>
        <v>2140.8679999999999</v>
      </c>
      <c r="AG35" s="7">
        <f>+F35+O35+X35</f>
        <v>22479.114000000001</v>
      </c>
      <c r="AH35" s="7">
        <f>+G35+P35+Y35</f>
        <v>24619.982</v>
      </c>
      <c r="AI35" s="7">
        <f>+H35+Q35+Z35</f>
        <v>7493.0380000000005</v>
      </c>
    </row>
    <row r="36" spans="1:35">
      <c r="B36" s="7"/>
      <c r="C36" s="7"/>
      <c r="D36" s="7"/>
      <c r="E36" s="7"/>
      <c r="F36" s="7"/>
      <c r="G36" s="7"/>
      <c r="H36" s="7"/>
      <c r="K36" s="137"/>
      <c r="L36" s="137"/>
      <c r="M36" s="137"/>
      <c r="N36" s="137"/>
      <c r="O36" s="137"/>
      <c r="P36" s="137"/>
      <c r="Q36" s="137"/>
      <c r="R36" s="138"/>
      <c r="T36" s="137"/>
      <c r="U36" s="137"/>
      <c r="V36" s="137"/>
      <c r="W36" s="137"/>
      <c r="X36" s="137"/>
      <c r="Y36" s="137"/>
      <c r="Z36" s="137"/>
      <c r="AC36" s="7"/>
      <c r="AD36" s="7"/>
      <c r="AE36" s="7"/>
      <c r="AF36" s="7"/>
      <c r="AG36" s="7"/>
      <c r="AH36" s="7"/>
      <c r="AI36" s="7"/>
    </row>
    <row r="37" spans="1:35">
      <c r="A37" s="3" t="s">
        <v>23</v>
      </c>
      <c r="B37" s="7">
        <v>200000</v>
      </c>
      <c r="C37" s="7">
        <f>B37-D37</f>
        <v>0</v>
      </c>
      <c r="D37" s="7">
        <v>200000</v>
      </c>
      <c r="E37" s="7">
        <v>0</v>
      </c>
      <c r="F37" s="7">
        <v>0</v>
      </c>
      <c r="G37" s="7">
        <v>0</v>
      </c>
      <c r="H37" s="7">
        <v>200000</v>
      </c>
      <c r="J37" s="130" t="s">
        <v>23</v>
      </c>
      <c r="K37" s="137">
        <v>0</v>
      </c>
      <c r="L37" s="137">
        <f>K37-M37</f>
        <v>0</v>
      </c>
      <c r="M37" s="137">
        <v>0</v>
      </c>
      <c r="N37" s="138">
        <f>+'2132 Trks'!Z57</f>
        <v>0</v>
      </c>
      <c r="O37" s="137">
        <v>0</v>
      </c>
      <c r="P37" s="137">
        <v>0</v>
      </c>
      <c r="Q37" s="137">
        <f>+'2132 Trks'!AD57</f>
        <v>0</v>
      </c>
      <c r="R37" s="138"/>
      <c r="S37" s="130" t="s">
        <v>23</v>
      </c>
      <c r="T37" s="137">
        <v>0</v>
      </c>
      <c r="U37" s="137">
        <f>T37-V37</f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B37" s="3" t="s">
        <v>23</v>
      </c>
      <c r="AC37" s="7">
        <f>+B37+K37+T37</f>
        <v>200000</v>
      </c>
      <c r="AD37" s="7">
        <f>+AC37-AE37</f>
        <v>0</v>
      </c>
      <c r="AE37" s="7">
        <f>+D37+M37+V37</f>
        <v>200000</v>
      </c>
      <c r="AF37" s="7">
        <f>+E37+N37+W37</f>
        <v>0</v>
      </c>
      <c r="AG37" s="7">
        <f>+F37+O37+X37</f>
        <v>0</v>
      </c>
      <c r="AH37" s="7">
        <f>+G37+P37+Y37</f>
        <v>0</v>
      </c>
      <c r="AI37" s="7">
        <f>+H37+Q37+Z37</f>
        <v>200000</v>
      </c>
    </row>
    <row r="38" spans="1:35">
      <c r="B38" s="7"/>
      <c r="C38" s="7"/>
      <c r="D38" s="7"/>
      <c r="E38" s="7"/>
      <c r="F38" s="7"/>
      <c r="G38" s="7"/>
      <c r="H38" s="7"/>
      <c r="K38" s="137"/>
      <c r="L38" s="137"/>
      <c r="M38" s="137"/>
      <c r="N38" s="138"/>
      <c r="O38" s="137"/>
      <c r="P38" s="137"/>
      <c r="Q38" s="137"/>
      <c r="R38" s="138"/>
      <c r="T38" s="137"/>
      <c r="U38" s="137"/>
      <c r="V38" s="137"/>
      <c r="W38" s="137"/>
      <c r="X38" s="137"/>
      <c r="Y38" s="137"/>
      <c r="Z38" s="137"/>
      <c r="AC38" s="7"/>
      <c r="AD38" s="7"/>
      <c r="AE38" s="7"/>
      <c r="AF38" s="7"/>
      <c r="AG38" s="7"/>
      <c r="AH38" s="7"/>
      <c r="AI38" s="7"/>
    </row>
    <row r="39" spans="1:35">
      <c r="A39" s="145" t="s">
        <v>135</v>
      </c>
      <c r="B39" s="7">
        <f>'2132 Other'!M19</f>
        <v>0</v>
      </c>
      <c r="C39" s="7">
        <f>B39-D39</f>
        <v>0</v>
      </c>
      <c r="D39" s="7">
        <f>'2132 Other'!N19</f>
        <v>0</v>
      </c>
      <c r="E39" s="7">
        <f>'2132 Other'!Q19</f>
        <v>0</v>
      </c>
      <c r="F39" s="7">
        <f>'2132 Other'!S19</f>
        <v>0</v>
      </c>
      <c r="G39" s="7">
        <f>'2132 Other'!T19</f>
        <v>0</v>
      </c>
      <c r="H39" s="7">
        <f>'2132 Other'!U19</f>
        <v>0</v>
      </c>
      <c r="J39" s="130" t="s">
        <v>135</v>
      </c>
      <c r="K39" s="137">
        <v>0</v>
      </c>
      <c r="L39" s="137">
        <f>K39-M39</f>
        <v>0</v>
      </c>
      <c r="M39" s="137">
        <v>0</v>
      </c>
      <c r="N39" s="138">
        <f>+'2132 Trks'!Z59</f>
        <v>0</v>
      </c>
      <c r="O39" s="137">
        <v>0</v>
      </c>
      <c r="P39" s="137">
        <v>0</v>
      </c>
      <c r="Q39" s="137">
        <f>+'2132 Trks'!AD59</f>
        <v>0</v>
      </c>
      <c r="R39" s="138"/>
      <c r="S39" s="130" t="s">
        <v>135</v>
      </c>
      <c r="T39" s="137">
        <v>0</v>
      </c>
      <c r="U39" s="137">
        <f>T39-V39</f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0" t="s">
        <v>136</v>
      </c>
      <c r="AB39" s="145" t="s">
        <v>135</v>
      </c>
      <c r="AC39" s="7">
        <f>+B39+K39+T39</f>
        <v>0</v>
      </c>
      <c r="AD39" s="7">
        <f>+AC39-AE39</f>
        <v>0</v>
      </c>
      <c r="AE39" s="7">
        <f>+D39+M39+V39</f>
        <v>0</v>
      </c>
      <c r="AF39" s="7">
        <f>+E39+N39+W39</f>
        <v>0</v>
      </c>
      <c r="AG39" s="7">
        <f>+F39+O39+X39</f>
        <v>0</v>
      </c>
      <c r="AH39" s="7">
        <f>+G39+P39+Y39</f>
        <v>0</v>
      </c>
      <c r="AI39" s="7">
        <f>+H39+Q39+Z39</f>
        <v>0</v>
      </c>
    </row>
    <row r="40" spans="1:35">
      <c r="B40" s="7"/>
      <c r="C40" s="7"/>
      <c r="D40" s="7"/>
      <c r="E40" s="7"/>
      <c r="F40" s="7"/>
      <c r="G40" s="7"/>
      <c r="H40" s="7"/>
      <c r="K40" s="137"/>
      <c r="L40" s="137"/>
      <c r="M40" s="137"/>
      <c r="N40" s="138"/>
      <c r="O40" s="137"/>
      <c r="P40" s="137"/>
      <c r="Q40" s="137"/>
      <c r="R40" s="138"/>
      <c r="T40" s="137"/>
      <c r="U40" s="137"/>
      <c r="V40" s="137"/>
      <c r="W40" s="137"/>
      <c r="X40" s="137"/>
      <c r="Y40" s="137"/>
      <c r="Z40" s="137"/>
      <c r="AC40" s="7"/>
      <c r="AD40" s="7"/>
      <c r="AE40" s="7"/>
      <c r="AF40" s="7"/>
      <c r="AG40" s="7"/>
      <c r="AH40" s="7"/>
      <c r="AI40" s="7"/>
    </row>
    <row r="41" spans="1:35">
      <c r="A41" s="145" t="s">
        <v>137</v>
      </c>
      <c r="B41" s="7">
        <f>'2132 Other'!M21</f>
        <v>0</v>
      </c>
      <c r="C41" s="7">
        <f>B41-D41</f>
        <v>0</v>
      </c>
      <c r="D41" s="7">
        <f>'2132 Other'!N21</f>
        <v>0</v>
      </c>
      <c r="E41" s="7">
        <f>'2132 Other'!Q21</f>
        <v>0</v>
      </c>
      <c r="F41" s="7">
        <f>'2132 Other'!S21</f>
        <v>0</v>
      </c>
      <c r="G41" s="7">
        <f>'2132 Other'!T21</f>
        <v>0</v>
      </c>
      <c r="H41" s="7">
        <f>'2132 Other'!U21</f>
        <v>0</v>
      </c>
      <c r="J41" s="130" t="s">
        <v>137</v>
      </c>
      <c r="K41" s="137">
        <v>0</v>
      </c>
      <c r="L41" s="137">
        <f>K41-M41</f>
        <v>0</v>
      </c>
      <c r="M41" s="137">
        <v>0</v>
      </c>
      <c r="N41" s="138">
        <f>+'2132 Trks'!Z61</f>
        <v>0</v>
      </c>
      <c r="O41" s="137">
        <v>0</v>
      </c>
      <c r="P41" s="137">
        <v>0</v>
      </c>
      <c r="Q41" s="137">
        <f>+'2132 Trks'!AD61</f>
        <v>0</v>
      </c>
      <c r="R41" s="138"/>
      <c r="S41" s="130" t="s">
        <v>137</v>
      </c>
      <c r="T41" s="137">
        <v>0</v>
      </c>
      <c r="U41" s="137">
        <f>T41-V41</f>
        <v>0</v>
      </c>
      <c r="V41" s="137">
        <v>0</v>
      </c>
      <c r="W41" s="137">
        <v>0</v>
      </c>
      <c r="X41" s="137">
        <v>0</v>
      </c>
      <c r="Y41" s="137">
        <v>0</v>
      </c>
      <c r="Z41" s="137">
        <v>0</v>
      </c>
      <c r="AA41" s="130" t="s">
        <v>134</v>
      </c>
      <c r="AB41" s="145" t="s">
        <v>137</v>
      </c>
      <c r="AC41" s="7">
        <f>+B41+K41+T41</f>
        <v>0</v>
      </c>
      <c r="AD41" s="7">
        <f>+AC41-AE41</f>
        <v>0</v>
      </c>
      <c r="AE41" s="7">
        <f>+D41+M41+V41</f>
        <v>0</v>
      </c>
      <c r="AF41" s="7">
        <f>+E41+N41+W41</f>
        <v>0</v>
      </c>
      <c r="AG41" s="7">
        <f>+F41+O41+X41</f>
        <v>0</v>
      </c>
      <c r="AH41" s="7">
        <f>+G41+P41+Y41</f>
        <v>0</v>
      </c>
      <c r="AI41" s="7">
        <f>+H41+Q41+Z41</f>
        <v>0</v>
      </c>
    </row>
    <row r="42" spans="1:35">
      <c r="B42" s="7"/>
      <c r="C42" s="7"/>
      <c r="D42" s="7"/>
      <c r="E42" s="7"/>
      <c r="F42" s="7"/>
      <c r="G42" s="7"/>
      <c r="H42" s="7"/>
      <c r="K42" s="137"/>
      <c r="L42" s="137"/>
      <c r="M42" s="137"/>
      <c r="N42" s="138"/>
      <c r="O42" s="137"/>
      <c r="P42" s="137"/>
      <c r="Q42" s="137"/>
      <c r="R42" s="138"/>
      <c r="T42" s="137"/>
      <c r="U42" s="137"/>
      <c r="V42" s="137"/>
      <c r="W42" s="137"/>
      <c r="X42" s="137"/>
      <c r="Y42" s="137"/>
      <c r="Z42" s="137"/>
      <c r="AA42" s="130" t="s">
        <v>134</v>
      </c>
      <c r="AC42" s="7"/>
      <c r="AD42" s="7"/>
      <c r="AE42" s="7"/>
      <c r="AF42" s="7"/>
      <c r="AG42" s="7"/>
      <c r="AH42" s="7"/>
      <c r="AI42" s="7"/>
    </row>
    <row r="43" spans="1:35">
      <c r="A43" s="145" t="s">
        <v>138</v>
      </c>
      <c r="B43" s="7">
        <f>'2132 Other'!M23</f>
        <v>0</v>
      </c>
      <c r="C43" s="7">
        <f>B43-D43</f>
        <v>0</v>
      </c>
      <c r="D43" s="7">
        <f>'2132 Other'!N23</f>
        <v>0</v>
      </c>
      <c r="E43" s="7">
        <f>'2132 Other'!Q23</f>
        <v>0</v>
      </c>
      <c r="F43" s="7">
        <f>'2132 Other'!S23</f>
        <v>0</v>
      </c>
      <c r="G43" s="7">
        <f>'2132 Other'!T23</f>
        <v>0</v>
      </c>
      <c r="H43" s="7">
        <f>'2132 Other'!U23</f>
        <v>0</v>
      </c>
      <c r="J43" s="130" t="s">
        <v>138</v>
      </c>
      <c r="K43" s="137">
        <v>0</v>
      </c>
      <c r="L43" s="137">
        <f>K43-M43</f>
        <v>0</v>
      </c>
      <c r="M43" s="137">
        <v>0</v>
      </c>
      <c r="N43" s="138">
        <f>+'2132 Trks'!Z63</f>
        <v>0</v>
      </c>
      <c r="O43" s="137">
        <v>0</v>
      </c>
      <c r="P43" s="137">
        <v>0</v>
      </c>
      <c r="Q43" s="137">
        <f>+'2132 Trks'!AD63</f>
        <v>0</v>
      </c>
      <c r="R43" s="138"/>
      <c r="S43" s="130" t="s">
        <v>138</v>
      </c>
      <c r="T43" s="137">
        <v>0</v>
      </c>
      <c r="U43" s="137">
        <f>T43-V43</f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0" t="s">
        <v>134</v>
      </c>
      <c r="AB43" s="145" t="s">
        <v>138</v>
      </c>
      <c r="AC43" s="7">
        <f>+B43+K43+T43</f>
        <v>0</v>
      </c>
      <c r="AD43" s="7">
        <f>+AC43-AE43</f>
        <v>0</v>
      </c>
      <c r="AE43" s="7">
        <f>+D43+M43+V43</f>
        <v>0</v>
      </c>
      <c r="AF43" s="7">
        <f>+E43+N43+W43</f>
        <v>0</v>
      </c>
      <c r="AG43" s="7">
        <f>+F43+O43+X43</f>
        <v>0</v>
      </c>
      <c r="AH43" s="7">
        <f>+G43+P43+Y43</f>
        <v>0</v>
      </c>
      <c r="AI43" s="7">
        <f>+H43+Q43+Z43</f>
        <v>0</v>
      </c>
    </row>
    <row r="44" spans="1:35">
      <c r="B44" s="7"/>
      <c r="C44" s="7"/>
      <c r="D44" s="7"/>
      <c r="E44" s="7"/>
      <c r="F44" s="7"/>
      <c r="G44" s="7"/>
      <c r="H44" s="7"/>
      <c r="K44" s="137"/>
      <c r="L44" s="137"/>
      <c r="M44" s="137"/>
      <c r="N44" s="137"/>
      <c r="O44" s="137"/>
      <c r="P44" s="137"/>
      <c r="Q44" s="137"/>
      <c r="R44" s="138"/>
      <c r="T44" s="137"/>
      <c r="U44" s="137"/>
      <c r="V44" s="137"/>
      <c r="W44" s="137"/>
      <c r="X44" s="137"/>
      <c r="Y44" s="137"/>
      <c r="Z44" s="137"/>
      <c r="AA44" s="130" t="s">
        <v>134</v>
      </c>
      <c r="AC44" s="7"/>
      <c r="AD44" s="7"/>
      <c r="AE44" s="7"/>
      <c r="AF44" s="7"/>
      <c r="AG44" s="7"/>
      <c r="AH44" s="7"/>
      <c r="AI44" s="7"/>
    </row>
    <row r="45" spans="1:35">
      <c r="A45" s="145" t="s">
        <v>139</v>
      </c>
      <c r="B45" s="7">
        <f>'2132 Other'!M25</f>
        <v>0</v>
      </c>
      <c r="C45" s="7">
        <f>B45-D45</f>
        <v>0</v>
      </c>
      <c r="D45" s="7">
        <f>'2132 Other'!N25</f>
        <v>0</v>
      </c>
      <c r="E45" s="7">
        <f>'2132 Other'!Q25</f>
        <v>0</v>
      </c>
      <c r="F45" s="7">
        <f>'2132 Other'!S25</f>
        <v>0</v>
      </c>
      <c r="G45" s="7">
        <f>'2132 Other'!T25</f>
        <v>0</v>
      </c>
      <c r="H45" s="7">
        <f>'2132 Other'!U25</f>
        <v>0</v>
      </c>
      <c r="J45" s="130" t="s">
        <v>139</v>
      </c>
      <c r="K45" s="137">
        <v>0</v>
      </c>
      <c r="L45" s="137">
        <f>K45-M45</f>
        <v>0</v>
      </c>
      <c r="M45" s="137">
        <v>0</v>
      </c>
      <c r="N45" s="138">
        <f>+'2132 Trks'!Z65</f>
        <v>0</v>
      </c>
      <c r="O45" s="137">
        <v>0</v>
      </c>
      <c r="P45" s="137">
        <v>0</v>
      </c>
      <c r="Q45" s="137">
        <f>+'2132 Trks'!AD65</f>
        <v>0</v>
      </c>
      <c r="R45" s="138"/>
      <c r="S45" s="130" t="s">
        <v>139</v>
      </c>
      <c r="T45" s="137">
        <v>0</v>
      </c>
      <c r="U45" s="137">
        <f>T45-V45</f>
        <v>0</v>
      </c>
      <c r="V45" s="137">
        <v>0</v>
      </c>
      <c r="W45" s="137">
        <v>0</v>
      </c>
      <c r="X45" s="137">
        <v>0</v>
      </c>
      <c r="Y45" s="137">
        <v>0</v>
      </c>
      <c r="Z45" s="137">
        <v>0</v>
      </c>
      <c r="AB45" s="145" t="s">
        <v>139</v>
      </c>
      <c r="AC45" s="7">
        <f>+B45+K45+T45</f>
        <v>0</v>
      </c>
      <c r="AD45" s="7">
        <f>+AC45-AE45</f>
        <v>0</v>
      </c>
      <c r="AE45" s="7">
        <f>+D45+M45+V45</f>
        <v>0</v>
      </c>
      <c r="AF45" s="7">
        <f>+E45+N45+W45</f>
        <v>0</v>
      </c>
      <c r="AG45" s="7">
        <f>+F45+O45+X45</f>
        <v>0</v>
      </c>
      <c r="AH45" s="7">
        <f>+G45+P45+Y45</f>
        <v>0</v>
      </c>
      <c r="AI45" s="7">
        <f>+H45+Q45+Z45</f>
        <v>0</v>
      </c>
    </row>
    <row r="46" spans="1:35">
      <c r="B46" s="7"/>
      <c r="C46" s="7"/>
      <c r="D46" s="7"/>
      <c r="E46" s="7"/>
      <c r="F46" s="7"/>
      <c r="G46" s="7"/>
      <c r="H46" s="7"/>
      <c r="K46" s="137"/>
      <c r="L46" s="137"/>
      <c r="M46" s="137"/>
      <c r="N46" s="137"/>
      <c r="O46" s="137"/>
      <c r="P46" s="137"/>
      <c r="Q46" s="137"/>
      <c r="R46" s="138"/>
      <c r="T46" s="137"/>
      <c r="U46" s="137"/>
      <c r="V46" s="137"/>
      <c r="W46" s="137"/>
      <c r="X46" s="137"/>
      <c r="Y46" s="137"/>
      <c r="Z46" s="137"/>
      <c r="AC46" s="7"/>
      <c r="AD46" s="7"/>
      <c r="AE46" s="7"/>
      <c r="AF46" s="7"/>
      <c r="AG46" s="7"/>
      <c r="AH46" s="7"/>
      <c r="AI46" s="7"/>
    </row>
    <row r="47" spans="1:35">
      <c r="A47" s="145" t="s">
        <v>140</v>
      </c>
      <c r="B47" s="7">
        <f>'2132 Other'!M27</f>
        <v>0</v>
      </c>
      <c r="C47" s="7">
        <f>B47-D47</f>
        <v>0</v>
      </c>
      <c r="D47" s="7">
        <f>'2132 Other'!N27</f>
        <v>0</v>
      </c>
      <c r="E47" s="7">
        <f>'2132 Other'!Q27</f>
        <v>0</v>
      </c>
      <c r="F47" s="7">
        <f>'2132 Other'!S27</f>
        <v>0</v>
      </c>
      <c r="G47" s="7">
        <f>'2132 Other'!T27</f>
        <v>0</v>
      </c>
      <c r="H47" s="7">
        <f>'2132 Other'!U27</f>
        <v>0</v>
      </c>
      <c r="J47" s="130" t="s">
        <v>140</v>
      </c>
      <c r="K47" s="137">
        <v>0</v>
      </c>
      <c r="L47" s="137">
        <f>K47-M47</f>
        <v>0</v>
      </c>
      <c r="M47" s="137">
        <v>0</v>
      </c>
      <c r="N47" s="138">
        <f>+'2132 Trks'!Z67</f>
        <v>0</v>
      </c>
      <c r="O47" s="137">
        <v>0</v>
      </c>
      <c r="P47" s="137">
        <v>0</v>
      </c>
      <c r="Q47" s="137">
        <f>+'2132 Trks'!AD67</f>
        <v>0</v>
      </c>
      <c r="R47" s="138"/>
      <c r="S47" s="130" t="s">
        <v>140</v>
      </c>
      <c r="T47" s="137">
        <v>0</v>
      </c>
      <c r="U47" s="137">
        <f>T47-V47</f>
        <v>0</v>
      </c>
      <c r="V47" s="137">
        <v>0</v>
      </c>
      <c r="W47" s="137">
        <v>0</v>
      </c>
      <c r="X47" s="137">
        <v>0</v>
      </c>
      <c r="Y47" s="137">
        <v>0</v>
      </c>
      <c r="Z47" s="137">
        <v>0</v>
      </c>
      <c r="AB47" s="145" t="s">
        <v>140</v>
      </c>
      <c r="AC47" s="7">
        <f>+B47+K47+T47</f>
        <v>0</v>
      </c>
      <c r="AD47" s="7">
        <f>+AC47-AE47</f>
        <v>0</v>
      </c>
      <c r="AE47" s="7">
        <f>+D47+M47+V47</f>
        <v>0</v>
      </c>
      <c r="AF47" s="7">
        <f>+E47+N47+W47</f>
        <v>0</v>
      </c>
      <c r="AG47" s="7">
        <f>+F47+O47+X47</f>
        <v>0</v>
      </c>
      <c r="AH47" s="7">
        <f>+G47+P47+Y47</f>
        <v>0</v>
      </c>
      <c r="AI47" s="7">
        <f>+H47+Q47+Z47</f>
        <v>0</v>
      </c>
    </row>
    <row r="48" spans="1:35">
      <c r="B48" s="7"/>
      <c r="C48" s="7"/>
      <c r="D48" s="7"/>
      <c r="E48" s="7"/>
      <c r="F48" s="7"/>
      <c r="G48" s="7"/>
      <c r="H48" s="7"/>
      <c r="K48" s="137"/>
      <c r="L48" s="137"/>
      <c r="M48" s="137"/>
      <c r="N48" s="137"/>
      <c r="O48" s="137"/>
      <c r="P48" s="137"/>
      <c r="Q48" s="137"/>
      <c r="R48" s="138"/>
      <c r="T48" s="137"/>
      <c r="U48" s="137"/>
      <c r="V48" s="137"/>
      <c r="W48" s="137"/>
      <c r="X48" s="137"/>
      <c r="Y48" s="137"/>
      <c r="Z48" s="137"/>
      <c r="AC48" s="7"/>
      <c r="AD48" s="7"/>
      <c r="AE48" s="7"/>
      <c r="AF48" s="7"/>
      <c r="AG48" s="7"/>
      <c r="AH48" s="7"/>
      <c r="AI48" s="7"/>
    </row>
    <row r="49" spans="1:36" ht="15.75" thickBot="1">
      <c r="A49" s="8" t="s">
        <v>111</v>
      </c>
      <c r="B49" s="9">
        <f t="shared" ref="B49:H49" si="11">SUM(B31:B47)</f>
        <v>232113.02</v>
      </c>
      <c r="C49" s="9">
        <f t="shared" si="11"/>
        <v>0</v>
      </c>
      <c r="D49" s="9">
        <f t="shared" si="11"/>
        <v>232113.02</v>
      </c>
      <c r="E49" s="9">
        <f t="shared" si="11"/>
        <v>2140.8679999999999</v>
      </c>
      <c r="F49" s="9">
        <f t="shared" si="11"/>
        <v>22479.114000000001</v>
      </c>
      <c r="G49" s="9">
        <f t="shared" si="11"/>
        <v>24619.982</v>
      </c>
      <c r="H49" s="9">
        <f t="shared" si="11"/>
        <v>207493.038</v>
      </c>
      <c r="J49" s="139" t="s">
        <v>111</v>
      </c>
      <c r="K49" s="140">
        <f t="shared" ref="K49:Q49" si="12">SUM(K31:K44)</f>
        <v>0</v>
      </c>
      <c r="L49" s="140">
        <f t="shared" si="12"/>
        <v>0</v>
      </c>
      <c r="M49" s="140">
        <f t="shared" si="12"/>
        <v>0</v>
      </c>
      <c r="N49" s="140">
        <f t="shared" si="12"/>
        <v>0</v>
      </c>
      <c r="O49" s="140">
        <f t="shared" si="12"/>
        <v>0</v>
      </c>
      <c r="P49" s="140">
        <f t="shared" si="12"/>
        <v>0</v>
      </c>
      <c r="Q49" s="140">
        <f t="shared" si="12"/>
        <v>0</v>
      </c>
      <c r="R49" s="159"/>
      <c r="S49" s="139" t="s">
        <v>111</v>
      </c>
      <c r="T49" s="140">
        <f t="shared" ref="T49:Z49" si="13">SUM(T31:T44)</f>
        <v>0</v>
      </c>
      <c r="U49" s="140">
        <f t="shared" si="13"/>
        <v>0</v>
      </c>
      <c r="V49" s="140">
        <f t="shared" si="13"/>
        <v>0</v>
      </c>
      <c r="W49" s="140">
        <f t="shared" si="13"/>
        <v>0</v>
      </c>
      <c r="X49" s="140">
        <f t="shared" si="13"/>
        <v>0</v>
      </c>
      <c r="Y49" s="140">
        <f t="shared" si="13"/>
        <v>0</v>
      </c>
      <c r="Z49" s="140">
        <f t="shared" si="13"/>
        <v>0</v>
      </c>
      <c r="AB49" s="8" t="s">
        <v>111</v>
      </c>
      <c r="AC49" s="9">
        <f t="shared" ref="AC49:AI49" si="14">SUM(AC31:AC47)</f>
        <v>232113.02</v>
      </c>
      <c r="AD49" s="9">
        <f t="shared" si="14"/>
        <v>0</v>
      </c>
      <c r="AE49" s="9">
        <f t="shared" si="14"/>
        <v>232113.02</v>
      </c>
      <c r="AF49" s="9">
        <f t="shared" si="14"/>
        <v>2140.8679999999999</v>
      </c>
      <c r="AG49" s="9">
        <f t="shared" si="14"/>
        <v>22479.114000000001</v>
      </c>
      <c r="AH49" s="9">
        <f t="shared" si="14"/>
        <v>24619.982</v>
      </c>
      <c r="AI49" s="9">
        <f t="shared" si="14"/>
        <v>207493.038</v>
      </c>
    </row>
    <row r="50" spans="1:36">
      <c r="A50" s="1"/>
      <c r="B50" s="11"/>
      <c r="C50" s="11" t="s">
        <v>111</v>
      </c>
      <c r="D50" s="11"/>
      <c r="E50" s="11"/>
      <c r="F50" s="11"/>
      <c r="G50" s="11"/>
      <c r="H50" s="11"/>
      <c r="J50" s="131"/>
      <c r="K50" s="141"/>
      <c r="L50" s="141" t="s">
        <v>111</v>
      </c>
      <c r="M50" s="141"/>
      <c r="N50" s="141"/>
      <c r="O50" s="141"/>
      <c r="P50" s="141"/>
      <c r="Q50" s="141"/>
      <c r="R50" s="159"/>
      <c r="S50" s="131"/>
      <c r="T50" s="141"/>
      <c r="U50" s="141" t="s">
        <v>111</v>
      </c>
      <c r="V50" s="141"/>
      <c r="W50" s="141"/>
      <c r="X50" s="141"/>
      <c r="Y50" s="141"/>
      <c r="Z50" s="141"/>
      <c r="AB50" s="1"/>
      <c r="AC50" s="11"/>
      <c r="AD50" s="11" t="s">
        <v>111</v>
      </c>
      <c r="AE50" s="11"/>
      <c r="AF50" s="11"/>
      <c r="AG50" s="11"/>
      <c r="AH50" s="11"/>
      <c r="AI50" s="11"/>
    </row>
    <row r="51" spans="1:36">
      <c r="B51" s="7"/>
      <c r="C51" s="7"/>
      <c r="D51" s="7"/>
      <c r="E51" s="7"/>
      <c r="F51" s="7"/>
      <c r="G51" s="7"/>
      <c r="H51" s="7"/>
      <c r="K51" s="137"/>
      <c r="L51" s="137"/>
      <c r="M51" s="137"/>
      <c r="N51" s="137"/>
      <c r="O51" s="137"/>
      <c r="P51" s="137"/>
      <c r="Q51" s="137"/>
      <c r="R51" s="138"/>
      <c r="T51" s="137"/>
      <c r="U51" s="137"/>
      <c r="V51" s="137"/>
      <c r="W51" s="137"/>
      <c r="X51" s="137"/>
      <c r="Y51" s="137"/>
      <c r="Z51" s="137"/>
      <c r="AC51" s="7"/>
      <c r="AD51" s="7"/>
      <c r="AE51" s="7"/>
      <c r="AF51" s="7"/>
      <c r="AG51" s="7"/>
      <c r="AH51" s="7"/>
      <c r="AI51" s="7"/>
    </row>
    <row r="52" spans="1:36" ht="15.75" thickBot="1">
      <c r="A52" s="8" t="s">
        <v>24</v>
      </c>
      <c r="B52" s="9">
        <f t="shared" ref="B52:H52" si="15">B16+B29+B49</f>
        <v>2011899.88</v>
      </c>
      <c r="C52" s="9">
        <f t="shared" si="15"/>
        <v>0</v>
      </c>
      <c r="D52" s="9">
        <f t="shared" si="15"/>
        <v>2011899.88</v>
      </c>
      <c r="E52" s="9">
        <f t="shared" si="15"/>
        <v>14921.840264778326</v>
      </c>
      <c r="F52" s="9">
        <f t="shared" si="15"/>
        <v>1768174.4340504946</v>
      </c>
      <c r="G52" s="9">
        <f t="shared" si="15"/>
        <v>1783096.2743152729</v>
      </c>
      <c r="H52" s="9">
        <f t="shared" si="15"/>
        <v>228803.60568472705</v>
      </c>
      <c r="J52" s="139" t="s">
        <v>24</v>
      </c>
      <c r="K52" s="140">
        <f t="shared" ref="K52:Q52" si="16">K16+K29+K49</f>
        <v>37490.480000000003</v>
      </c>
      <c r="L52" s="140">
        <f t="shared" si="16"/>
        <v>0</v>
      </c>
      <c r="M52" s="140">
        <f t="shared" si="16"/>
        <v>37490.480000000003</v>
      </c>
      <c r="N52" s="140">
        <f t="shared" si="16"/>
        <v>12496.826666666668</v>
      </c>
      <c r="O52" s="140">
        <f t="shared" si="16"/>
        <v>0</v>
      </c>
      <c r="P52" s="140">
        <f t="shared" si="16"/>
        <v>12496.826666666668</v>
      </c>
      <c r="Q52" s="140">
        <f t="shared" si="16"/>
        <v>24993.653333333335</v>
      </c>
      <c r="R52" s="159"/>
      <c r="S52" s="139" t="s">
        <v>24</v>
      </c>
      <c r="T52" s="140">
        <f t="shared" ref="T52:Z52" si="17">T16+T29+T49</f>
        <v>0</v>
      </c>
      <c r="U52" s="140">
        <f t="shared" si="17"/>
        <v>0</v>
      </c>
      <c r="V52" s="140">
        <f t="shared" si="17"/>
        <v>0</v>
      </c>
      <c r="W52" s="140">
        <f t="shared" si="17"/>
        <v>0</v>
      </c>
      <c r="X52" s="140">
        <f t="shared" si="17"/>
        <v>0</v>
      </c>
      <c r="Y52" s="140">
        <f t="shared" si="17"/>
        <v>0</v>
      </c>
      <c r="Z52" s="140">
        <f t="shared" si="17"/>
        <v>0</v>
      </c>
      <c r="AB52" s="8" t="s">
        <v>24</v>
      </c>
      <c r="AC52" s="9">
        <f t="shared" ref="AC52:AI52" si="18">AC16+AC29+AC49</f>
        <v>2049390.3599999999</v>
      </c>
      <c r="AD52" s="9">
        <f t="shared" si="18"/>
        <v>0</v>
      </c>
      <c r="AE52" s="9">
        <f t="shared" si="18"/>
        <v>2049390.3599999999</v>
      </c>
      <c r="AF52" s="9">
        <f t="shared" si="18"/>
        <v>27418.666931444994</v>
      </c>
      <c r="AG52" s="9">
        <f t="shared" si="18"/>
        <v>1768174.4340504946</v>
      </c>
      <c r="AH52" s="9">
        <f t="shared" si="18"/>
        <v>1795593.1009819396</v>
      </c>
      <c r="AI52" s="9">
        <f t="shared" si="18"/>
        <v>253797.2590180604</v>
      </c>
    </row>
    <row r="53" spans="1:36">
      <c r="B53" s="119">
        <f>+'2132 Trks'!M47+'2132 Cont, DB'!M47+'2132 Other'!M17-'Vashon Depreciation'!B52</f>
        <v>0</v>
      </c>
      <c r="E53" s="6">
        <f>+'2132 Trks'!Q47+'2132 Cont, DB'!Q47+'2132 Other'!Q17-'Vashon Depreciation'!E52</f>
        <v>0</v>
      </c>
      <c r="H53" s="6">
        <f>+'2132 Trks'!U47+'2132 Cont, DB'!U47+'2132 Other'!U17-'Vashon Depreciation'!H52</f>
        <v>0</v>
      </c>
      <c r="K53" s="142">
        <f>+'2023 Depreciation Add'!C3-'Vashon Depreciation'!K52</f>
        <v>0</v>
      </c>
      <c r="N53" s="169">
        <f>+'2023 Depreciation Add'!E3-'Vashon Depreciation'!N52</f>
        <v>0</v>
      </c>
      <c r="Q53" s="169">
        <f>+'2023 Depreciation Add'!F3-'Vashon Depreciation'!Q52</f>
        <v>0</v>
      </c>
      <c r="AC53" s="146">
        <f>+AC52-T52-K52-B52</f>
        <v>0</v>
      </c>
    </row>
    <row r="55" spans="1:36">
      <c r="D55" s="30"/>
      <c r="M55" s="143"/>
    </row>
    <row r="56" spans="1:36">
      <c r="AJ56" s="146"/>
    </row>
    <row r="58" spans="1:36">
      <c r="B58" s="17" t="s">
        <v>116</v>
      </c>
      <c r="C58" s="17" t="s">
        <v>117</v>
      </c>
      <c r="F58" s="12"/>
    </row>
    <row r="59" spans="1:36">
      <c r="A59" s="13" t="s">
        <v>115</v>
      </c>
      <c r="B59" s="13">
        <v>285774.55</v>
      </c>
      <c r="C59" s="14">
        <f>+SUM('[48]2132 Trks'!M14:M15)</f>
        <v>285774.55</v>
      </c>
      <c r="D59" s="14">
        <f>+B59-C59</f>
        <v>0</v>
      </c>
      <c r="E59" s="15"/>
    </row>
    <row r="60" spans="1:36">
      <c r="A60" s="13"/>
      <c r="B60" s="13"/>
      <c r="C60" s="14"/>
      <c r="D60" s="14"/>
      <c r="E60" s="15"/>
    </row>
    <row r="61" spans="1:36">
      <c r="A61" s="13" t="s">
        <v>119</v>
      </c>
      <c r="B61" s="13">
        <v>0</v>
      </c>
      <c r="C61" s="14">
        <v>0</v>
      </c>
      <c r="D61" s="14">
        <f>+B61-C61</f>
        <v>0</v>
      </c>
      <c r="E61" s="15"/>
    </row>
    <row r="62" spans="1:36">
      <c r="A62" s="13"/>
      <c r="B62" s="13"/>
      <c r="C62" s="14"/>
      <c r="D62" s="14"/>
      <c r="E62" s="15"/>
    </row>
    <row r="63" spans="1:36">
      <c r="A63" s="13" t="s">
        <v>120</v>
      </c>
      <c r="B63" s="13">
        <v>0</v>
      </c>
      <c r="C63" s="14">
        <v>0</v>
      </c>
      <c r="D63" s="14">
        <f>C63-B63</f>
        <v>0</v>
      </c>
      <c r="E63" s="15"/>
    </row>
    <row r="64" spans="1:36">
      <c r="A64" s="13"/>
      <c r="B64" s="13"/>
      <c r="C64" s="14"/>
      <c r="D64" s="14"/>
      <c r="E64" s="15"/>
    </row>
  </sheetData>
  <pageMargins left="0.75" right="0.75" top="1" bottom="1" header="0.5" footer="0.5"/>
  <pageSetup scale="61" orientation="landscape" r:id="rId1"/>
  <headerFooter alignWithMargins="0"/>
  <colBreaks count="3" manualBreakCount="3">
    <brk id="9" max="52" man="1"/>
    <brk id="18" max="52" man="1"/>
    <brk id="2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EA752-A4D0-4A43-9565-DCE96AA5CAFD}">
  <dimension ref="C2:G3"/>
  <sheetViews>
    <sheetView view="pageBreakPreview" zoomScale="85" zoomScaleNormal="100" zoomScaleSheetLayoutView="85" workbookViewId="0">
      <selection activeCell="AB58" sqref="AB58"/>
    </sheetView>
  </sheetViews>
  <sheetFormatPr defaultRowHeight="15"/>
  <cols>
    <col min="3" max="3" width="11.5703125" bestFit="1" customWidth="1"/>
    <col min="5" max="5" width="13.28515625" customWidth="1"/>
    <col min="6" max="6" width="12.140625" customWidth="1"/>
  </cols>
  <sheetData>
    <row r="2" spans="3:7" ht="30">
      <c r="C2" s="167" t="s">
        <v>6</v>
      </c>
      <c r="D2" s="167" t="s">
        <v>147</v>
      </c>
      <c r="E2" s="167" t="s">
        <v>148</v>
      </c>
      <c r="F2" s="167" t="s">
        <v>149</v>
      </c>
      <c r="G2" s="167"/>
    </row>
    <row r="3" spans="3:7">
      <c r="C3" s="168">
        <v>37490.480000000003</v>
      </c>
      <c r="D3">
        <v>3</v>
      </c>
      <c r="E3" s="168">
        <f>+C3/D3</f>
        <v>12496.826666666668</v>
      </c>
      <c r="F3" s="168">
        <f>+C3-E3</f>
        <v>24993.653333333335</v>
      </c>
    </row>
  </sheetData>
  <pageMargins left="0.7" right="0.7" top="0.75" bottom="0.75" header="0.3" footer="0.3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7" tint="0.59999389629810485"/>
  </sheetPr>
  <dimension ref="A1:BM846"/>
  <sheetViews>
    <sheetView showGridLines="0" view="pageBreakPreview" zoomScale="60" zoomScaleNormal="85" workbookViewId="0">
      <pane xSplit="5" ySplit="11" topLeftCell="F12" activePane="bottomRight" state="frozen"/>
      <selection activeCell="AB58" sqref="AB58"/>
      <selection pane="topRight" activeCell="AB58" sqref="AB58"/>
      <selection pane="bottomLeft" activeCell="AB58" sqref="AB58"/>
      <selection pane="bottomRight" activeCell="AB58" sqref="AB58"/>
    </sheetView>
  </sheetViews>
  <sheetFormatPr defaultColWidth="12.5703125" defaultRowHeight="12.75"/>
  <cols>
    <col min="1" max="1" width="4.28515625" style="36" customWidth="1"/>
    <col min="2" max="2" width="12.140625" style="36" bestFit="1" customWidth="1"/>
    <col min="3" max="3" width="8" style="36" customWidth="1"/>
    <col min="4" max="4" width="6" style="36" customWidth="1"/>
    <col min="5" max="5" width="35.85546875" style="36" customWidth="1"/>
    <col min="6" max="11" width="9.42578125" style="36" customWidth="1"/>
    <col min="12" max="21" width="13.28515625" style="36" customWidth="1"/>
    <col min="22" max="22" width="12.5703125" style="36"/>
    <col min="23" max="23" width="40.85546875" style="36" bestFit="1" customWidth="1"/>
    <col min="24" max="59" width="12.5703125" style="36"/>
    <col min="60" max="61" width="12.7109375" style="36" bestFit="1" customWidth="1"/>
    <col min="62" max="63" width="12.5703125" style="36"/>
    <col min="64" max="64" width="12.7109375" style="36" bestFit="1" customWidth="1"/>
    <col min="65" max="16384" width="12.5703125" style="36"/>
  </cols>
  <sheetData>
    <row r="1" spans="2:65">
      <c r="E1" s="35" t="s">
        <v>0</v>
      </c>
      <c r="G1" s="85" t="s">
        <v>98</v>
      </c>
      <c r="H1" s="123" t="s">
        <v>121</v>
      </c>
      <c r="I1" s="123"/>
      <c r="N1" s="33"/>
      <c r="O1" s="33"/>
      <c r="P1" s="33"/>
      <c r="Q1" s="33"/>
      <c r="R1" s="33"/>
      <c r="S1" s="33"/>
      <c r="T1" s="33"/>
      <c r="U1" s="33"/>
    </row>
    <row r="2" spans="2:65">
      <c r="E2" s="35" t="s">
        <v>25</v>
      </c>
      <c r="Q2" s="170">
        <v>6</v>
      </c>
      <c r="R2" s="36" t="s">
        <v>142</v>
      </c>
      <c r="BI2" s="36" t="s">
        <v>26</v>
      </c>
    </row>
    <row r="3" spans="2:65">
      <c r="E3" s="32">
        <v>44712</v>
      </c>
      <c r="Q3" s="170">
        <v>5</v>
      </c>
      <c r="R3" s="36" t="s">
        <v>141</v>
      </c>
    </row>
    <row r="4" spans="2:65">
      <c r="Q4" s="170">
        <v>2021</v>
      </c>
      <c r="R4" s="36" t="s">
        <v>89</v>
      </c>
      <c r="BH4" s="36">
        <v>1</v>
      </c>
      <c r="BI4" s="36" t="s">
        <v>28</v>
      </c>
      <c r="BL4" s="36">
        <v>12</v>
      </c>
      <c r="BM4" s="36" t="s">
        <v>29</v>
      </c>
    </row>
    <row r="5" spans="2:65">
      <c r="Q5" s="170">
        <v>2022</v>
      </c>
      <c r="R5" s="36" t="s">
        <v>143</v>
      </c>
      <c r="BI5" s="36">
        <v>1993</v>
      </c>
      <c r="BL5" s="36">
        <v>0</v>
      </c>
      <c r="BM5" s="36" t="s">
        <v>30</v>
      </c>
    </row>
    <row r="6" spans="2:65">
      <c r="Q6" s="171">
        <f>+Q5+(Q3/12)</f>
        <v>2022.4166666666667</v>
      </c>
      <c r="R6" s="36" t="s">
        <v>144</v>
      </c>
      <c r="BL6" s="36">
        <v>93</v>
      </c>
      <c r="BM6" s="36" t="s">
        <v>27</v>
      </c>
    </row>
    <row r="7" spans="2:65">
      <c r="Q7" s="171">
        <f>+Q4+(Q2/12)</f>
        <v>2021.5</v>
      </c>
      <c r="R7" s="36" t="s">
        <v>145</v>
      </c>
      <c r="BL7" s="36">
        <v>94</v>
      </c>
      <c r="BM7" s="36" t="s">
        <v>31</v>
      </c>
    </row>
    <row r="8" spans="2:65">
      <c r="D8" s="33"/>
      <c r="E8" s="33"/>
      <c r="F8" s="33"/>
      <c r="G8" s="33"/>
      <c r="H8" s="33"/>
      <c r="I8" s="33"/>
      <c r="J8" s="33"/>
      <c r="K8" s="33"/>
      <c r="S8" s="36" t="s">
        <v>2</v>
      </c>
      <c r="T8" s="36" t="s">
        <v>33</v>
      </c>
    </row>
    <row r="9" spans="2:65">
      <c r="C9" s="38"/>
      <c r="D9" s="38" t="s">
        <v>16</v>
      </c>
      <c r="E9" s="39" t="s">
        <v>34</v>
      </c>
      <c r="F9" s="172" t="s">
        <v>35</v>
      </c>
      <c r="G9" s="172"/>
      <c r="H9" s="40" t="s">
        <v>7</v>
      </c>
      <c r="I9" s="38" t="s">
        <v>16</v>
      </c>
      <c r="J9" s="38"/>
      <c r="K9" s="38" t="s">
        <v>36</v>
      </c>
      <c r="L9" s="38" t="s">
        <v>16</v>
      </c>
      <c r="M9" s="38" t="s">
        <v>16</v>
      </c>
      <c r="N9" s="39" t="s">
        <v>16</v>
      </c>
      <c r="O9" s="39"/>
      <c r="P9" s="39"/>
      <c r="Q9" s="39" t="s">
        <v>32</v>
      </c>
      <c r="R9" s="39"/>
      <c r="S9" s="39" t="s">
        <v>40</v>
      </c>
      <c r="T9" s="39" t="s">
        <v>40</v>
      </c>
      <c r="U9" s="39" t="s">
        <v>4</v>
      </c>
    </row>
    <row r="10" spans="2:65">
      <c r="C10" s="38"/>
      <c r="D10" s="38" t="s">
        <v>42</v>
      </c>
      <c r="E10" s="39"/>
      <c r="F10" s="172" t="s">
        <v>43</v>
      </c>
      <c r="G10" s="172"/>
      <c r="H10" s="40" t="s">
        <v>44</v>
      </c>
      <c r="I10" s="38" t="s">
        <v>45</v>
      </c>
      <c r="J10" s="38" t="s">
        <v>46</v>
      </c>
      <c r="K10" s="38" t="s">
        <v>47</v>
      </c>
      <c r="L10" s="41" t="s">
        <v>87</v>
      </c>
      <c r="M10" s="38" t="s">
        <v>37</v>
      </c>
      <c r="N10" s="38" t="s">
        <v>8</v>
      </c>
      <c r="O10" s="38" t="s">
        <v>48</v>
      </c>
      <c r="P10" s="38" t="s">
        <v>90</v>
      </c>
      <c r="Q10" s="38" t="s">
        <v>49</v>
      </c>
      <c r="R10" s="38"/>
      <c r="S10" s="38" t="s">
        <v>50</v>
      </c>
      <c r="T10" s="38" t="s">
        <v>50</v>
      </c>
      <c r="U10" s="38" t="s">
        <v>11</v>
      </c>
      <c r="BH10" s="36">
        <v>2</v>
      </c>
      <c r="BI10" s="36" t="s">
        <v>52</v>
      </c>
    </row>
    <row r="11" spans="2:65">
      <c r="B11" s="42" t="s">
        <v>84</v>
      </c>
      <c r="C11" s="42" t="s">
        <v>53</v>
      </c>
      <c r="D11" s="42" t="s">
        <v>54</v>
      </c>
      <c r="E11" s="43" t="s">
        <v>55</v>
      </c>
      <c r="F11" s="42" t="s">
        <v>36</v>
      </c>
      <c r="G11" s="42" t="s">
        <v>56</v>
      </c>
      <c r="H11" s="44" t="s">
        <v>39</v>
      </c>
      <c r="I11" s="42" t="s">
        <v>57</v>
      </c>
      <c r="J11" s="42" t="s">
        <v>58</v>
      </c>
      <c r="K11" s="42" t="s">
        <v>8</v>
      </c>
      <c r="L11" s="45" t="s">
        <v>88</v>
      </c>
      <c r="M11" s="42" t="s">
        <v>6</v>
      </c>
      <c r="N11" s="42" t="s">
        <v>6</v>
      </c>
      <c r="O11" s="42" t="s">
        <v>8</v>
      </c>
      <c r="P11" s="42" t="s">
        <v>91</v>
      </c>
      <c r="Q11" s="42" t="s">
        <v>59</v>
      </c>
      <c r="R11" s="42"/>
      <c r="S11" s="42">
        <v>44348</v>
      </c>
      <c r="T11" s="42">
        <f>+E3</f>
        <v>44712</v>
      </c>
      <c r="U11" s="42">
        <f>T11</f>
        <v>44712</v>
      </c>
    </row>
    <row r="12" spans="2:65">
      <c r="E12" s="125" t="s">
        <v>100</v>
      </c>
    </row>
    <row r="14" spans="2:65" ht="15.75">
      <c r="B14" s="36">
        <v>225260</v>
      </c>
      <c r="C14" s="111"/>
      <c r="D14" s="109">
        <v>623</v>
      </c>
      <c r="E14" s="108" t="s">
        <v>112</v>
      </c>
      <c r="F14" s="49">
        <v>2009</v>
      </c>
      <c r="G14" s="49">
        <v>5</v>
      </c>
      <c r="H14" s="50">
        <v>0</v>
      </c>
      <c r="I14" s="37" t="s">
        <v>60</v>
      </c>
      <c r="J14" s="37">
        <v>10</v>
      </c>
      <c r="K14" s="37">
        <f>F14+J14</f>
        <v>2019</v>
      </c>
      <c r="L14" s="46">
        <f>+K14+(G14/12)</f>
        <v>2019.4166666666667</v>
      </c>
      <c r="M14" s="110">
        <v>96417.52</v>
      </c>
      <c r="N14" s="47">
        <f t="shared" ref="N14" si="0">M14-M14*H14</f>
        <v>96417.52</v>
      </c>
      <c r="O14" s="47">
        <f t="shared" ref="O14" si="1">N14/J14/12</f>
        <v>803.47933333333333</v>
      </c>
      <c r="P14" s="47">
        <f t="shared" ref="P14" si="2">+O14*12</f>
        <v>9641.7520000000004</v>
      </c>
      <c r="Q14" s="47">
        <f>+IF(L14&lt;$Q$7,0,IF(L14&gt;$Q$6,P14,(((L14-$Q$7)*12)*O14)))</f>
        <v>0</v>
      </c>
      <c r="R14" s="47"/>
      <c r="S14" s="47">
        <f>+IF(L14&lt;=$Q$7,M14,IF((F14+(G14/12))&gt;=$Q$7,0,(((N14-(((L14-$Q$7)*12)*O14))))))</f>
        <v>96417.52</v>
      </c>
      <c r="T14" s="47">
        <f t="shared" ref="T14" si="3">+IF(Q14=0,S14,S14+Q14)</f>
        <v>96417.52</v>
      </c>
      <c r="U14" s="47">
        <f t="shared" ref="U14" si="4">+M14-T14</f>
        <v>0</v>
      </c>
    </row>
    <row r="15" spans="2:65" ht="15.75">
      <c r="B15" s="36" t="s">
        <v>113</v>
      </c>
      <c r="C15" s="111"/>
      <c r="D15" s="37">
        <v>600</v>
      </c>
      <c r="E15" s="108" t="s">
        <v>114</v>
      </c>
      <c r="F15" s="49">
        <v>2009</v>
      </c>
      <c r="G15" s="49">
        <v>11</v>
      </c>
      <c r="H15" s="50">
        <v>0</v>
      </c>
      <c r="I15" s="37" t="s">
        <v>60</v>
      </c>
      <c r="J15" s="37">
        <v>10</v>
      </c>
      <c r="K15" s="37">
        <f>F15+J15</f>
        <v>2019</v>
      </c>
      <c r="L15" s="46">
        <f>+K15+(G15/12)</f>
        <v>2019.9166666666667</v>
      </c>
      <c r="M15" s="110">
        <f>97320.24+83304+8127.69+605.1</f>
        <v>189357.03</v>
      </c>
      <c r="N15" s="47">
        <f t="shared" ref="N15" si="5">M15-M15*H15</f>
        <v>189357.03</v>
      </c>
      <c r="O15" s="47">
        <f t="shared" ref="O15:O28" si="6">N15/J15/12</f>
        <v>1577.9752500000002</v>
      </c>
      <c r="P15" s="47">
        <f t="shared" ref="P15:P28" si="7">+O15*12</f>
        <v>18935.703000000001</v>
      </c>
      <c r="Q15" s="47">
        <f t="shared" ref="Q15:Q28" si="8">+IF(L15&lt;$Q$7,0,IF(L15&gt;$Q$6,P15,(((L15-$Q$7)*12)*O15)))</f>
        <v>0</v>
      </c>
      <c r="R15" s="47"/>
      <c r="S15" s="47">
        <f t="shared" ref="S15:S28" si="9">+IF(L15&lt;=$Q$7,M15,IF((F15+(G15/12))&gt;=$Q$7,0,(((N15-(((L15-$Q$7)*12)*O15))))))</f>
        <v>189357.03</v>
      </c>
      <c r="T15" s="47">
        <f t="shared" ref="T15:T28" si="10">+IF(Q15=0,S15,S15+Q15)</f>
        <v>189357.03</v>
      </c>
      <c r="U15" s="47">
        <f t="shared" ref="U15:U28" si="11">+M15-T15</f>
        <v>0</v>
      </c>
    </row>
    <row r="16" spans="2:65">
      <c r="B16" s="36">
        <v>70261</v>
      </c>
      <c r="C16" s="37" t="s">
        <v>61</v>
      </c>
      <c r="D16" s="37"/>
      <c r="E16" s="48" t="s">
        <v>62</v>
      </c>
      <c r="F16" s="49">
        <v>2009</v>
      </c>
      <c r="G16" s="49">
        <v>11</v>
      </c>
      <c r="H16" s="50">
        <v>0</v>
      </c>
      <c r="I16" s="37" t="s">
        <v>60</v>
      </c>
      <c r="J16" s="37">
        <v>7</v>
      </c>
      <c r="K16" s="37">
        <f t="shared" ref="K16:K22" si="12">F16+J16</f>
        <v>2016</v>
      </c>
      <c r="L16" s="46">
        <f t="shared" ref="L16:L19" si="13">+K16+(G16/12)</f>
        <v>2016.9166666666667</v>
      </c>
      <c r="M16" s="47">
        <v>151485.62400000001</v>
      </c>
      <c r="N16" s="47">
        <f t="shared" ref="N16:N19" si="14">M16-M16*H16</f>
        <v>151485.62400000001</v>
      </c>
      <c r="O16" s="47">
        <f t="shared" si="6"/>
        <v>1803.4002857142859</v>
      </c>
      <c r="P16" s="47">
        <f t="shared" si="7"/>
        <v>21640.803428571431</v>
      </c>
      <c r="Q16" s="47">
        <f t="shared" si="8"/>
        <v>0</v>
      </c>
      <c r="R16" s="47"/>
      <c r="S16" s="47">
        <f t="shared" si="9"/>
        <v>151485.62400000001</v>
      </c>
      <c r="T16" s="47">
        <f t="shared" si="10"/>
        <v>151485.62400000001</v>
      </c>
      <c r="U16" s="47">
        <f t="shared" si="11"/>
        <v>0</v>
      </c>
      <c r="BI16" s="36" t="s">
        <v>63</v>
      </c>
    </row>
    <row r="17" spans="1:61">
      <c r="C17" s="37"/>
      <c r="D17" s="37"/>
      <c r="E17" s="48"/>
      <c r="F17" s="117">
        <v>2017</v>
      </c>
      <c r="G17" s="117">
        <v>10</v>
      </c>
      <c r="H17" s="118">
        <v>0</v>
      </c>
      <c r="I17" s="113" t="s">
        <v>60</v>
      </c>
      <c r="J17" s="113">
        <v>3</v>
      </c>
      <c r="K17" s="113">
        <f t="shared" si="12"/>
        <v>2020</v>
      </c>
      <c r="L17" s="46">
        <f t="shared" si="13"/>
        <v>2020.8333333333333</v>
      </c>
      <c r="M17" s="47">
        <v>37871.405999999988</v>
      </c>
      <c r="N17" s="47">
        <f t="shared" si="14"/>
        <v>37871.405999999988</v>
      </c>
      <c r="O17" s="47">
        <f t="shared" si="6"/>
        <v>1051.9834999999996</v>
      </c>
      <c r="P17" s="47">
        <f t="shared" si="7"/>
        <v>12623.801999999996</v>
      </c>
      <c r="Q17" s="47">
        <f t="shared" si="8"/>
        <v>0</v>
      </c>
      <c r="R17" s="47"/>
      <c r="S17" s="47">
        <f t="shared" si="9"/>
        <v>37871.405999999988</v>
      </c>
      <c r="T17" s="47">
        <f t="shared" si="10"/>
        <v>37871.405999999988</v>
      </c>
      <c r="U17" s="47">
        <f t="shared" si="11"/>
        <v>0</v>
      </c>
    </row>
    <row r="18" spans="1:61">
      <c r="C18" s="37" t="s">
        <v>61</v>
      </c>
      <c r="D18" s="37"/>
      <c r="E18" s="48" t="s">
        <v>64</v>
      </c>
      <c r="F18" s="49">
        <v>2011</v>
      </c>
      <c r="G18" s="49">
        <v>12</v>
      </c>
      <c r="H18" s="50">
        <v>0</v>
      </c>
      <c r="I18" s="37" t="s">
        <v>60</v>
      </c>
      <c r="J18" s="37">
        <v>7</v>
      </c>
      <c r="K18" s="37">
        <f t="shared" si="12"/>
        <v>2018</v>
      </c>
      <c r="L18" s="46">
        <f t="shared" si="13"/>
        <v>2019</v>
      </c>
      <c r="M18" s="47">
        <v>518.29600000000005</v>
      </c>
      <c r="N18" s="47">
        <f t="shared" si="14"/>
        <v>518.29600000000005</v>
      </c>
      <c r="O18" s="47">
        <f t="shared" si="6"/>
        <v>6.1701904761904771</v>
      </c>
      <c r="P18" s="47">
        <f t="shared" si="7"/>
        <v>74.042285714285725</v>
      </c>
      <c r="Q18" s="47">
        <f t="shared" si="8"/>
        <v>0</v>
      </c>
      <c r="R18" s="47"/>
      <c r="S18" s="47">
        <f t="shared" si="9"/>
        <v>518.29600000000005</v>
      </c>
      <c r="T18" s="47">
        <f t="shared" si="10"/>
        <v>518.29600000000005</v>
      </c>
      <c r="U18" s="47">
        <f t="shared" si="11"/>
        <v>0</v>
      </c>
      <c r="BI18" s="36" t="s">
        <v>63</v>
      </c>
    </row>
    <row r="19" spans="1:61">
      <c r="C19" s="37"/>
      <c r="D19" s="37"/>
      <c r="E19" s="48"/>
      <c r="F19" s="117">
        <v>2017</v>
      </c>
      <c r="G19" s="117">
        <v>10</v>
      </c>
      <c r="H19" s="118">
        <v>0</v>
      </c>
      <c r="I19" s="113" t="s">
        <v>60</v>
      </c>
      <c r="J19" s="113">
        <v>3</v>
      </c>
      <c r="K19" s="113">
        <f t="shared" si="12"/>
        <v>2020</v>
      </c>
      <c r="L19" s="46">
        <f t="shared" si="13"/>
        <v>2020.8333333333333</v>
      </c>
      <c r="M19" s="47">
        <v>129.57399999999996</v>
      </c>
      <c r="N19" s="47">
        <f t="shared" si="14"/>
        <v>129.57399999999996</v>
      </c>
      <c r="O19" s="47">
        <f t="shared" si="6"/>
        <v>3.5992777777777767</v>
      </c>
      <c r="P19" s="47">
        <f t="shared" si="7"/>
        <v>43.191333333333318</v>
      </c>
      <c r="Q19" s="47">
        <f t="shared" si="8"/>
        <v>0</v>
      </c>
      <c r="R19" s="47"/>
      <c r="S19" s="47">
        <f t="shared" si="9"/>
        <v>129.57399999999996</v>
      </c>
      <c r="T19" s="47">
        <f t="shared" si="10"/>
        <v>129.57399999999996</v>
      </c>
      <c r="U19" s="47">
        <f t="shared" si="11"/>
        <v>0</v>
      </c>
    </row>
    <row r="20" spans="1:61">
      <c r="B20" s="36">
        <v>187700</v>
      </c>
      <c r="C20" s="37"/>
      <c r="D20" s="37"/>
      <c r="E20" s="48" t="s">
        <v>92</v>
      </c>
      <c r="F20" s="49">
        <v>2016</v>
      </c>
      <c r="G20" s="49">
        <v>3</v>
      </c>
      <c r="H20" s="50">
        <v>0</v>
      </c>
      <c r="I20" s="37" t="s">
        <v>60</v>
      </c>
      <c r="J20" s="37">
        <v>3</v>
      </c>
      <c r="K20" s="37">
        <f t="shared" si="12"/>
        <v>2019</v>
      </c>
      <c r="L20" s="46">
        <f t="shared" ref="L20" si="15">+K20+(G20/12)</f>
        <v>2019.25</v>
      </c>
      <c r="M20" s="47">
        <v>20149.599999999999</v>
      </c>
      <c r="N20" s="47">
        <f t="shared" ref="N20" si="16">M20-M20*H20</f>
        <v>20149.599999999999</v>
      </c>
      <c r="O20" s="47">
        <f t="shared" si="6"/>
        <v>559.71111111111111</v>
      </c>
      <c r="P20" s="47">
        <f t="shared" si="7"/>
        <v>6716.5333333333328</v>
      </c>
      <c r="Q20" s="47">
        <f t="shared" si="8"/>
        <v>0</v>
      </c>
      <c r="R20" s="47"/>
      <c r="S20" s="47">
        <f t="shared" si="9"/>
        <v>20149.599999999999</v>
      </c>
      <c r="T20" s="47">
        <f t="shared" si="10"/>
        <v>20149.599999999999</v>
      </c>
      <c r="U20" s="47">
        <f t="shared" si="11"/>
        <v>0</v>
      </c>
    </row>
    <row r="21" spans="1:61" ht="15">
      <c r="B21" s="108" t="s">
        <v>103</v>
      </c>
      <c r="C21" s="108" t="s">
        <v>61</v>
      </c>
      <c r="D21" s="109">
        <v>623</v>
      </c>
      <c r="E21" s="108" t="s">
        <v>104</v>
      </c>
      <c r="F21" s="49">
        <v>2009</v>
      </c>
      <c r="G21" s="49">
        <v>6</v>
      </c>
      <c r="H21" s="50">
        <v>0</v>
      </c>
      <c r="I21" s="37" t="s">
        <v>60</v>
      </c>
      <c r="J21" s="37">
        <v>7</v>
      </c>
      <c r="K21" s="37">
        <f t="shared" si="12"/>
        <v>2016</v>
      </c>
      <c r="L21" s="46">
        <f t="shared" ref="L21:L22" si="17">+K21+(G21/12)</f>
        <v>2016.5</v>
      </c>
      <c r="M21" s="110">
        <v>154143.91200000001</v>
      </c>
      <c r="N21" s="47">
        <f t="shared" ref="N21:N22" si="18">M21-M21*H21</f>
        <v>154143.91200000001</v>
      </c>
      <c r="O21" s="47">
        <f t="shared" si="6"/>
        <v>1835.0465714285717</v>
      </c>
      <c r="P21" s="47">
        <f t="shared" si="7"/>
        <v>22020.55885714286</v>
      </c>
      <c r="Q21" s="47">
        <f t="shared" si="8"/>
        <v>0</v>
      </c>
      <c r="R21" s="47"/>
      <c r="S21" s="47">
        <f t="shared" si="9"/>
        <v>154143.91200000001</v>
      </c>
      <c r="T21" s="47">
        <f t="shared" si="10"/>
        <v>154143.91200000001</v>
      </c>
      <c r="U21" s="47">
        <f t="shared" si="11"/>
        <v>0</v>
      </c>
    </row>
    <row r="22" spans="1:61" ht="15.75">
      <c r="B22" s="111"/>
      <c r="C22" s="111"/>
      <c r="D22" s="109">
        <v>623</v>
      </c>
      <c r="E22" s="108" t="s">
        <v>105</v>
      </c>
      <c r="F22" s="49">
        <v>2017</v>
      </c>
      <c r="G22" s="49">
        <v>10</v>
      </c>
      <c r="H22" s="50">
        <v>0</v>
      </c>
      <c r="I22" s="37" t="s">
        <v>60</v>
      </c>
      <c r="J22" s="37">
        <v>3</v>
      </c>
      <c r="K22" s="37">
        <f t="shared" si="12"/>
        <v>2020</v>
      </c>
      <c r="L22" s="46">
        <f t="shared" si="17"/>
        <v>2020.8333333333333</v>
      </c>
      <c r="M22" s="110">
        <v>38535.978000000003</v>
      </c>
      <c r="N22" s="47">
        <f t="shared" si="18"/>
        <v>38535.978000000003</v>
      </c>
      <c r="O22" s="47">
        <f t="shared" si="6"/>
        <v>1070.4438333333335</v>
      </c>
      <c r="P22" s="47">
        <f t="shared" si="7"/>
        <v>12845.326000000001</v>
      </c>
      <c r="Q22" s="47">
        <f t="shared" si="8"/>
        <v>0</v>
      </c>
      <c r="R22" s="47"/>
      <c r="S22" s="47">
        <f t="shared" si="9"/>
        <v>38535.978000000003</v>
      </c>
      <c r="T22" s="47">
        <f t="shared" si="10"/>
        <v>38535.978000000003</v>
      </c>
      <c r="U22" s="47">
        <f t="shared" si="11"/>
        <v>0</v>
      </c>
    </row>
    <row r="23" spans="1:61" s="153" customFormat="1" ht="15">
      <c r="A23" s="153" t="s">
        <v>122</v>
      </c>
      <c r="B23" s="153">
        <v>173290</v>
      </c>
      <c r="C23" s="153" t="s">
        <v>61</v>
      </c>
      <c r="D23" s="153">
        <v>628</v>
      </c>
      <c r="E23" s="153" t="s">
        <v>123</v>
      </c>
      <c r="F23" s="165">
        <v>2012</v>
      </c>
      <c r="G23" s="165">
        <v>9</v>
      </c>
      <c r="H23" s="165">
        <v>0</v>
      </c>
      <c r="I23" s="165" t="s">
        <v>60</v>
      </c>
      <c r="J23" s="165">
        <v>7</v>
      </c>
      <c r="K23" s="165">
        <f t="shared" ref="K23:K28" si="19">F23+J23</f>
        <v>2019</v>
      </c>
      <c r="L23" s="154">
        <f t="shared" ref="L23:L28" si="20">+K23+(G23/12)</f>
        <v>2019.75</v>
      </c>
      <c r="M23" s="110">
        <v>199801.60000000001</v>
      </c>
      <c r="N23" s="110">
        <f t="shared" ref="N23:N28" si="21">M23-M23*H23</f>
        <v>199801.60000000001</v>
      </c>
      <c r="O23" s="110">
        <f t="shared" si="6"/>
        <v>2378.5904761904762</v>
      </c>
      <c r="P23" s="110">
        <f t="shared" si="7"/>
        <v>28543.085714285713</v>
      </c>
      <c r="Q23" s="110">
        <f t="shared" si="8"/>
        <v>0</v>
      </c>
      <c r="R23" s="110"/>
      <c r="S23" s="110">
        <f t="shared" si="9"/>
        <v>199801.60000000001</v>
      </c>
      <c r="T23" s="110">
        <f t="shared" si="10"/>
        <v>199801.60000000001</v>
      </c>
      <c r="U23" s="110">
        <f t="shared" si="11"/>
        <v>0</v>
      </c>
      <c r="V23" s="155">
        <f t="shared" ref="V23:V28" si="22">M23-T23</f>
        <v>0</v>
      </c>
      <c r="W23" s="36"/>
      <c r="Y23" s="155"/>
    </row>
    <row r="24" spans="1:61" s="161" customFormat="1" ht="15">
      <c r="D24" s="161">
        <v>628</v>
      </c>
      <c r="E24" s="161" t="s">
        <v>124</v>
      </c>
      <c r="F24" s="166">
        <v>2017</v>
      </c>
      <c r="G24" s="166">
        <v>10</v>
      </c>
      <c r="H24" s="166">
        <v>0</v>
      </c>
      <c r="I24" s="166" t="s">
        <v>60</v>
      </c>
      <c r="J24" s="166">
        <v>3</v>
      </c>
      <c r="K24" s="166">
        <f t="shared" si="19"/>
        <v>2020</v>
      </c>
      <c r="L24" s="162">
        <f t="shared" si="20"/>
        <v>2020.8333333333333</v>
      </c>
      <c r="M24" s="163">
        <v>49950.399999999994</v>
      </c>
      <c r="N24" s="163">
        <f t="shared" si="21"/>
        <v>49950.399999999994</v>
      </c>
      <c r="O24" s="163">
        <f t="shared" si="6"/>
        <v>1387.5111111111109</v>
      </c>
      <c r="P24" s="163">
        <f t="shared" si="7"/>
        <v>16650.133333333331</v>
      </c>
      <c r="Q24" s="163">
        <f t="shared" si="8"/>
        <v>0</v>
      </c>
      <c r="R24" s="163"/>
      <c r="S24" s="163">
        <f t="shared" si="9"/>
        <v>49950.399999999994</v>
      </c>
      <c r="T24" s="163">
        <f t="shared" si="10"/>
        <v>49950.399999999994</v>
      </c>
      <c r="U24" s="163">
        <f t="shared" si="11"/>
        <v>0</v>
      </c>
      <c r="V24" s="164">
        <f t="shared" si="22"/>
        <v>0</v>
      </c>
    </row>
    <row r="25" spans="1:61" s="153" customFormat="1" ht="15">
      <c r="A25" s="153" t="s">
        <v>122</v>
      </c>
      <c r="B25" s="153">
        <v>173296</v>
      </c>
      <c r="C25" s="153" t="s">
        <v>61</v>
      </c>
      <c r="D25" s="153">
        <v>629</v>
      </c>
      <c r="E25" s="153" t="s">
        <v>123</v>
      </c>
      <c r="F25" s="165">
        <v>2012</v>
      </c>
      <c r="G25" s="165">
        <v>12</v>
      </c>
      <c r="H25" s="165">
        <v>0</v>
      </c>
      <c r="I25" s="165" t="s">
        <v>60</v>
      </c>
      <c r="J25" s="165">
        <v>7</v>
      </c>
      <c r="K25" s="165">
        <f t="shared" si="19"/>
        <v>2019</v>
      </c>
      <c r="L25" s="154">
        <f t="shared" si="20"/>
        <v>2020</v>
      </c>
      <c r="M25" s="110">
        <v>199962.4</v>
      </c>
      <c r="N25" s="110">
        <f t="shared" si="21"/>
        <v>199962.4</v>
      </c>
      <c r="O25" s="110">
        <f t="shared" si="6"/>
        <v>2380.5047619047618</v>
      </c>
      <c r="P25" s="110">
        <f t="shared" si="7"/>
        <v>28566.057142857142</v>
      </c>
      <c r="Q25" s="110">
        <f t="shared" si="8"/>
        <v>0</v>
      </c>
      <c r="R25" s="110"/>
      <c r="S25" s="110">
        <f t="shared" si="9"/>
        <v>199962.4</v>
      </c>
      <c r="T25" s="110">
        <f t="shared" si="10"/>
        <v>199962.4</v>
      </c>
      <c r="U25" s="110">
        <f t="shared" si="11"/>
        <v>0</v>
      </c>
      <c r="V25" s="155">
        <f t="shared" si="22"/>
        <v>0</v>
      </c>
      <c r="W25" s="36"/>
    </row>
    <row r="26" spans="1:61" s="161" customFormat="1" ht="15">
      <c r="D26" s="161">
        <v>629</v>
      </c>
      <c r="E26" s="161" t="s">
        <v>125</v>
      </c>
      <c r="F26" s="166">
        <v>2017</v>
      </c>
      <c r="G26" s="166">
        <v>10</v>
      </c>
      <c r="H26" s="166">
        <v>0</v>
      </c>
      <c r="I26" s="166" t="s">
        <v>60</v>
      </c>
      <c r="J26" s="166">
        <v>3</v>
      </c>
      <c r="K26" s="166">
        <f t="shared" si="19"/>
        <v>2020</v>
      </c>
      <c r="L26" s="162">
        <f t="shared" si="20"/>
        <v>2020.8333333333333</v>
      </c>
      <c r="M26" s="163">
        <v>49990.600000000006</v>
      </c>
      <c r="N26" s="163">
        <f t="shared" si="21"/>
        <v>49990.600000000006</v>
      </c>
      <c r="O26" s="163">
        <f t="shared" si="6"/>
        <v>1388.627777777778</v>
      </c>
      <c r="P26" s="163">
        <f t="shared" si="7"/>
        <v>16663.533333333336</v>
      </c>
      <c r="Q26" s="163">
        <f t="shared" si="8"/>
        <v>0</v>
      </c>
      <c r="R26" s="163"/>
      <c r="S26" s="163">
        <f t="shared" si="9"/>
        <v>49990.600000000006</v>
      </c>
      <c r="T26" s="163">
        <f t="shared" si="10"/>
        <v>49990.600000000006</v>
      </c>
      <c r="U26" s="163">
        <f t="shared" si="11"/>
        <v>0</v>
      </c>
      <c r="V26" s="164">
        <f t="shared" si="22"/>
        <v>0</v>
      </c>
    </row>
    <row r="27" spans="1:61" s="153" customFormat="1" ht="15">
      <c r="B27" s="153">
        <v>278095</v>
      </c>
      <c r="D27" s="153">
        <v>607</v>
      </c>
      <c r="E27" s="153" t="s">
        <v>130</v>
      </c>
      <c r="F27" s="165">
        <v>2003</v>
      </c>
      <c r="G27" s="165">
        <v>4</v>
      </c>
      <c r="H27" s="165">
        <v>0</v>
      </c>
      <c r="I27" s="165" t="s">
        <v>60</v>
      </c>
      <c r="J27" s="165">
        <v>10</v>
      </c>
      <c r="K27" s="165">
        <f t="shared" si="19"/>
        <v>2013</v>
      </c>
      <c r="L27" s="154">
        <f t="shared" si="20"/>
        <v>2013.3333333333333</v>
      </c>
      <c r="M27" s="110">
        <v>123452.02</v>
      </c>
      <c r="N27" s="110">
        <f t="shared" si="21"/>
        <v>123452.02</v>
      </c>
      <c r="O27" s="110">
        <f t="shared" si="6"/>
        <v>1028.7668333333334</v>
      </c>
      <c r="P27" s="110">
        <f t="shared" si="7"/>
        <v>12345.202000000001</v>
      </c>
      <c r="Q27" s="110">
        <f t="shared" si="8"/>
        <v>0</v>
      </c>
      <c r="R27" s="110"/>
      <c r="S27" s="110">
        <f t="shared" si="9"/>
        <v>123452.02</v>
      </c>
      <c r="T27" s="110">
        <f t="shared" si="10"/>
        <v>123452.02</v>
      </c>
      <c r="U27" s="110">
        <f t="shared" si="11"/>
        <v>0</v>
      </c>
      <c r="V27" s="155">
        <f t="shared" si="22"/>
        <v>0</v>
      </c>
      <c r="W27" s="36"/>
    </row>
    <row r="28" spans="1:61" s="153" customFormat="1" ht="15">
      <c r="B28" s="153">
        <v>187699</v>
      </c>
      <c r="D28" s="153">
        <v>607</v>
      </c>
      <c r="E28" s="153" t="s">
        <v>130</v>
      </c>
      <c r="F28" s="165">
        <v>2003</v>
      </c>
      <c r="G28" s="165">
        <v>4</v>
      </c>
      <c r="H28" s="165">
        <v>0</v>
      </c>
      <c r="I28" s="165" t="s">
        <v>60</v>
      </c>
      <c r="J28" s="165">
        <v>10</v>
      </c>
      <c r="K28" s="165">
        <f t="shared" si="19"/>
        <v>2013</v>
      </c>
      <c r="L28" s="154">
        <f t="shared" si="20"/>
        <v>2013.3333333333333</v>
      </c>
      <c r="M28" s="110">
        <v>123452.02</v>
      </c>
      <c r="N28" s="110">
        <f t="shared" si="21"/>
        <v>123452.02</v>
      </c>
      <c r="O28" s="110">
        <f t="shared" si="6"/>
        <v>1028.7668333333334</v>
      </c>
      <c r="P28" s="110">
        <f t="shared" si="7"/>
        <v>12345.202000000001</v>
      </c>
      <c r="Q28" s="110">
        <f t="shared" si="8"/>
        <v>0</v>
      </c>
      <c r="R28" s="110"/>
      <c r="S28" s="110">
        <f t="shared" si="9"/>
        <v>123452.02</v>
      </c>
      <c r="T28" s="110">
        <f t="shared" si="10"/>
        <v>123452.02</v>
      </c>
      <c r="U28" s="110">
        <f t="shared" si="11"/>
        <v>0</v>
      </c>
      <c r="V28" s="155">
        <f t="shared" si="22"/>
        <v>0</v>
      </c>
      <c r="W28" s="36"/>
    </row>
    <row r="29" spans="1:61" s="112" customFormat="1" ht="15.75">
      <c r="C29" s="113"/>
      <c r="D29" s="114"/>
      <c r="E29" s="115"/>
      <c r="F29" s="115"/>
      <c r="G29" s="116"/>
      <c r="H29" s="116"/>
      <c r="I29" s="113"/>
      <c r="J29" s="113"/>
      <c r="K29" s="113"/>
      <c r="L29" s="46"/>
      <c r="M29" s="110"/>
      <c r="N29" s="47"/>
      <c r="O29" s="47"/>
      <c r="P29" s="47"/>
      <c r="Q29" s="47"/>
      <c r="R29" s="47"/>
      <c r="S29" s="47"/>
      <c r="T29" s="47"/>
      <c r="U29" s="47">
        <f t="shared" ref="U29" si="23">+M29-T29</f>
        <v>0</v>
      </c>
    </row>
    <row r="30" spans="1:61">
      <c r="C30" s="37"/>
      <c r="D30" s="37"/>
      <c r="E30" s="51" t="s">
        <v>65</v>
      </c>
      <c r="F30" s="52"/>
      <c r="G30" s="52"/>
      <c r="H30" s="53"/>
      <c r="I30" s="54"/>
      <c r="J30" s="54"/>
      <c r="K30" s="54"/>
      <c r="L30" s="55"/>
      <c r="M30" s="124">
        <f>SUM(M14:M29)</f>
        <v>1435217.98</v>
      </c>
      <c r="N30" s="124">
        <f t="shared" ref="N30:U30" si="24">SUM(N14:N29)</f>
        <v>1435217.98</v>
      </c>
      <c r="O30" s="124">
        <f t="shared" si="24"/>
        <v>18304.577146825399</v>
      </c>
      <c r="P30" s="124">
        <f t="shared" si="24"/>
        <v>219654.92576190474</v>
      </c>
      <c r="Q30" s="124">
        <f t="shared" si="24"/>
        <v>0</v>
      </c>
      <c r="R30" s="124">
        <f t="shared" si="24"/>
        <v>0</v>
      </c>
      <c r="S30" s="124">
        <f t="shared" si="24"/>
        <v>1435217.98</v>
      </c>
      <c r="T30" s="124">
        <f t="shared" si="24"/>
        <v>1435217.98</v>
      </c>
      <c r="U30" s="124">
        <f t="shared" si="24"/>
        <v>0</v>
      </c>
    </row>
    <row r="31" spans="1:61">
      <c r="C31" s="37"/>
      <c r="D31" s="37"/>
      <c r="E31" s="39"/>
      <c r="F31" s="49"/>
      <c r="G31" s="49"/>
      <c r="H31" s="50"/>
      <c r="I31" s="37"/>
      <c r="J31" s="37"/>
      <c r="K31" s="37"/>
      <c r="M31" s="56"/>
      <c r="N31" s="56"/>
      <c r="O31" s="56"/>
      <c r="P31" s="56"/>
      <c r="Q31" s="56"/>
      <c r="R31" s="56"/>
      <c r="S31" s="56"/>
      <c r="T31" s="56"/>
      <c r="U31" s="56"/>
    </row>
    <row r="32" spans="1:61">
      <c r="C32" s="37"/>
      <c r="D32" s="37"/>
      <c r="E32" s="43" t="s">
        <v>101</v>
      </c>
      <c r="F32" s="49"/>
      <c r="G32" s="49"/>
      <c r="H32" s="50"/>
      <c r="I32" s="37"/>
      <c r="J32" s="37"/>
      <c r="K32" s="37"/>
      <c r="M32" s="56"/>
      <c r="N32" s="56"/>
      <c r="O32" s="56"/>
      <c r="P32" s="56"/>
      <c r="Q32" s="56"/>
      <c r="R32" s="56"/>
      <c r="S32" s="56"/>
      <c r="T32" s="56"/>
      <c r="U32" s="56"/>
    </row>
    <row r="34" spans="2:61">
      <c r="C34" s="37" t="s">
        <v>16</v>
      </c>
      <c r="D34" s="37" t="s">
        <v>16</v>
      </c>
      <c r="E34" s="48" t="s">
        <v>67</v>
      </c>
      <c r="F34" s="49">
        <v>2008</v>
      </c>
      <c r="G34" s="49">
        <v>1</v>
      </c>
      <c r="H34" s="50">
        <v>0</v>
      </c>
      <c r="I34" s="37" t="s">
        <v>60</v>
      </c>
      <c r="J34" s="37">
        <v>7</v>
      </c>
      <c r="K34" s="37">
        <f>F34+J34</f>
        <v>2015</v>
      </c>
      <c r="L34" s="46">
        <f>+K34+(G34/12)</f>
        <v>2015.0833333333333</v>
      </c>
      <c r="M34" s="47">
        <v>436.34399999999994</v>
      </c>
      <c r="N34" s="47">
        <f>M34-M34*H34</f>
        <v>436.34399999999994</v>
      </c>
      <c r="O34" s="47">
        <f t="shared" ref="O34:O39" si="25">N34/J34/12</f>
        <v>5.194571428571428</v>
      </c>
      <c r="P34" s="47">
        <f t="shared" ref="P34:P39" si="26">+O34*12</f>
        <v>62.334857142857132</v>
      </c>
      <c r="Q34" s="47">
        <f t="shared" ref="Q34:Q39" si="27">+IF(L34&lt;$Q$7,0,IF(L34&gt;$Q$6,P34,(((L34-$Q$7)*12)*O34)))</f>
        <v>0</v>
      </c>
      <c r="R34" s="47"/>
      <c r="S34" s="47">
        <f t="shared" ref="S34:S39" si="28">+IF(L34&lt;=$Q$7,M34,IF((F34+(G34/12))&gt;=$Q$7,0,(((N34-(((L34-$Q$7)*12)*O34))))))</f>
        <v>436.34399999999994</v>
      </c>
      <c r="T34" s="47">
        <f t="shared" ref="T34:T39" si="29">+IF(Q34=0,S34,S34+Q34)</f>
        <v>436.34399999999994</v>
      </c>
      <c r="U34" s="47">
        <f t="shared" ref="U34:U39" si="30">+M34-T34</f>
        <v>0</v>
      </c>
      <c r="BI34" s="36" t="s">
        <v>63</v>
      </c>
    </row>
    <row r="35" spans="2:61">
      <c r="C35" s="37"/>
      <c r="D35" s="37"/>
      <c r="E35" s="48"/>
      <c r="F35" s="117">
        <v>2017</v>
      </c>
      <c r="G35" s="117">
        <v>10</v>
      </c>
      <c r="H35" s="118">
        <v>0</v>
      </c>
      <c r="I35" s="113" t="s">
        <v>60</v>
      </c>
      <c r="J35" s="113">
        <v>3</v>
      </c>
      <c r="K35" s="113">
        <f>F35+J35</f>
        <v>2020</v>
      </c>
      <c r="L35" s="46">
        <f>+K35+(G35/12)</f>
        <v>2020.8333333333333</v>
      </c>
      <c r="M35" s="47">
        <v>109.08600000000001</v>
      </c>
      <c r="N35" s="47">
        <f>M35-M35*H35</f>
        <v>109.08600000000001</v>
      </c>
      <c r="O35" s="47">
        <f t="shared" si="25"/>
        <v>3.0301666666666667</v>
      </c>
      <c r="P35" s="47">
        <f t="shared" si="26"/>
        <v>36.362000000000002</v>
      </c>
      <c r="Q35" s="47">
        <f t="shared" si="27"/>
        <v>0</v>
      </c>
      <c r="R35" s="47"/>
      <c r="S35" s="47">
        <f t="shared" si="28"/>
        <v>109.08600000000001</v>
      </c>
      <c r="T35" s="47">
        <f t="shared" si="29"/>
        <v>109.08600000000001</v>
      </c>
      <c r="U35" s="47">
        <f t="shared" si="30"/>
        <v>0</v>
      </c>
    </row>
    <row r="36" spans="2:61" ht="15">
      <c r="B36" s="156">
        <v>102175</v>
      </c>
      <c r="C36" s="156" t="s">
        <v>66</v>
      </c>
      <c r="D36" s="157">
        <v>154</v>
      </c>
      <c r="E36" s="157" t="s">
        <v>102</v>
      </c>
      <c r="F36" s="158">
        <v>1997</v>
      </c>
      <c r="G36" s="158">
        <v>8</v>
      </c>
      <c r="H36" s="158">
        <v>0</v>
      </c>
      <c r="I36" s="158" t="s">
        <v>60</v>
      </c>
      <c r="J36" s="158">
        <v>7</v>
      </c>
      <c r="K36" s="158">
        <f t="shared" ref="K36:K39" si="31">F36+J36</f>
        <v>2004</v>
      </c>
      <c r="L36" s="46">
        <f t="shared" ref="L36:L38" si="32">+K36+(G36/12)</f>
        <v>2004.6666666666667</v>
      </c>
      <c r="M36" s="110">
        <v>96572.623999999996</v>
      </c>
      <c r="N36" s="47">
        <f t="shared" ref="N36:N39" si="33">M36-M36*H36</f>
        <v>96572.623999999996</v>
      </c>
      <c r="O36" s="47">
        <f t="shared" si="25"/>
        <v>1149.6740952380953</v>
      </c>
      <c r="P36" s="47">
        <f t="shared" si="26"/>
        <v>13796.089142857145</v>
      </c>
      <c r="Q36" s="47">
        <f t="shared" si="27"/>
        <v>0</v>
      </c>
      <c r="R36" s="47"/>
      <c r="S36" s="47">
        <f t="shared" si="28"/>
        <v>96572.623999999996</v>
      </c>
      <c r="T36" s="47">
        <f t="shared" si="29"/>
        <v>96572.623999999996</v>
      </c>
      <c r="U36" s="47">
        <f t="shared" si="30"/>
        <v>0</v>
      </c>
    </row>
    <row r="37" spans="2:61" ht="15">
      <c r="C37" s="37"/>
      <c r="D37" s="157">
        <v>154</v>
      </c>
      <c r="E37" s="157" t="s">
        <v>106</v>
      </c>
      <c r="F37" s="158">
        <v>2017</v>
      </c>
      <c r="G37" s="158">
        <v>10</v>
      </c>
      <c r="H37" s="158">
        <v>0</v>
      </c>
      <c r="I37" s="158" t="s">
        <v>60</v>
      </c>
      <c r="J37" s="158">
        <v>3</v>
      </c>
      <c r="K37" s="158">
        <f t="shared" si="31"/>
        <v>2020</v>
      </c>
      <c r="L37" s="46">
        <f t="shared" si="32"/>
        <v>2020.8333333333333</v>
      </c>
      <c r="M37" s="110">
        <v>24143.156000000003</v>
      </c>
      <c r="N37" s="47">
        <f t="shared" si="33"/>
        <v>24143.156000000003</v>
      </c>
      <c r="O37" s="47">
        <f t="shared" si="25"/>
        <v>670.64322222222233</v>
      </c>
      <c r="P37" s="47">
        <f t="shared" si="26"/>
        <v>8047.7186666666676</v>
      </c>
      <c r="Q37" s="47">
        <f t="shared" si="27"/>
        <v>0</v>
      </c>
      <c r="R37" s="47"/>
      <c r="S37" s="47">
        <f t="shared" si="28"/>
        <v>24143.156000000003</v>
      </c>
      <c r="T37" s="47">
        <f t="shared" si="29"/>
        <v>24143.156000000003</v>
      </c>
      <c r="U37" s="47">
        <f t="shared" si="30"/>
        <v>0</v>
      </c>
    </row>
    <row r="38" spans="2:61" ht="15">
      <c r="B38" s="156">
        <v>104623</v>
      </c>
      <c r="C38" s="37">
        <v>102175</v>
      </c>
      <c r="D38" s="157">
        <v>154</v>
      </c>
      <c r="E38" s="157" t="s">
        <v>107</v>
      </c>
      <c r="F38" s="158">
        <v>2013</v>
      </c>
      <c r="G38" s="158">
        <v>3</v>
      </c>
      <c r="H38" s="158">
        <v>0</v>
      </c>
      <c r="I38" s="158" t="s">
        <v>60</v>
      </c>
      <c r="J38" s="158">
        <v>3</v>
      </c>
      <c r="K38" s="158">
        <f t="shared" si="31"/>
        <v>2016</v>
      </c>
      <c r="L38" s="46">
        <f t="shared" si="32"/>
        <v>2016.25</v>
      </c>
      <c r="M38" s="110">
        <v>10181.32</v>
      </c>
      <c r="N38" s="47">
        <f t="shared" si="33"/>
        <v>10181.32</v>
      </c>
      <c r="O38" s="47">
        <f t="shared" si="25"/>
        <v>282.8144444444444</v>
      </c>
      <c r="P38" s="47">
        <f t="shared" si="26"/>
        <v>3393.7733333333326</v>
      </c>
      <c r="Q38" s="47">
        <f t="shared" si="27"/>
        <v>0</v>
      </c>
      <c r="R38" s="47"/>
      <c r="S38" s="47">
        <f t="shared" si="28"/>
        <v>10181.32</v>
      </c>
      <c r="T38" s="47">
        <f t="shared" si="29"/>
        <v>10181.32</v>
      </c>
      <c r="U38" s="47">
        <f t="shared" si="30"/>
        <v>0</v>
      </c>
    </row>
    <row r="39" spans="2:61" ht="15">
      <c r="B39" s="156">
        <v>102176</v>
      </c>
      <c r="C39" s="37">
        <v>102175</v>
      </c>
      <c r="D39" s="157">
        <v>154</v>
      </c>
      <c r="E39" s="157" t="s">
        <v>126</v>
      </c>
      <c r="F39" s="158">
        <v>2009</v>
      </c>
      <c r="G39" s="158">
        <v>1</v>
      </c>
      <c r="H39" s="158">
        <v>0</v>
      </c>
      <c r="I39" s="158" t="s">
        <v>60</v>
      </c>
      <c r="J39" s="158">
        <v>3</v>
      </c>
      <c r="K39" s="158">
        <f t="shared" si="31"/>
        <v>2012</v>
      </c>
      <c r="L39" s="46">
        <f>+K39+(G39/12)</f>
        <v>2012.0833333333333</v>
      </c>
      <c r="M39" s="110">
        <v>6818.83</v>
      </c>
      <c r="N39" s="47">
        <f t="shared" si="33"/>
        <v>6818.83</v>
      </c>
      <c r="O39" s="47">
        <f t="shared" si="25"/>
        <v>189.41194444444443</v>
      </c>
      <c r="P39" s="47">
        <f t="shared" si="26"/>
        <v>2272.9433333333332</v>
      </c>
      <c r="Q39" s="47">
        <f t="shared" si="27"/>
        <v>0</v>
      </c>
      <c r="R39" s="47"/>
      <c r="S39" s="47">
        <f t="shared" si="28"/>
        <v>6818.83</v>
      </c>
      <c r="T39" s="47">
        <f t="shared" si="29"/>
        <v>6818.83</v>
      </c>
      <c r="U39" s="47">
        <f t="shared" si="30"/>
        <v>0</v>
      </c>
    </row>
    <row r="40" spans="2:61">
      <c r="C40" s="37"/>
      <c r="D40" s="37"/>
      <c r="E40" s="48"/>
      <c r="F40" s="49"/>
      <c r="G40" s="49"/>
      <c r="H40" s="50"/>
      <c r="I40" s="37"/>
      <c r="J40" s="37"/>
      <c r="K40" s="37"/>
      <c r="M40" s="31"/>
      <c r="N40" s="31"/>
      <c r="O40" s="31"/>
      <c r="P40" s="31"/>
      <c r="Q40" s="31"/>
      <c r="R40" s="31"/>
      <c r="S40" s="31"/>
      <c r="T40" s="31"/>
      <c r="U40" s="31"/>
    </row>
    <row r="41" spans="2:61">
      <c r="C41" s="37"/>
      <c r="D41" s="37"/>
      <c r="E41" s="51" t="s">
        <v>68</v>
      </c>
      <c r="F41" s="52"/>
      <c r="G41" s="52"/>
      <c r="H41" s="53"/>
      <c r="I41" s="54"/>
      <c r="J41" s="54"/>
      <c r="K41" s="54"/>
      <c r="L41" s="55"/>
      <c r="M41" s="124">
        <f>SUM(M34:M40)</f>
        <v>138261.35999999999</v>
      </c>
      <c r="N41" s="124">
        <f t="shared" ref="N41:U41" si="34">SUM(N34:N40)</f>
        <v>138261.35999999999</v>
      </c>
      <c r="O41" s="124">
        <f t="shared" si="34"/>
        <v>2300.7684444444444</v>
      </c>
      <c r="P41" s="124">
        <f>SUM(P34:P40)</f>
        <v>27609.221333333331</v>
      </c>
      <c r="Q41" s="124">
        <f>SUM(Q34:Q40)</f>
        <v>0</v>
      </c>
      <c r="R41" s="124">
        <f t="shared" si="34"/>
        <v>0</v>
      </c>
      <c r="S41" s="124">
        <f t="shared" si="34"/>
        <v>138261.35999999999</v>
      </c>
      <c r="T41" s="124">
        <f t="shared" si="34"/>
        <v>138261.35999999999</v>
      </c>
      <c r="U41" s="124">
        <f t="shared" si="34"/>
        <v>0</v>
      </c>
    </row>
    <row r="42" spans="2:61">
      <c r="C42" s="37"/>
      <c r="D42" s="37"/>
      <c r="E42" s="48"/>
      <c r="F42" s="49"/>
      <c r="G42" s="49"/>
      <c r="H42" s="50"/>
      <c r="I42" s="37"/>
      <c r="J42" s="37"/>
      <c r="K42" s="37"/>
      <c r="M42" s="56"/>
      <c r="N42" s="56"/>
      <c r="O42" s="56"/>
      <c r="P42" s="56"/>
      <c r="Q42" s="56"/>
      <c r="R42" s="56"/>
      <c r="S42" s="56"/>
      <c r="T42" s="56"/>
      <c r="U42" s="56"/>
    </row>
    <row r="43" spans="2:61">
      <c r="C43" s="57"/>
      <c r="D43" s="37"/>
      <c r="E43" s="39" t="s">
        <v>99</v>
      </c>
      <c r="F43" s="49"/>
      <c r="G43" s="49"/>
      <c r="H43" s="58"/>
      <c r="I43" s="37"/>
      <c r="J43" s="37"/>
      <c r="K43" s="37"/>
      <c r="M43" s="31"/>
      <c r="N43" s="34"/>
      <c r="O43" s="34"/>
      <c r="P43" s="34"/>
      <c r="Q43" s="34"/>
      <c r="R43" s="34"/>
      <c r="S43" s="34"/>
      <c r="T43" s="34"/>
      <c r="U43" s="34"/>
    </row>
    <row r="44" spans="2:61" ht="15">
      <c r="B44" s="82"/>
      <c r="D44" s="82"/>
      <c r="E44" s="83"/>
      <c r="I44" s="37"/>
      <c r="L44" s="46"/>
      <c r="M44" s="84"/>
      <c r="N44" s="47"/>
      <c r="O44" s="47"/>
      <c r="P44" s="47"/>
      <c r="Q44" s="47"/>
      <c r="R44" s="47"/>
      <c r="S44" s="47"/>
      <c r="T44" s="47"/>
      <c r="U44" s="47"/>
    </row>
    <row r="46" spans="2:61">
      <c r="I46" s="37"/>
      <c r="J46" s="37"/>
      <c r="K46" s="37"/>
    </row>
    <row r="47" spans="2:61" s="59" customFormat="1">
      <c r="C47" s="60"/>
      <c r="D47" s="60"/>
      <c r="E47" s="51" t="s">
        <v>15</v>
      </c>
      <c r="F47" s="61"/>
      <c r="G47" s="61"/>
      <c r="H47" s="62"/>
      <c r="I47" s="63"/>
      <c r="J47" s="63"/>
      <c r="K47" s="63"/>
      <c r="L47" s="64"/>
      <c r="M47" s="124">
        <f>M30+M41+M44</f>
        <v>1573479.3399999999</v>
      </c>
      <c r="N47" s="124">
        <f t="shared" ref="N47:U47" si="35">N30+N41+N44</f>
        <v>1573479.3399999999</v>
      </c>
      <c r="O47" s="124">
        <f t="shared" si="35"/>
        <v>20605.345591269845</v>
      </c>
      <c r="P47" s="124">
        <f t="shared" si="35"/>
        <v>247264.14709523806</v>
      </c>
      <c r="Q47" s="124">
        <f t="shared" si="35"/>
        <v>0</v>
      </c>
      <c r="R47" s="124">
        <f t="shared" si="35"/>
        <v>0</v>
      </c>
      <c r="S47" s="124">
        <f t="shared" si="35"/>
        <v>1573479.3399999999</v>
      </c>
      <c r="T47" s="124">
        <f t="shared" si="35"/>
        <v>1573479.3399999999</v>
      </c>
      <c r="U47" s="124">
        <f t="shared" si="35"/>
        <v>0</v>
      </c>
    </row>
    <row r="48" spans="2:61">
      <c r="I48" s="37"/>
      <c r="J48" s="37"/>
      <c r="K48" s="37"/>
      <c r="M48" s="34"/>
    </row>
    <row r="49" spans="3:65">
      <c r="I49" s="37"/>
      <c r="J49" s="37"/>
      <c r="K49" s="37"/>
    </row>
    <row r="50" spans="3:65" s="34" customFormat="1">
      <c r="C50" s="36"/>
      <c r="D50" s="36"/>
      <c r="E50" s="36"/>
      <c r="F50" s="36"/>
      <c r="G50" s="36"/>
      <c r="H50" s="36"/>
      <c r="I50" s="37"/>
      <c r="J50" s="37"/>
      <c r="K50" s="37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</row>
    <row r="51" spans="3:65" s="34" customFormat="1">
      <c r="C51" s="36"/>
      <c r="D51" s="36"/>
      <c r="E51" s="126"/>
      <c r="F51" s="36"/>
      <c r="G51" s="36"/>
      <c r="H51" s="36"/>
      <c r="I51" s="37"/>
      <c r="J51" s="37"/>
      <c r="K51" s="37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</row>
    <row r="52" spans="3:65" s="34" customFormat="1" ht="20.25" customHeight="1">
      <c r="C52" s="36"/>
      <c r="D52" s="36"/>
      <c r="E52" s="36"/>
      <c r="F52" s="36"/>
      <c r="G52" s="36"/>
      <c r="H52" s="36"/>
      <c r="I52" s="37"/>
      <c r="J52" s="37"/>
      <c r="K52" s="37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</row>
    <row r="53" spans="3:65" s="34" customFormat="1">
      <c r="C53" s="36"/>
      <c r="D53" s="36"/>
      <c r="E53" s="36"/>
      <c r="F53" s="36"/>
      <c r="G53" s="36"/>
      <c r="H53" s="36"/>
      <c r="I53" s="37"/>
      <c r="J53" s="37"/>
      <c r="K53" s="37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</row>
    <row r="54" spans="3:65" s="34" customFormat="1">
      <c r="C54" s="36"/>
      <c r="D54" s="36"/>
      <c r="E54" s="36"/>
      <c r="F54" s="36"/>
      <c r="G54" s="36"/>
      <c r="H54" s="36"/>
      <c r="I54" s="37"/>
      <c r="J54" s="37"/>
      <c r="K54" s="37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</row>
    <row r="55" spans="3:65" s="34" customFormat="1">
      <c r="C55" s="36"/>
      <c r="D55" s="36"/>
      <c r="E55" s="36"/>
      <c r="F55" s="36"/>
      <c r="G55" s="36"/>
      <c r="H55" s="36"/>
      <c r="I55" s="37"/>
      <c r="J55" s="37"/>
      <c r="K55" s="37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</row>
    <row r="56" spans="3:65" s="34" customFormat="1">
      <c r="C56" s="36"/>
      <c r="D56" s="36"/>
      <c r="E56" s="36"/>
      <c r="F56" s="36"/>
      <c r="G56" s="36"/>
      <c r="H56" s="36"/>
      <c r="I56" s="37"/>
      <c r="J56" s="37"/>
      <c r="K56" s="37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</row>
    <row r="57" spans="3:65" s="34" customFormat="1">
      <c r="C57" s="36"/>
      <c r="D57" s="36"/>
      <c r="E57" s="36"/>
      <c r="F57" s="36"/>
      <c r="G57" s="36"/>
      <c r="H57" s="36"/>
      <c r="I57" s="37"/>
      <c r="J57" s="37"/>
      <c r="K57" s="37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</row>
    <row r="58" spans="3:65" s="34" customFormat="1">
      <c r="C58" s="36"/>
      <c r="D58" s="36"/>
      <c r="E58" s="36"/>
      <c r="F58" s="36"/>
      <c r="G58" s="36"/>
      <c r="H58" s="36"/>
      <c r="I58" s="37"/>
      <c r="J58" s="37"/>
      <c r="K58" s="37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</row>
    <row r="59" spans="3:65" s="34" customFormat="1">
      <c r="C59" s="36"/>
      <c r="D59" s="36"/>
      <c r="E59" s="36"/>
      <c r="F59" s="36"/>
      <c r="G59" s="36"/>
      <c r="H59" s="36"/>
      <c r="I59" s="37"/>
      <c r="J59" s="37"/>
      <c r="K59" s="37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</row>
    <row r="60" spans="3:65" s="34" customFormat="1">
      <c r="C60" s="36"/>
      <c r="D60" s="36"/>
      <c r="E60" s="36"/>
      <c r="F60" s="36"/>
      <c r="G60" s="36"/>
      <c r="H60" s="36"/>
      <c r="I60" s="37"/>
      <c r="J60" s="37"/>
      <c r="K60" s="37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</row>
    <row r="61" spans="3:65" s="34" customFormat="1">
      <c r="C61" s="36"/>
      <c r="D61" s="36"/>
      <c r="E61" s="36"/>
      <c r="F61" s="36"/>
      <c r="G61" s="36"/>
      <c r="H61" s="36"/>
      <c r="I61" s="37"/>
      <c r="J61" s="37"/>
      <c r="K61" s="37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</row>
    <row r="62" spans="3:65" s="34" customFormat="1">
      <c r="C62" s="36"/>
      <c r="D62" s="36"/>
      <c r="E62" s="36"/>
      <c r="F62" s="36"/>
      <c r="G62" s="36"/>
      <c r="H62" s="36"/>
      <c r="I62" s="37"/>
      <c r="J62" s="37"/>
      <c r="K62" s="37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</row>
    <row r="63" spans="3:65" s="34" customFormat="1">
      <c r="C63" s="36"/>
      <c r="D63" s="36"/>
      <c r="E63" s="36"/>
      <c r="F63" s="36"/>
      <c r="G63" s="36"/>
      <c r="H63" s="36"/>
      <c r="I63" s="37"/>
      <c r="J63" s="37"/>
      <c r="K63" s="37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</row>
    <row r="64" spans="3:65" s="34" customFormat="1">
      <c r="C64" s="36"/>
      <c r="D64" s="36"/>
      <c r="E64" s="36"/>
      <c r="F64" s="36"/>
      <c r="G64" s="36"/>
      <c r="H64" s="36"/>
      <c r="I64" s="37"/>
      <c r="J64" s="37"/>
      <c r="K64" s="37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</row>
    <row r="65" spans="3:65" s="34" customFormat="1">
      <c r="C65" s="36"/>
      <c r="D65" s="36"/>
      <c r="E65" s="36"/>
      <c r="F65" s="36"/>
      <c r="G65" s="36"/>
      <c r="H65" s="36"/>
      <c r="I65" s="37"/>
      <c r="J65" s="37"/>
      <c r="K65" s="37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</row>
    <row r="66" spans="3:65" s="34" customFormat="1">
      <c r="C66" s="36"/>
      <c r="D66" s="36"/>
      <c r="E66" s="36"/>
      <c r="F66" s="36"/>
      <c r="G66" s="36"/>
      <c r="H66" s="36"/>
      <c r="I66" s="37"/>
      <c r="J66" s="37"/>
      <c r="K66" s="37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</row>
    <row r="67" spans="3:65" s="34" customFormat="1">
      <c r="C67" s="36"/>
      <c r="D67" s="36"/>
      <c r="E67" s="36"/>
      <c r="F67" s="36"/>
      <c r="G67" s="36"/>
      <c r="H67" s="36"/>
      <c r="I67" s="37"/>
      <c r="J67" s="37"/>
      <c r="K67" s="37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</row>
    <row r="68" spans="3:65" s="34" customFormat="1">
      <c r="C68" s="36"/>
      <c r="D68" s="36"/>
      <c r="E68" s="36"/>
      <c r="F68" s="36"/>
      <c r="G68" s="36"/>
      <c r="H68" s="36"/>
      <c r="I68" s="37"/>
      <c r="J68" s="37"/>
      <c r="K68" s="37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</row>
    <row r="69" spans="3:65" s="34" customFormat="1">
      <c r="C69" s="36"/>
      <c r="D69" s="36"/>
      <c r="E69" s="36"/>
      <c r="F69" s="36"/>
      <c r="G69" s="36"/>
      <c r="H69" s="36"/>
      <c r="I69" s="37"/>
      <c r="J69" s="37"/>
      <c r="K69" s="37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</row>
    <row r="70" spans="3:65" s="34" customFormat="1">
      <c r="C70" s="36"/>
      <c r="D70" s="36"/>
      <c r="E70" s="36"/>
      <c r="F70" s="36"/>
      <c r="G70" s="36"/>
      <c r="H70" s="36"/>
      <c r="I70" s="37"/>
      <c r="J70" s="37"/>
      <c r="K70" s="37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3:65" s="34" customFormat="1">
      <c r="C71" s="36"/>
      <c r="D71" s="36"/>
      <c r="E71" s="36"/>
      <c r="F71" s="36"/>
      <c r="G71" s="36"/>
      <c r="H71" s="36"/>
      <c r="I71" s="37"/>
      <c r="J71" s="37"/>
      <c r="K71" s="37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3:65" s="34" customFormat="1">
      <c r="C72" s="36"/>
      <c r="D72" s="36"/>
      <c r="E72" s="36"/>
      <c r="F72" s="36"/>
      <c r="G72" s="36"/>
      <c r="H72" s="36"/>
      <c r="I72" s="37"/>
      <c r="J72" s="37"/>
      <c r="K72" s="37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3:65" s="34" customFormat="1">
      <c r="C73" s="36"/>
      <c r="D73" s="36"/>
      <c r="E73" s="36"/>
      <c r="F73" s="36"/>
      <c r="G73" s="36"/>
      <c r="H73" s="36"/>
      <c r="I73" s="37"/>
      <c r="J73" s="37"/>
      <c r="K73" s="37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3:65" s="34" customFormat="1">
      <c r="C74" s="36"/>
      <c r="D74" s="36"/>
      <c r="E74" s="36"/>
      <c r="F74" s="36"/>
      <c r="G74" s="36"/>
      <c r="H74" s="36"/>
      <c r="I74" s="37"/>
      <c r="J74" s="37"/>
      <c r="K74" s="37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3:65" s="34" customFormat="1">
      <c r="C75" s="36"/>
      <c r="D75" s="36"/>
      <c r="E75" s="36"/>
      <c r="F75" s="36"/>
      <c r="G75" s="36"/>
      <c r="H75" s="36"/>
      <c r="I75" s="37"/>
      <c r="J75" s="37"/>
      <c r="K75" s="37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</row>
    <row r="76" spans="3:65" s="34" customFormat="1">
      <c r="C76" s="36"/>
      <c r="D76" s="36"/>
      <c r="E76" s="36"/>
      <c r="F76" s="36"/>
      <c r="G76" s="36"/>
      <c r="H76" s="36"/>
      <c r="I76" s="37"/>
      <c r="J76" s="37"/>
      <c r="K76" s="37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</row>
    <row r="77" spans="3:65" s="34" customFormat="1">
      <c r="C77" s="36"/>
      <c r="D77" s="36"/>
      <c r="E77" s="36"/>
      <c r="F77" s="36"/>
      <c r="G77" s="36"/>
      <c r="H77" s="36"/>
      <c r="I77" s="37"/>
      <c r="J77" s="37"/>
      <c r="K77" s="37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</row>
    <row r="78" spans="3:65" s="34" customFormat="1">
      <c r="C78" s="36"/>
      <c r="D78" s="36"/>
      <c r="E78" s="36"/>
      <c r="F78" s="36"/>
      <c r="G78" s="36"/>
      <c r="H78" s="36"/>
      <c r="I78" s="37"/>
      <c r="J78" s="37"/>
      <c r="K78" s="37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</row>
    <row r="79" spans="3:65" s="34" customFormat="1">
      <c r="C79" s="36"/>
      <c r="D79" s="36"/>
      <c r="E79" s="36"/>
      <c r="F79" s="36"/>
      <c r="G79" s="36"/>
      <c r="H79" s="36"/>
      <c r="I79" s="37"/>
      <c r="J79" s="37"/>
      <c r="K79" s="37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</row>
    <row r="80" spans="3:65" s="34" customFormat="1">
      <c r="C80" s="36"/>
      <c r="D80" s="36"/>
      <c r="E80" s="36"/>
      <c r="F80" s="36"/>
      <c r="G80" s="36"/>
      <c r="H80" s="36"/>
      <c r="I80" s="37"/>
      <c r="J80" s="37"/>
      <c r="K80" s="37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</row>
    <row r="81" spans="3:65" s="34" customFormat="1">
      <c r="C81" s="36"/>
      <c r="D81" s="36"/>
      <c r="E81" s="36"/>
      <c r="F81" s="36"/>
      <c r="G81" s="36"/>
      <c r="H81" s="36"/>
      <c r="I81" s="37"/>
      <c r="J81" s="37"/>
      <c r="K81" s="37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</row>
    <row r="82" spans="3:65" s="34" customFormat="1">
      <c r="C82" s="36"/>
      <c r="D82" s="36"/>
      <c r="E82" s="36"/>
      <c r="F82" s="36"/>
      <c r="G82" s="36"/>
      <c r="H82" s="36"/>
      <c r="I82" s="37"/>
      <c r="J82" s="37"/>
      <c r="K82" s="37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</row>
    <row r="83" spans="3:65" s="34" customFormat="1">
      <c r="C83" s="36"/>
      <c r="D83" s="36"/>
      <c r="E83" s="36"/>
      <c r="F83" s="36"/>
      <c r="G83" s="36"/>
      <c r="H83" s="36"/>
      <c r="I83" s="37"/>
      <c r="J83" s="37"/>
      <c r="K83" s="37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3:65" s="34" customFormat="1">
      <c r="C84" s="36"/>
      <c r="D84" s="36"/>
      <c r="E84" s="36"/>
      <c r="F84" s="36"/>
      <c r="G84" s="36"/>
      <c r="H84" s="36"/>
      <c r="I84" s="37"/>
      <c r="J84" s="37"/>
      <c r="K84" s="37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</row>
    <row r="85" spans="3:65" s="34" customFormat="1">
      <c r="C85" s="36"/>
      <c r="D85" s="36"/>
      <c r="E85" s="36"/>
      <c r="F85" s="36"/>
      <c r="G85" s="36"/>
      <c r="H85" s="36"/>
      <c r="I85" s="37"/>
      <c r="J85" s="37"/>
      <c r="K85" s="37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</row>
    <row r="86" spans="3:65" s="34" customFormat="1">
      <c r="C86" s="36"/>
      <c r="D86" s="36"/>
      <c r="E86" s="36"/>
      <c r="F86" s="36"/>
      <c r="G86" s="36"/>
      <c r="H86" s="36"/>
      <c r="I86" s="37"/>
      <c r="J86" s="37"/>
      <c r="K86" s="37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</row>
    <row r="87" spans="3:65" s="34" customFormat="1">
      <c r="C87" s="36"/>
      <c r="D87" s="36"/>
      <c r="E87" s="36"/>
      <c r="F87" s="36"/>
      <c r="G87" s="36"/>
      <c r="H87" s="36"/>
      <c r="I87" s="37"/>
      <c r="J87" s="37"/>
      <c r="K87" s="37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</row>
    <row r="88" spans="3:65" s="34" customFormat="1">
      <c r="C88" s="36"/>
      <c r="D88" s="36"/>
      <c r="E88" s="36"/>
      <c r="F88" s="36"/>
      <c r="G88" s="36"/>
      <c r="H88" s="36"/>
      <c r="I88" s="37"/>
      <c r="J88" s="37"/>
      <c r="K88" s="37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</row>
    <row r="89" spans="3:65" s="34" customFormat="1">
      <c r="C89" s="36"/>
      <c r="D89" s="36"/>
      <c r="E89" s="36"/>
      <c r="F89" s="36"/>
      <c r="G89" s="36"/>
      <c r="H89" s="36"/>
      <c r="I89" s="37"/>
      <c r="J89" s="37"/>
      <c r="K89" s="37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</row>
    <row r="90" spans="3:65" s="34" customFormat="1">
      <c r="C90" s="36"/>
      <c r="D90" s="36"/>
      <c r="E90" s="36"/>
      <c r="F90" s="36"/>
      <c r="G90" s="36"/>
      <c r="H90" s="36"/>
      <c r="I90" s="37"/>
      <c r="J90" s="37"/>
      <c r="K90" s="37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</row>
    <row r="91" spans="3:65" s="34" customFormat="1">
      <c r="C91" s="36"/>
      <c r="D91" s="36"/>
      <c r="E91" s="36"/>
      <c r="F91" s="36"/>
      <c r="G91" s="36"/>
      <c r="H91" s="36"/>
      <c r="I91" s="37"/>
      <c r="J91" s="37"/>
      <c r="K91" s="37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</row>
    <row r="92" spans="3:65" s="34" customFormat="1">
      <c r="C92" s="36"/>
      <c r="D92" s="36"/>
      <c r="E92" s="36"/>
      <c r="F92" s="36"/>
      <c r="G92" s="36"/>
      <c r="H92" s="36"/>
      <c r="I92" s="37"/>
      <c r="J92" s="37"/>
      <c r="K92" s="37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</row>
    <row r="93" spans="3:65" s="34" customFormat="1">
      <c r="C93" s="36"/>
      <c r="D93" s="36"/>
      <c r="E93" s="36"/>
      <c r="F93" s="36"/>
      <c r="G93" s="36"/>
      <c r="H93" s="36"/>
      <c r="I93" s="37"/>
      <c r="J93" s="37"/>
      <c r="K93" s="37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</row>
    <row r="94" spans="3:65" s="34" customFormat="1">
      <c r="C94" s="36"/>
      <c r="D94" s="36"/>
      <c r="E94" s="36"/>
      <c r="F94" s="36"/>
      <c r="G94" s="36"/>
      <c r="H94" s="36"/>
      <c r="I94" s="37"/>
      <c r="J94" s="37"/>
      <c r="K94" s="37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</row>
    <row r="95" spans="3:65" s="34" customFormat="1">
      <c r="C95" s="36"/>
      <c r="D95" s="36"/>
      <c r="E95" s="36"/>
      <c r="F95" s="36"/>
      <c r="G95" s="36"/>
      <c r="H95" s="36"/>
      <c r="I95" s="37"/>
      <c r="J95" s="37"/>
      <c r="K95" s="37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</row>
    <row r="96" spans="3:65" s="34" customFormat="1">
      <c r="C96" s="36"/>
      <c r="D96" s="36"/>
      <c r="E96" s="36"/>
      <c r="F96" s="36"/>
      <c r="G96" s="36"/>
      <c r="H96" s="36"/>
      <c r="I96" s="37"/>
      <c r="J96" s="37"/>
      <c r="K96" s="37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</row>
    <row r="97" spans="3:65" s="34" customFormat="1">
      <c r="C97" s="36"/>
      <c r="D97" s="36"/>
      <c r="E97" s="36"/>
      <c r="F97" s="36"/>
      <c r="G97" s="36"/>
      <c r="H97" s="36"/>
      <c r="I97" s="37"/>
      <c r="J97" s="37"/>
      <c r="K97" s="37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</row>
    <row r="98" spans="3:65" s="34" customFormat="1">
      <c r="C98" s="36"/>
      <c r="D98" s="36"/>
      <c r="E98" s="36"/>
      <c r="F98" s="36"/>
      <c r="G98" s="36"/>
      <c r="H98" s="36"/>
      <c r="I98" s="37"/>
      <c r="J98" s="37"/>
      <c r="K98" s="37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</row>
    <row r="99" spans="3:65" s="34" customFormat="1">
      <c r="C99" s="36"/>
      <c r="D99" s="36"/>
      <c r="E99" s="36"/>
      <c r="F99" s="36"/>
      <c r="G99" s="36"/>
      <c r="H99" s="36"/>
      <c r="I99" s="37"/>
      <c r="J99" s="37"/>
      <c r="K99" s="37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</row>
    <row r="100" spans="3:65" s="34" customFormat="1">
      <c r="C100" s="36"/>
      <c r="D100" s="36"/>
      <c r="E100" s="36"/>
      <c r="F100" s="36"/>
      <c r="G100" s="36"/>
      <c r="H100" s="36"/>
      <c r="I100" s="37"/>
      <c r="J100" s="37"/>
      <c r="K100" s="37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</row>
    <row r="101" spans="3:65" s="34" customFormat="1">
      <c r="C101" s="36"/>
      <c r="D101" s="36"/>
      <c r="E101" s="36"/>
      <c r="F101" s="36"/>
      <c r="G101" s="36"/>
      <c r="H101" s="36"/>
      <c r="I101" s="37"/>
      <c r="J101" s="37"/>
      <c r="K101" s="37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</row>
    <row r="102" spans="3:65" s="34" customFormat="1">
      <c r="C102" s="36"/>
      <c r="D102" s="36"/>
      <c r="E102" s="36"/>
      <c r="F102" s="36"/>
      <c r="G102" s="36"/>
      <c r="H102" s="36"/>
      <c r="I102" s="37"/>
      <c r="J102" s="37"/>
      <c r="K102" s="37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</row>
    <row r="103" spans="3:65" s="34" customFormat="1">
      <c r="C103" s="36"/>
      <c r="D103" s="36"/>
      <c r="E103" s="36"/>
      <c r="F103" s="36"/>
      <c r="G103" s="36"/>
      <c r="H103" s="36"/>
      <c r="I103" s="37"/>
      <c r="J103" s="37"/>
      <c r="K103" s="37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</row>
    <row r="104" spans="3:65" s="34" customFormat="1">
      <c r="C104" s="36"/>
      <c r="D104" s="36"/>
      <c r="E104" s="36"/>
      <c r="F104" s="36"/>
      <c r="G104" s="36"/>
      <c r="H104" s="36"/>
      <c r="I104" s="37"/>
      <c r="J104" s="37"/>
      <c r="K104" s="37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</row>
    <row r="105" spans="3:65" s="34" customFormat="1">
      <c r="C105" s="36"/>
      <c r="D105" s="36"/>
      <c r="E105" s="36"/>
      <c r="F105" s="36"/>
      <c r="G105" s="36"/>
      <c r="H105" s="36"/>
      <c r="I105" s="37"/>
      <c r="J105" s="37"/>
      <c r="K105" s="37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</row>
    <row r="106" spans="3:65" s="34" customFormat="1">
      <c r="C106" s="36"/>
      <c r="D106" s="36"/>
      <c r="E106" s="36"/>
      <c r="F106" s="36"/>
      <c r="G106" s="36"/>
      <c r="H106" s="36"/>
      <c r="I106" s="37"/>
      <c r="J106" s="37"/>
      <c r="K106" s="37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</row>
    <row r="107" spans="3:65" s="34" customFormat="1">
      <c r="C107" s="36"/>
      <c r="D107" s="36"/>
      <c r="E107" s="36"/>
      <c r="F107" s="36"/>
      <c r="G107" s="36"/>
      <c r="H107" s="36"/>
      <c r="I107" s="37"/>
      <c r="J107" s="37"/>
      <c r="K107" s="37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</row>
    <row r="108" spans="3:65" s="34" customFormat="1">
      <c r="C108" s="36"/>
      <c r="D108" s="36"/>
      <c r="E108" s="36"/>
      <c r="F108" s="36"/>
      <c r="G108" s="36"/>
      <c r="H108" s="36"/>
      <c r="I108" s="37"/>
      <c r="J108" s="37"/>
      <c r="K108" s="37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</row>
    <row r="109" spans="3:65" s="34" customFormat="1">
      <c r="C109" s="36"/>
      <c r="D109" s="36"/>
      <c r="E109" s="36"/>
      <c r="F109" s="36"/>
      <c r="G109" s="36"/>
      <c r="H109" s="36"/>
      <c r="I109" s="37"/>
      <c r="J109" s="37"/>
      <c r="K109" s="37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</row>
    <row r="110" spans="3:65" s="34" customFormat="1">
      <c r="C110" s="36"/>
      <c r="D110" s="36"/>
      <c r="E110" s="36"/>
      <c r="F110" s="36"/>
      <c r="G110" s="36"/>
      <c r="H110" s="36"/>
      <c r="I110" s="37"/>
      <c r="J110" s="37"/>
      <c r="K110" s="37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</row>
    <row r="111" spans="3:65" s="34" customFormat="1">
      <c r="C111" s="36"/>
      <c r="D111" s="36"/>
      <c r="E111" s="36"/>
      <c r="F111" s="36"/>
      <c r="G111" s="36"/>
      <c r="H111" s="36"/>
      <c r="I111" s="37"/>
      <c r="J111" s="37"/>
      <c r="K111" s="37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</row>
    <row r="112" spans="3:65" s="34" customFormat="1">
      <c r="C112" s="36"/>
      <c r="D112" s="36"/>
      <c r="E112" s="36"/>
      <c r="F112" s="36"/>
      <c r="G112" s="36"/>
      <c r="H112" s="36"/>
      <c r="I112" s="37"/>
      <c r="J112" s="37"/>
      <c r="K112" s="37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</row>
    <row r="113" spans="3:65" s="34" customFormat="1">
      <c r="C113" s="36"/>
      <c r="D113" s="36"/>
      <c r="E113" s="36"/>
      <c r="F113" s="36"/>
      <c r="G113" s="36"/>
      <c r="H113" s="36"/>
      <c r="I113" s="37"/>
      <c r="J113" s="37"/>
      <c r="K113" s="37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</row>
    <row r="114" spans="3:65" s="34" customFormat="1">
      <c r="C114" s="36"/>
      <c r="D114" s="36"/>
      <c r="E114" s="36"/>
      <c r="F114" s="36"/>
      <c r="G114" s="36"/>
      <c r="H114" s="36"/>
      <c r="I114" s="37"/>
      <c r="J114" s="37"/>
      <c r="K114" s="37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</row>
    <row r="115" spans="3:65" s="34" customFormat="1">
      <c r="C115" s="36"/>
      <c r="D115" s="36"/>
      <c r="E115" s="36"/>
      <c r="F115" s="36"/>
      <c r="G115" s="36"/>
      <c r="H115" s="36"/>
      <c r="I115" s="37"/>
      <c r="J115" s="37"/>
      <c r="K115" s="37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</row>
    <row r="116" spans="3:65" s="34" customFormat="1">
      <c r="C116" s="36"/>
      <c r="D116" s="36"/>
      <c r="E116" s="36"/>
      <c r="F116" s="36"/>
      <c r="G116" s="36"/>
      <c r="H116" s="36"/>
      <c r="I116" s="37"/>
      <c r="J116" s="37"/>
      <c r="K116" s="37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</row>
    <row r="117" spans="3:65" s="34" customFormat="1">
      <c r="C117" s="36"/>
      <c r="D117" s="36"/>
      <c r="E117" s="36"/>
      <c r="F117" s="36"/>
      <c r="G117" s="36"/>
      <c r="H117" s="36"/>
      <c r="I117" s="37"/>
      <c r="J117" s="37"/>
      <c r="K117" s="37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</row>
    <row r="118" spans="3:65" s="34" customFormat="1">
      <c r="C118" s="36"/>
      <c r="D118" s="36"/>
      <c r="E118" s="36"/>
      <c r="F118" s="36"/>
      <c r="G118" s="36"/>
      <c r="H118" s="36"/>
      <c r="I118" s="37"/>
      <c r="J118" s="37"/>
      <c r="K118" s="37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</row>
    <row r="119" spans="3:65" s="34" customFormat="1">
      <c r="C119" s="36"/>
      <c r="D119" s="36"/>
      <c r="E119" s="36"/>
      <c r="F119" s="36"/>
      <c r="G119" s="36"/>
      <c r="H119" s="36"/>
      <c r="I119" s="37"/>
      <c r="J119" s="37"/>
      <c r="K119" s="37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</row>
    <row r="120" spans="3:65" s="34" customFormat="1">
      <c r="C120" s="36"/>
      <c r="D120" s="36"/>
      <c r="E120" s="36"/>
      <c r="F120" s="36"/>
      <c r="G120" s="36"/>
      <c r="H120" s="36"/>
      <c r="I120" s="37"/>
      <c r="J120" s="37"/>
      <c r="K120" s="37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</row>
    <row r="121" spans="3:65" s="34" customFormat="1">
      <c r="C121" s="36"/>
      <c r="D121" s="36"/>
      <c r="E121" s="36"/>
      <c r="F121" s="36"/>
      <c r="G121" s="36"/>
      <c r="H121" s="36"/>
      <c r="I121" s="37"/>
      <c r="J121" s="37"/>
      <c r="K121" s="37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</row>
    <row r="122" spans="3:65" s="34" customFormat="1">
      <c r="C122" s="36"/>
      <c r="D122" s="36"/>
      <c r="E122" s="36"/>
      <c r="F122" s="36"/>
      <c r="G122" s="36"/>
      <c r="H122" s="36"/>
      <c r="I122" s="37"/>
      <c r="J122" s="37"/>
      <c r="K122" s="37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</row>
    <row r="123" spans="3:65" s="34" customFormat="1">
      <c r="C123" s="36"/>
      <c r="D123" s="36"/>
      <c r="E123" s="36"/>
      <c r="F123" s="36"/>
      <c r="G123" s="36"/>
      <c r="H123" s="36"/>
      <c r="I123" s="37"/>
      <c r="J123" s="37"/>
      <c r="K123" s="37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</row>
    <row r="124" spans="3:65" s="34" customFormat="1">
      <c r="C124" s="36"/>
      <c r="D124" s="36"/>
      <c r="E124" s="36"/>
      <c r="F124" s="36"/>
      <c r="G124" s="36"/>
      <c r="H124" s="36"/>
      <c r="I124" s="37"/>
      <c r="J124" s="37"/>
      <c r="K124" s="37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</row>
    <row r="125" spans="3:65" s="34" customFormat="1">
      <c r="C125" s="36"/>
      <c r="D125" s="36"/>
      <c r="E125" s="36"/>
      <c r="F125" s="36"/>
      <c r="G125" s="36"/>
      <c r="H125" s="36"/>
      <c r="I125" s="37"/>
      <c r="J125" s="37"/>
      <c r="K125" s="37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</row>
    <row r="126" spans="3:65" s="34" customFormat="1">
      <c r="C126" s="36"/>
      <c r="D126" s="36"/>
      <c r="E126" s="36"/>
      <c r="F126" s="36"/>
      <c r="G126" s="36"/>
      <c r="H126" s="36"/>
      <c r="I126" s="37"/>
      <c r="J126" s="37"/>
      <c r="K126" s="37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</row>
    <row r="127" spans="3:65" s="34" customFormat="1">
      <c r="C127" s="36"/>
      <c r="D127" s="36"/>
      <c r="E127" s="36"/>
      <c r="F127" s="36"/>
      <c r="G127" s="36"/>
      <c r="H127" s="36"/>
      <c r="I127" s="37"/>
      <c r="J127" s="37"/>
      <c r="K127" s="37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</row>
    <row r="128" spans="3:65" s="34" customFormat="1">
      <c r="C128" s="36"/>
      <c r="D128" s="36"/>
      <c r="E128" s="36"/>
      <c r="F128" s="36"/>
      <c r="G128" s="36"/>
      <c r="H128" s="36"/>
      <c r="I128" s="37"/>
      <c r="J128" s="37"/>
      <c r="K128" s="37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</row>
    <row r="129" spans="3:65" s="34" customFormat="1">
      <c r="C129" s="36"/>
      <c r="D129" s="36"/>
      <c r="E129" s="36"/>
      <c r="F129" s="36"/>
      <c r="G129" s="36"/>
      <c r="H129" s="36"/>
      <c r="I129" s="37"/>
      <c r="J129" s="37"/>
      <c r="K129" s="37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</row>
    <row r="130" spans="3:65" s="34" customFormat="1">
      <c r="C130" s="36"/>
      <c r="D130" s="36"/>
      <c r="E130" s="36"/>
      <c r="F130" s="36"/>
      <c r="G130" s="36"/>
      <c r="H130" s="36"/>
      <c r="I130" s="37"/>
      <c r="J130" s="37"/>
      <c r="K130" s="37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</row>
    <row r="131" spans="3:65" s="34" customFormat="1">
      <c r="C131" s="36"/>
      <c r="D131" s="36"/>
      <c r="E131" s="36"/>
      <c r="F131" s="36"/>
      <c r="G131" s="36"/>
      <c r="H131" s="36"/>
      <c r="I131" s="37"/>
      <c r="J131" s="37"/>
      <c r="K131" s="37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</row>
    <row r="132" spans="3:65" s="34" customFormat="1">
      <c r="C132" s="36"/>
      <c r="D132" s="36"/>
      <c r="E132" s="36"/>
      <c r="F132" s="36"/>
      <c r="G132" s="36"/>
      <c r="H132" s="36"/>
      <c r="I132" s="37"/>
      <c r="J132" s="37"/>
      <c r="K132" s="37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</row>
    <row r="133" spans="3:65" s="34" customFormat="1">
      <c r="C133" s="36"/>
      <c r="D133" s="36"/>
      <c r="E133" s="36"/>
      <c r="F133" s="36"/>
      <c r="G133" s="36"/>
      <c r="H133" s="36"/>
      <c r="I133" s="37"/>
      <c r="J133" s="37"/>
      <c r="K133" s="37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</row>
    <row r="134" spans="3:65" s="34" customFormat="1">
      <c r="C134" s="36"/>
      <c r="D134" s="36"/>
      <c r="E134" s="36"/>
      <c r="F134" s="36"/>
      <c r="G134" s="36"/>
      <c r="H134" s="36"/>
      <c r="I134" s="37"/>
      <c r="J134" s="37"/>
      <c r="K134" s="37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</row>
    <row r="135" spans="3:65" s="34" customFormat="1">
      <c r="C135" s="36"/>
      <c r="D135" s="36"/>
      <c r="E135" s="36"/>
      <c r="F135" s="36"/>
      <c r="G135" s="36"/>
      <c r="H135" s="36"/>
      <c r="I135" s="37"/>
      <c r="J135" s="37"/>
      <c r="K135" s="37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</row>
    <row r="136" spans="3:65" s="34" customFormat="1">
      <c r="C136" s="36"/>
      <c r="D136" s="36"/>
      <c r="E136" s="36"/>
      <c r="F136" s="36"/>
      <c r="G136" s="36"/>
      <c r="H136" s="36"/>
      <c r="I136" s="37"/>
      <c r="J136" s="37"/>
      <c r="K136" s="37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</row>
    <row r="137" spans="3:65" s="34" customFormat="1">
      <c r="C137" s="36"/>
      <c r="D137" s="36"/>
      <c r="E137" s="36"/>
      <c r="F137" s="36"/>
      <c r="G137" s="36"/>
      <c r="H137" s="36"/>
      <c r="I137" s="37"/>
      <c r="J137" s="37"/>
      <c r="K137" s="37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</row>
    <row r="138" spans="3:65" s="34" customFormat="1">
      <c r="C138" s="36"/>
      <c r="D138" s="36"/>
      <c r="E138" s="36"/>
      <c r="F138" s="36"/>
      <c r="G138" s="36"/>
      <c r="H138" s="36"/>
      <c r="I138" s="37"/>
      <c r="J138" s="37"/>
      <c r="K138" s="37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</row>
    <row r="139" spans="3:65" s="34" customFormat="1">
      <c r="C139" s="36"/>
      <c r="D139" s="36"/>
      <c r="E139" s="36"/>
      <c r="F139" s="36"/>
      <c r="G139" s="36"/>
      <c r="H139" s="36"/>
      <c r="I139" s="37"/>
      <c r="J139" s="37"/>
      <c r="K139" s="37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</row>
    <row r="140" spans="3:65" s="34" customFormat="1">
      <c r="C140" s="36"/>
      <c r="D140" s="36"/>
      <c r="E140" s="36"/>
      <c r="F140" s="36"/>
      <c r="G140" s="36"/>
      <c r="H140" s="36"/>
      <c r="I140" s="37"/>
      <c r="J140" s="37"/>
      <c r="K140" s="37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</row>
    <row r="141" spans="3:65" s="34" customFormat="1">
      <c r="C141" s="36"/>
      <c r="D141" s="36"/>
      <c r="E141" s="36"/>
      <c r="F141" s="36"/>
      <c r="G141" s="36"/>
      <c r="H141" s="36"/>
      <c r="I141" s="37"/>
      <c r="J141" s="37"/>
      <c r="K141" s="37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</row>
    <row r="142" spans="3:65" s="34" customFormat="1">
      <c r="C142" s="36"/>
      <c r="D142" s="36"/>
      <c r="E142" s="36"/>
      <c r="F142" s="36"/>
      <c r="G142" s="36"/>
      <c r="H142" s="36"/>
      <c r="I142" s="37"/>
      <c r="J142" s="37"/>
      <c r="K142" s="37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</row>
    <row r="143" spans="3:65" s="34" customFormat="1">
      <c r="C143" s="36"/>
      <c r="D143" s="36"/>
      <c r="E143" s="36"/>
      <c r="F143" s="36"/>
      <c r="G143" s="36"/>
      <c r="H143" s="36"/>
      <c r="I143" s="37"/>
      <c r="J143" s="37"/>
      <c r="K143" s="37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</row>
    <row r="144" spans="3:65" s="34" customFormat="1">
      <c r="C144" s="36"/>
      <c r="D144" s="36"/>
      <c r="E144" s="36"/>
      <c r="F144" s="36"/>
      <c r="G144" s="36"/>
      <c r="H144" s="36"/>
      <c r="I144" s="37"/>
      <c r="J144" s="37"/>
      <c r="K144" s="37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</row>
    <row r="145" spans="3:65" s="34" customFormat="1">
      <c r="C145" s="36"/>
      <c r="D145" s="36"/>
      <c r="E145" s="36"/>
      <c r="F145" s="36"/>
      <c r="G145" s="36"/>
      <c r="H145" s="36"/>
      <c r="I145" s="37"/>
      <c r="J145" s="37"/>
      <c r="K145" s="37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</row>
    <row r="146" spans="3:65" s="34" customFormat="1">
      <c r="C146" s="36"/>
      <c r="D146" s="36"/>
      <c r="E146" s="36"/>
      <c r="F146" s="36"/>
      <c r="G146" s="36"/>
      <c r="H146" s="36"/>
      <c r="I146" s="37"/>
      <c r="J146" s="37"/>
      <c r="K146" s="37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</row>
    <row r="147" spans="3:65" s="34" customFormat="1">
      <c r="C147" s="36"/>
      <c r="D147" s="36"/>
      <c r="E147" s="36"/>
      <c r="F147" s="36"/>
      <c r="G147" s="36"/>
      <c r="H147" s="36"/>
      <c r="I147" s="37"/>
      <c r="J147" s="37"/>
      <c r="K147" s="37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</row>
    <row r="148" spans="3:65" s="34" customFormat="1">
      <c r="C148" s="36"/>
      <c r="D148" s="36"/>
      <c r="E148" s="36"/>
      <c r="F148" s="36"/>
      <c r="G148" s="36"/>
      <c r="H148" s="36"/>
      <c r="I148" s="37"/>
      <c r="J148" s="37"/>
      <c r="K148" s="37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</row>
    <row r="149" spans="3:65" s="34" customFormat="1">
      <c r="C149" s="36"/>
      <c r="D149" s="36"/>
      <c r="E149" s="36"/>
      <c r="F149" s="36"/>
      <c r="G149" s="36"/>
      <c r="H149" s="36"/>
      <c r="I149" s="37"/>
      <c r="J149" s="37"/>
      <c r="K149" s="37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</row>
    <row r="150" spans="3:65" s="34" customFormat="1">
      <c r="C150" s="36"/>
      <c r="D150" s="36"/>
      <c r="E150" s="36"/>
      <c r="F150" s="36"/>
      <c r="G150" s="36"/>
      <c r="H150" s="36"/>
      <c r="I150" s="37"/>
      <c r="J150" s="37"/>
      <c r="K150" s="37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</row>
    <row r="151" spans="3:65" s="34" customFormat="1">
      <c r="C151" s="36"/>
      <c r="D151" s="36"/>
      <c r="E151" s="36"/>
      <c r="F151" s="36"/>
      <c r="G151" s="36"/>
      <c r="H151" s="36"/>
      <c r="I151" s="37"/>
      <c r="J151" s="37"/>
      <c r="K151" s="37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</row>
    <row r="152" spans="3:65" s="34" customFormat="1">
      <c r="C152" s="36"/>
      <c r="D152" s="36"/>
      <c r="E152" s="36"/>
      <c r="F152" s="36"/>
      <c r="G152" s="36"/>
      <c r="H152" s="36"/>
      <c r="I152" s="37"/>
      <c r="J152" s="37"/>
      <c r="K152" s="37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</row>
    <row r="153" spans="3:65" s="34" customFormat="1">
      <c r="C153" s="36"/>
      <c r="D153" s="36"/>
      <c r="E153" s="36"/>
      <c r="F153" s="36"/>
      <c r="G153" s="36"/>
      <c r="H153" s="36"/>
      <c r="I153" s="37"/>
      <c r="J153" s="37"/>
      <c r="K153" s="37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</row>
    <row r="154" spans="3:65" s="34" customFormat="1">
      <c r="C154" s="36"/>
      <c r="D154" s="36"/>
      <c r="E154" s="36"/>
      <c r="F154" s="36"/>
      <c r="G154" s="36"/>
      <c r="H154" s="36"/>
      <c r="I154" s="37"/>
      <c r="J154" s="37"/>
      <c r="K154" s="37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</row>
    <row r="155" spans="3:65" s="34" customFormat="1">
      <c r="C155" s="36"/>
      <c r="D155" s="36"/>
      <c r="E155" s="36"/>
      <c r="F155" s="36"/>
      <c r="G155" s="36"/>
      <c r="H155" s="36"/>
      <c r="I155" s="37"/>
      <c r="J155" s="37"/>
      <c r="K155" s="37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</row>
    <row r="156" spans="3:65" s="34" customFormat="1">
      <c r="C156" s="36"/>
      <c r="D156" s="36"/>
      <c r="E156" s="36"/>
      <c r="F156" s="36"/>
      <c r="G156" s="36"/>
      <c r="H156" s="36"/>
      <c r="I156" s="37"/>
      <c r="J156" s="37"/>
      <c r="K156" s="37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</row>
    <row r="157" spans="3:65" s="34" customFormat="1">
      <c r="C157" s="36"/>
      <c r="D157" s="36"/>
      <c r="E157" s="36"/>
      <c r="F157" s="36"/>
      <c r="G157" s="36"/>
      <c r="H157" s="36"/>
      <c r="I157" s="37"/>
      <c r="J157" s="37"/>
      <c r="K157" s="37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</row>
    <row r="158" spans="3:65" s="34" customFormat="1">
      <c r="C158" s="36"/>
      <c r="D158" s="36"/>
      <c r="E158" s="36"/>
      <c r="F158" s="36"/>
      <c r="G158" s="36"/>
      <c r="H158" s="36"/>
      <c r="I158" s="37"/>
      <c r="J158" s="37"/>
      <c r="K158" s="37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</row>
    <row r="159" spans="3:65" s="34" customFormat="1">
      <c r="C159" s="36"/>
      <c r="D159" s="36"/>
      <c r="E159" s="36"/>
      <c r="F159" s="36"/>
      <c r="G159" s="36"/>
      <c r="H159" s="36"/>
      <c r="I159" s="37"/>
      <c r="J159" s="37"/>
      <c r="K159" s="37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</row>
    <row r="160" spans="3:65" s="34" customFormat="1">
      <c r="C160" s="36"/>
      <c r="D160" s="36"/>
      <c r="E160" s="36"/>
      <c r="F160" s="36"/>
      <c r="G160" s="36"/>
      <c r="H160" s="36"/>
      <c r="I160" s="37"/>
      <c r="J160" s="37"/>
      <c r="K160" s="37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</row>
    <row r="161" spans="3:65" s="34" customFormat="1">
      <c r="C161" s="36"/>
      <c r="D161" s="36"/>
      <c r="E161" s="36"/>
      <c r="F161" s="36"/>
      <c r="G161" s="36"/>
      <c r="H161" s="36"/>
      <c r="I161" s="37"/>
      <c r="J161" s="37"/>
      <c r="K161" s="37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</row>
    <row r="162" spans="3:65" s="34" customFormat="1">
      <c r="C162" s="36"/>
      <c r="D162" s="36"/>
      <c r="E162" s="36"/>
      <c r="F162" s="36"/>
      <c r="G162" s="36"/>
      <c r="H162" s="36"/>
      <c r="I162" s="37"/>
      <c r="J162" s="37"/>
      <c r="K162" s="37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</row>
    <row r="163" spans="3:65" s="34" customFormat="1">
      <c r="C163" s="36"/>
      <c r="D163" s="36"/>
      <c r="E163" s="36"/>
      <c r="F163" s="36"/>
      <c r="G163" s="36"/>
      <c r="H163" s="36"/>
      <c r="I163" s="37"/>
      <c r="J163" s="37"/>
      <c r="K163" s="37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</row>
    <row r="164" spans="3:65" s="34" customFormat="1">
      <c r="C164" s="36"/>
      <c r="D164" s="36"/>
      <c r="E164" s="36"/>
      <c r="F164" s="36"/>
      <c r="G164" s="36"/>
      <c r="H164" s="36"/>
      <c r="I164" s="37"/>
      <c r="J164" s="37"/>
      <c r="K164" s="37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</row>
    <row r="165" spans="3:65" s="34" customFormat="1">
      <c r="C165" s="36"/>
      <c r="D165" s="36"/>
      <c r="E165" s="36"/>
      <c r="F165" s="36"/>
      <c r="G165" s="36"/>
      <c r="H165" s="36"/>
      <c r="I165" s="37"/>
      <c r="J165" s="37"/>
      <c r="K165" s="37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</row>
    <row r="166" spans="3:65" s="34" customFormat="1">
      <c r="C166" s="36"/>
      <c r="D166" s="36"/>
      <c r="E166" s="36"/>
      <c r="F166" s="36"/>
      <c r="G166" s="36"/>
      <c r="H166" s="36"/>
      <c r="I166" s="37"/>
      <c r="J166" s="37"/>
      <c r="K166" s="37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</row>
    <row r="167" spans="3:65" s="34" customFormat="1">
      <c r="C167" s="36"/>
      <c r="D167" s="36"/>
      <c r="E167" s="36"/>
      <c r="F167" s="36"/>
      <c r="G167" s="36"/>
      <c r="H167" s="36"/>
      <c r="I167" s="37"/>
      <c r="J167" s="37"/>
      <c r="K167" s="37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</row>
    <row r="168" spans="3:65" s="34" customFormat="1">
      <c r="C168" s="36"/>
      <c r="D168" s="36"/>
      <c r="E168" s="36"/>
      <c r="F168" s="36"/>
      <c r="G168" s="36"/>
      <c r="H168" s="36"/>
      <c r="I168" s="37"/>
      <c r="J168" s="37"/>
      <c r="K168" s="37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</row>
    <row r="169" spans="3:65" s="34" customFormat="1">
      <c r="C169" s="36"/>
      <c r="D169" s="36"/>
      <c r="E169" s="36"/>
      <c r="F169" s="36"/>
      <c r="G169" s="36"/>
      <c r="H169" s="36"/>
      <c r="I169" s="37"/>
      <c r="J169" s="37"/>
      <c r="K169" s="37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</row>
    <row r="170" spans="3:65" s="34" customFormat="1">
      <c r="C170" s="36"/>
      <c r="D170" s="36"/>
      <c r="E170" s="36"/>
      <c r="F170" s="36"/>
      <c r="G170" s="36"/>
      <c r="H170" s="36"/>
      <c r="I170" s="37"/>
      <c r="J170" s="37"/>
      <c r="K170" s="37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</row>
    <row r="171" spans="3:65" s="34" customFormat="1">
      <c r="C171" s="36"/>
      <c r="D171" s="36"/>
      <c r="E171" s="36"/>
      <c r="F171" s="36"/>
      <c r="G171" s="36"/>
      <c r="H171" s="36"/>
      <c r="I171" s="37"/>
      <c r="J171" s="37"/>
      <c r="K171" s="37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</row>
    <row r="172" spans="3:65" s="34" customFormat="1">
      <c r="C172" s="36"/>
      <c r="D172" s="36"/>
      <c r="E172" s="36"/>
      <c r="F172" s="36"/>
      <c r="G172" s="36"/>
      <c r="H172" s="36"/>
      <c r="I172" s="37"/>
      <c r="J172" s="37"/>
      <c r="K172" s="37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</row>
    <row r="173" spans="3:65" s="34" customFormat="1">
      <c r="C173" s="36"/>
      <c r="D173" s="36"/>
      <c r="E173" s="36"/>
      <c r="F173" s="36"/>
      <c r="G173" s="36"/>
      <c r="H173" s="36"/>
      <c r="I173" s="37"/>
      <c r="J173" s="37"/>
      <c r="K173" s="37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</row>
    <row r="174" spans="3:65" s="34" customFormat="1">
      <c r="C174" s="36"/>
      <c r="D174" s="36"/>
      <c r="E174" s="36"/>
      <c r="F174" s="36"/>
      <c r="G174" s="36"/>
      <c r="H174" s="36"/>
      <c r="I174" s="37"/>
      <c r="J174" s="37"/>
      <c r="K174" s="37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</row>
    <row r="175" spans="3:65" s="34" customFormat="1">
      <c r="C175" s="36"/>
      <c r="D175" s="36"/>
      <c r="E175" s="36"/>
      <c r="F175" s="36"/>
      <c r="G175" s="36"/>
      <c r="H175" s="36"/>
      <c r="I175" s="37"/>
      <c r="J175" s="37"/>
      <c r="K175" s="37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</row>
    <row r="176" spans="3:65" s="34" customFormat="1">
      <c r="C176" s="36"/>
      <c r="D176" s="36"/>
      <c r="E176" s="36"/>
      <c r="F176" s="36"/>
      <c r="G176" s="36"/>
      <c r="H176" s="36"/>
      <c r="I176" s="37"/>
      <c r="J176" s="37"/>
      <c r="K176" s="37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</row>
    <row r="177" spans="3:65" s="34" customFormat="1">
      <c r="C177" s="36"/>
      <c r="D177" s="36"/>
      <c r="E177" s="36"/>
      <c r="F177" s="36"/>
      <c r="G177" s="36"/>
      <c r="H177" s="36"/>
      <c r="I177" s="37"/>
      <c r="J177" s="37"/>
      <c r="K177" s="37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</row>
    <row r="178" spans="3:65" s="34" customFormat="1">
      <c r="C178" s="36"/>
      <c r="D178" s="36"/>
      <c r="E178" s="36"/>
      <c r="F178" s="36"/>
      <c r="G178" s="36"/>
      <c r="H178" s="36"/>
      <c r="I178" s="37"/>
      <c r="J178" s="37"/>
      <c r="K178" s="37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</row>
    <row r="179" spans="3:65" s="34" customFormat="1">
      <c r="C179" s="36"/>
      <c r="D179" s="36"/>
      <c r="E179" s="36"/>
      <c r="F179" s="36"/>
      <c r="G179" s="36"/>
      <c r="H179" s="36"/>
      <c r="I179" s="37"/>
      <c r="J179" s="37"/>
      <c r="K179" s="37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</row>
    <row r="180" spans="3:65" s="34" customFormat="1">
      <c r="C180" s="36"/>
      <c r="D180" s="36"/>
      <c r="E180" s="36"/>
      <c r="F180" s="36"/>
      <c r="G180" s="36"/>
      <c r="H180" s="36"/>
      <c r="I180" s="37"/>
      <c r="J180" s="37"/>
      <c r="K180" s="37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</row>
    <row r="181" spans="3:65" s="34" customFormat="1">
      <c r="C181" s="36"/>
      <c r="D181" s="36"/>
      <c r="E181" s="36"/>
      <c r="F181" s="36"/>
      <c r="G181" s="36"/>
      <c r="H181" s="36"/>
      <c r="I181" s="37"/>
      <c r="J181" s="37"/>
      <c r="K181" s="37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</row>
    <row r="182" spans="3:65" s="34" customFormat="1">
      <c r="C182" s="36"/>
      <c r="D182" s="36"/>
      <c r="E182" s="36"/>
      <c r="F182" s="36"/>
      <c r="G182" s="36"/>
      <c r="H182" s="36"/>
      <c r="I182" s="37"/>
      <c r="J182" s="37"/>
      <c r="K182" s="37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</row>
    <row r="183" spans="3:65" s="34" customFormat="1">
      <c r="C183" s="36"/>
      <c r="D183" s="36"/>
      <c r="E183" s="36"/>
      <c r="F183" s="36"/>
      <c r="G183" s="36"/>
      <c r="H183" s="36"/>
      <c r="I183" s="37"/>
      <c r="J183" s="37"/>
      <c r="K183" s="37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</row>
    <row r="184" spans="3:65" s="34" customFormat="1">
      <c r="C184" s="36"/>
      <c r="D184" s="36"/>
      <c r="E184" s="36"/>
      <c r="F184" s="36"/>
      <c r="G184" s="36"/>
      <c r="H184" s="36"/>
      <c r="I184" s="37"/>
      <c r="J184" s="37"/>
      <c r="K184" s="37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</row>
    <row r="185" spans="3:65" s="34" customFormat="1">
      <c r="C185" s="36"/>
      <c r="D185" s="36"/>
      <c r="E185" s="36"/>
      <c r="F185" s="36"/>
      <c r="G185" s="36"/>
      <c r="H185" s="36"/>
      <c r="I185" s="37"/>
      <c r="J185" s="37"/>
      <c r="K185" s="37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</row>
    <row r="186" spans="3:65" s="34" customFormat="1">
      <c r="C186" s="36"/>
      <c r="D186" s="36"/>
      <c r="E186" s="36"/>
      <c r="F186" s="36"/>
      <c r="G186" s="36"/>
      <c r="H186" s="36"/>
      <c r="I186" s="37"/>
      <c r="J186" s="37"/>
      <c r="K186" s="37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</row>
    <row r="187" spans="3:65" s="34" customFormat="1">
      <c r="C187" s="36"/>
      <c r="D187" s="36"/>
      <c r="E187" s="36"/>
      <c r="F187" s="36"/>
      <c r="G187" s="36"/>
      <c r="H187" s="36"/>
      <c r="I187" s="37"/>
      <c r="J187" s="37"/>
      <c r="K187" s="37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</row>
    <row r="188" spans="3:65" s="34" customFormat="1">
      <c r="C188" s="36"/>
      <c r="D188" s="36"/>
      <c r="E188" s="36"/>
      <c r="F188" s="36"/>
      <c r="G188" s="36"/>
      <c r="H188" s="36"/>
      <c r="I188" s="37"/>
      <c r="J188" s="37"/>
      <c r="K188" s="37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</row>
    <row r="189" spans="3:65" s="34" customFormat="1">
      <c r="C189" s="36"/>
      <c r="D189" s="36"/>
      <c r="E189" s="36"/>
      <c r="F189" s="36"/>
      <c r="G189" s="36"/>
      <c r="H189" s="36"/>
      <c r="I189" s="37"/>
      <c r="J189" s="37"/>
      <c r="K189" s="37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</row>
    <row r="190" spans="3:65" s="34" customFormat="1">
      <c r="C190" s="36"/>
      <c r="D190" s="36"/>
      <c r="E190" s="36"/>
      <c r="F190" s="36"/>
      <c r="G190" s="36"/>
      <c r="H190" s="36"/>
      <c r="I190" s="37"/>
      <c r="J190" s="37"/>
      <c r="K190" s="37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</row>
    <row r="191" spans="3:65" s="34" customFormat="1">
      <c r="C191" s="36"/>
      <c r="D191" s="36"/>
      <c r="E191" s="36"/>
      <c r="F191" s="36"/>
      <c r="G191" s="36"/>
      <c r="H191" s="36"/>
      <c r="I191" s="37"/>
      <c r="J191" s="37"/>
      <c r="K191" s="37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</row>
    <row r="192" spans="3:65" s="34" customFormat="1">
      <c r="C192" s="36"/>
      <c r="D192" s="36"/>
      <c r="E192" s="36"/>
      <c r="F192" s="36"/>
      <c r="G192" s="36"/>
      <c r="H192" s="36"/>
      <c r="I192" s="37"/>
      <c r="J192" s="37"/>
      <c r="K192" s="37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</row>
    <row r="193" spans="3:65" s="34" customFormat="1">
      <c r="C193" s="36"/>
      <c r="D193" s="36"/>
      <c r="E193" s="36"/>
      <c r="F193" s="36"/>
      <c r="G193" s="36"/>
      <c r="H193" s="36"/>
      <c r="I193" s="37"/>
      <c r="J193" s="37"/>
      <c r="K193" s="37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</row>
    <row r="194" spans="3:65" s="34" customFormat="1">
      <c r="C194" s="36"/>
      <c r="D194" s="36"/>
      <c r="E194" s="36"/>
      <c r="F194" s="36"/>
      <c r="G194" s="36"/>
      <c r="H194" s="36"/>
      <c r="I194" s="37"/>
      <c r="J194" s="37"/>
      <c r="K194" s="37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</row>
    <row r="195" spans="3:65" s="34" customFormat="1">
      <c r="C195" s="36"/>
      <c r="D195" s="36"/>
      <c r="E195" s="36"/>
      <c r="F195" s="36"/>
      <c r="G195" s="36"/>
      <c r="H195" s="36"/>
      <c r="I195" s="37"/>
      <c r="J195" s="37"/>
      <c r="K195" s="37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</row>
    <row r="196" spans="3:65" s="34" customFormat="1">
      <c r="C196" s="36"/>
      <c r="D196" s="36"/>
      <c r="E196" s="36"/>
      <c r="F196" s="36"/>
      <c r="G196" s="36"/>
      <c r="H196" s="36"/>
      <c r="I196" s="37"/>
      <c r="J196" s="37"/>
      <c r="K196" s="37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</row>
    <row r="197" spans="3:65" s="34" customFormat="1">
      <c r="C197" s="36"/>
      <c r="D197" s="36"/>
      <c r="E197" s="36"/>
      <c r="F197" s="36"/>
      <c r="G197" s="36"/>
      <c r="H197" s="36"/>
      <c r="I197" s="37"/>
      <c r="J197" s="37"/>
      <c r="K197" s="37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</row>
    <row r="198" spans="3:65" s="34" customFormat="1">
      <c r="C198" s="36"/>
      <c r="D198" s="36"/>
      <c r="E198" s="36"/>
      <c r="F198" s="36"/>
      <c r="G198" s="36"/>
      <c r="H198" s="36"/>
      <c r="I198" s="37"/>
      <c r="J198" s="37"/>
      <c r="K198" s="37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</row>
    <row r="199" spans="3:65" s="34" customFormat="1">
      <c r="C199" s="36"/>
      <c r="D199" s="36"/>
      <c r="E199" s="36"/>
      <c r="F199" s="36"/>
      <c r="G199" s="36"/>
      <c r="H199" s="36"/>
      <c r="I199" s="37"/>
      <c r="J199" s="37"/>
      <c r="K199" s="37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</row>
    <row r="200" spans="3:65" s="34" customFormat="1">
      <c r="C200" s="36"/>
      <c r="D200" s="36"/>
      <c r="E200" s="36"/>
      <c r="F200" s="36"/>
      <c r="G200" s="36"/>
      <c r="H200" s="36"/>
      <c r="I200" s="37"/>
      <c r="J200" s="37"/>
      <c r="K200" s="37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</row>
    <row r="201" spans="3:65" s="34" customFormat="1">
      <c r="C201" s="36"/>
      <c r="D201" s="36"/>
      <c r="E201" s="36"/>
      <c r="F201" s="36"/>
      <c r="G201" s="36"/>
      <c r="H201" s="36"/>
      <c r="I201" s="37"/>
      <c r="J201" s="37"/>
      <c r="K201" s="37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</row>
    <row r="202" spans="3:65" s="34" customFormat="1">
      <c r="C202" s="36"/>
      <c r="D202" s="36"/>
      <c r="E202" s="36"/>
      <c r="F202" s="36"/>
      <c r="G202" s="36"/>
      <c r="H202" s="36"/>
      <c r="I202" s="37"/>
      <c r="J202" s="37"/>
      <c r="K202" s="37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</row>
    <row r="203" spans="3:65" s="34" customFormat="1">
      <c r="C203" s="36"/>
      <c r="D203" s="36"/>
      <c r="E203" s="36"/>
      <c r="F203" s="36"/>
      <c r="G203" s="36"/>
      <c r="H203" s="36"/>
      <c r="I203" s="37"/>
      <c r="J203" s="37"/>
      <c r="K203" s="37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</row>
    <row r="204" spans="3:65" s="34" customFormat="1">
      <c r="C204" s="36"/>
      <c r="D204" s="36"/>
      <c r="E204" s="36"/>
      <c r="F204" s="36"/>
      <c r="G204" s="36"/>
      <c r="H204" s="36"/>
      <c r="I204" s="37"/>
      <c r="J204" s="37"/>
      <c r="K204" s="37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</row>
    <row r="205" spans="3:65" s="34" customFormat="1">
      <c r="C205" s="36"/>
      <c r="D205" s="36"/>
      <c r="E205" s="36"/>
      <c r="F205" s="36"/>
      <c r="G205" s="36"/>
      <c r="H205" s="36"/>
      <c r="I205" s="37"/>
      <c r="J205" s="37"/>
      <c r="K205" s="37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</row>
    <row r="206" spans="3:65" s="34" customFormat="1">
      <c r="C206" s="36"/>
      <c r="D206" s="36"/>
      <c r="E206" s="36"/>
      <c r="F206" s="36"/>
      <c r="G206" s="36"/>
      <c r="H206" s="36"/>
      <c r="I206" s="37"/>
      <c r="J206" s="37"/>
      <c r="K206" s="37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</row>
    <row r="207" spans="3:65" s="34" customFormat="1">
      <c r="C207" s="36"/>
      <c r="D207" s="36"/>
      <c r="E207" s="36"/>
      <c r="F207" s="36"/>
      <c r="G207" s="36"/>
      <c r="H207" s="36"/>
      <c r="I207" s="37"/>
      <c r="J207" s="37"/>
      <c r="K207" s="37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</row>
    <row r="208" spans="3:65" s="34" customFormat="1">
      <c r="C208" s="36"/>
      <c r="D208" s="36"/>
      <c r="E208" s="36"/>
      <c r="F208" s="36"/>
      <c r="G208" s="36"/>
      <c r="H208" s="36"/>
      <c r="I208" s="37"/>
      <c r="J208" s="37"/>
      <c r="K208" s="37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</row>
    <row r="209" spans="3:65" s="34" customFormat="1">
      <c r="C209" s="36"/>
      <c r="D209" s="36"/>
      <c r="E209" s="36"/>
      <c r="F209" s="36"/>
      <c r="G209" s="36"/>
      <c r="H209" s="36"/>
      <c r="I209" s="37"/>
      <c r="J209" s="37"/>
      <c r="K209" s="37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</row>
    <row r="210" spans="3:65" s="34" customFormat="1">
      <c r="C210" s="36"/>
      <c r="D210" s="36"/>
      <c r="E210" s="36"/>
      <c r="F210" s="36"/>
      <c r="G210" s="36"/>
      <c r="H210" s="36"/>
      <c r="I210" s="37"/>
      <c r="J210" s="37"/>
      <c r="K210" s="37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</row>
    <row r="211" spans="3:65" s="34" customFormat="1">
      <c r="C211" s="36"/>
      <c r="D211" s="36"/>
      <c r="E211" s="36"/>
      <c r="F211" s="36"/>
      <c r="G211" s="36"/>
      <c r="H211" s="36"/>
      <c r="I211" s="37"/>
      <c r="J211" s="37"/>
      <c r="K211" s="37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</row>
    <row r="212" spans="3:65" s="34" customFormat="1">
      <c r="C212" s="36"/>
      <c r="D212" s="36"/>
      <c r="E212" s="36"/>
      <c r="F212" s="36"/>
      <c r="G212" s="36"/>
      <c r="H212" s="36"/>
      <c r="I212" s="37"/>
      <c r="J212" s="37"/>
      <c r="K212" s="37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</row>
    <row r="213" spans="3:65" s="34" customFormat="1">
      <c r="C213" s="36"/>
      <c r="D213" s="36"/>
      <c r="E213" s="36"/>
      <c r="F213" s="36"/>
      <c r="G213" s="36"/>
      <c r="H213" s="36"/>
      <c r="I213" s="37"/>
      <c r="J213" s="37"/>
      <c r="K213" s="37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</row>
    <row r="214" spans="3:65" s="34" customFormat="1">
      <c r="C214" s="36"/>
      <c r="D214" s="36"/>
      <c r="E214" s="36"/>
      <c r="F214" s="36"/>
      <c r="G214" s="36"/>
      <c r="H214" s="36"/>
      <c r="I214" s="37"/>
      <c r="J214" s="37"/>
      <c r="K214" s="37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</row>
    <row r="215" spans="3:65" s="34" customFormat="1">
      <c r="C215" s="36"/>
      <c r="D215" s="36"/>
      <c r="E215" s="36"/>
      <c r="F215" s="36"/>
      <c r="G215" s="36"/>
      <c r="H215" s="36"/>
      <c r="I215" s="37"/>
      <c r="J215" s="37"/>
      <c r="K215" s="37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</row>
    <row r="216" spans="3:65" s="34" customFormat="1">
      <c r="C216" s="36"/>
      <c r="D216" s="36"/>
      <c r="E216" s="36"/>
      <c r="F216" s="36"/>
      <c r="G216" s="36"/>
      <c r="H216" s="36"/>
      <c r="I216" s="37"/>
      <c r="J216" s="37"/>
      <c r="K216" s="37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</row>
    <row r="217" spans="3:65" s="34" customFormat="1">
      <c r="C217" s="36"/>
      <c r="D217" s="36"/>
      <c r="E217" s="36"/>
      <c r="F217" s="36"/>
      <c r="G217" s="36"/>
      <c r="H217" s="36"/>
      <c r="I217" s="37"/>
      <c r="J217" s="37"/>
      <c r="K217" s="37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</row>
    <row r="218" spans="3:65" s="34" customFormat="1">
      <c r="C218" s="36"/>
      <c r="D218" s="36"/>
      <c r="E218" s="36"/>
      <c r="F218" s="36"/>
      <c r="G218" s="36"/>
      <c r="H218" s="36"/>
      <c r="I218" s="37"/>
      <c r="J218" s="37"/>
      <c r="K218" s="37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</row>
    <row r="219" spans="3:65" s="34" customFormat="1">
      <c r="C219" s="36"/>
      <c r="D219" s="36"/>
      <c r="E219" s="36"/>
      <c r="F219" s="36"/>
      <c r="G219" s="36"/>
      <c r="H219" s="36"/>
      <c r="I219" s="37"/>
      <c r="J219" s="37"/>
      <c r="K219" s="37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</row>
    <row r="220" spans="3:65" s="34" customFormat="1">
      <c r="C220" s="36"/>
      <c r="D220" s="36"/>
      <c r="E220" s="36"/>
      <c r="F220" s="36"/>
      <c r="G220" s="36"/>
      <c r="H220" s="36"/>
      <c r="I220" s="37"/>
      <c r="J220" s="37"/>
      <c r="K220" s="37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</row>
    <row r="221" spans="3:65" s="34" customFormat="1">
      <c r="C221" s="36"/>
      <c r="D221" s="36"/>
      <c r="E221" s="36"/>
      <c r="F221" s="36"/>
      <c r="G221" s="36"/>
      <c r="H221" s="36"/>
      <c r="I221" s="37"/>
      <c r="J221" s="37"/>
      <c r="K221" s="37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</row>
    <row r="222" spans="3:65" s="34" customFormat="1">
      <c r="C222" s="36"/>
      <c r="D222" s="36"/>
      <c r="E222" s="36"/>
      <c r="F222" s="36"/>
      <c r="G222" s="36"/>
      <c r="H222" s="36"/>
      <c r="I222" s="37"/>
      <c r="J222" s="37"/>
      <c r="K222" s="37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</row>
    <row r="223" spans="3:65" s="34" customFormat="1">
      <c r="C223" s="36"/>
      <c r="D223" s="36"/>
      <c r="E223" s="36"/>
      <c r="F223" s="36"/>
      <c r="G223" s="36"/>
      <c r="H223" s="36"/>
      <c r="I223" s="37"/>
      <c r="J223" s="37"/>
      <c r="K223" s="37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</row>
    <row r="224" spans="3:65" s="34" customFormat="1">
      <c r="C224" s="36"/>
      <c r="D224" s="36"/>
      <c r="E224" s="36"/>
      <c r="F224" s="36"/>
      <c r="G224" s="36"/>
      <c r="H224" s="36"/>
      <c r="I224" s="37"/>
      <c r="J224" s="37"/>
      <c r="K224" s="37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</row>
    <row r="225" spans="3:65" s="34" customFormat="1">
      <c r="C225" s="36"/>
      <c r="D225" s="36"/>
      <c r="E225" s="36"/>
      <c r="F225" s="36"/>
      <c r="G225" s="36"/>
      <c r="H225" s="36"/>
      <c r="I225" s="37"/>
      <c r="J225" s="37"/>
      <c r="K225" s="37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</row>
    <row r="226" spans="3:65" s="34" customFormat="1">
      <c r="C226" s="36"/>
      <c r="D226" s="36"/>
      <c r="E226" s="36"/>
      <c r="F226" s="36"/>
      <c r="G226" s="36"/>
      <c r="H226" s="36"/>
      <c r="I226" s="37"/>
      <c r="J226" s="37"/>
      <c r="K226" s="37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</row>
    <row r="227" spans="3:65" s="34" customFormat="1">
      <c r="C227" s="36"/>
      <c r="D227" s="36"/>
      <c r="E227" s="36"/>
      <c r="F227" s="36"/>
      <c r="G227" s="36"/>
      <c r="H227" s="36"/>
      <c r="I227" s="37"/>
      <c r="J227" s="37"/>
      <c r="K227" s="37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</row>
    <row r="228" spans="3:65" s="34" customFormat="1">
      <c r="C228" s="36"/>
      <c r="D228" s="36"/>
      <c r="E228" s="36"/>
      <c r="F228" s="36"/>
      <c r="G228" s="36"/>
      <c r="H228" s="36"/>
      <c r="I228" s="37"/>
      <c r="J228" s="37"/>
      <c r="K228" s="37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</row>
    <row r="229" spans="3:65" s="34" customFormat="1">
      <c r="C229" s="36"/>
      <c r="D229" s="36"/>
      <c r="E229" s="36"/>
      <c r="F229" s="36"/>
      <c r="G229" s="36"/>
      <c r="H229" s="36"/>
      <c r="I229" s="37"/>
      <c r="J229" s="37"/>
      <c r="K229" s="37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</row>
    <row r="230" spans="3:65" s="34" customFormat="1">
      <c r="C230" s="36"/>
      <c r="D230" s="36"/>
      <c r="E230" s="36"/>
      <c r="F230" s="36"/>
      <c r="G230" s="36"/>
      <c r="H230" s="36"/>
      <c r="I230" s="37"/>
      <c r="J230" s="37"/>
      <c r="K230" s="37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</row>
    <row r="231" spans="3:65" s="34" customFormat="1">
      <c r="C231" s="36"/>
      <c r="D231" s="36"/>
      <c r="E231" s="36"/>
      <c r="F231" s="36"/>
      <c r="G231" s="36"/>
      <c r="H231" s="36"/>
      <c r="I231" s="37"/>
      <c r="J231" s="37"/>
      <c r="K231" s="37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</row>
    <row r="232" spans="3:65" s="34" customFormat="1">
      <c r="C232" s="36"/>
      <c r="D232" s="36"/>
      <c r="E232" s="36"/>
      <c r="F232" s="36"/>
      <c r="G232" s="36"/>
      <c r="H232" s="36"/>
      <c r="I232" s="37"/>
      <c r="J232" s="37"/>
      <c r="K232" s="37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</row>
    <row r="233" spans="3:65" s="34" customFormat="1">
      <c r="C233" s="36"/>
      <c r="D233" s="36"/>
      <c r="E233" s="36"/>
      <c r="F233" s="36"/>
      <c r="G233" s="36"/>
      <c r="H233" s="36"/>
      <c r="I233" s="37"/>
      <c r="J233" s="37"/>
      <c r="K233" s="37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</row>
    <row r="234" spans="3:65" s="34" customFormat="1">
      <c r="C234" s="36"/>
      <c r="D234" s="36"/>
      <c r="E234" s="36"/>
      <c r="F234" s="36"/>
      <c r="G234" s="36"/>
      <c r="H234" s="36"/>
      <c r="I234" s="37"/>
      <c r="J234" s="37"/>
      <c r="K234" s="37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</row>
    <row r="235" spans="3:65" s="34" customFormat="1">
      <c r="C235" s="36"/>
      <c r="D235" s="36"/>
      <c r="E235" s="36"/>
      <c r="F235" s="36"/>
      <c r="G235" s="36"/>
      <c r="H235" s="36"/>
      <c r="I235" s="37"/>
      <c r="J235" s="37"/>
      <c r="K235" s="37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</row>
    <row r="236" spans="3:65" s="34" customFormat="1">
      <c r="C236" s="36"/>
      <c r="D236" s="36"/>
      <c r="E236" s="36"/>
      <c r="F236" s="36"/>
      <c r="G236" s="36"/>
      <c r="H236" s="36"/>
      <c r="I236" s="37"/>
      <c r="J236" s="37"/>
      <c r="K236" s="37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</row>
    <row r="237" spans="3:65" s="34" customFormat="1">
      <c r="C237" s="36"/>
      <c r="D237" s="36"/>
      <c r="E237" s="36"/>
      <c r="F237" s="36"/>
      <c r="G237" s="36"/>
      <c r="H237" s="36"/>
      <c r="I237" s="37"/>
      <c r="J237" s="37"/>
      <c r="K237" s="37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</row>
    <row r="238" spans="3:65" s="34" customFormat="1">
      <c r="C238" s="36"/>
      <c r="D238" s="36"/>
      <c r="E238" s="36"/>
      <c r="F238" s="36"/>
      <c r="G238" s="36"/>
      <c r="H238" s="36"/>
      <c r="I238" s="37"/>
      <c r="J238" s="37"/>
      <c r="K238" s="37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</row>
    <row r="239" spans="3:65" s="34" customFormat="1">
      <c r="C239" s="36"/>
      <c r="D239" s="36"/>
      <c r="E239" s="36"/>
      <c r="F239" s="36"/>
      <c r="G239" s="36"/>
      <c r="H239" s="36"/>
      <c r="I239" s="37"/>
      <c r="J239" s="37"/>
      <c r="K239" s="37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</row>
    <row r="240" spans="3:65" s="34" customFormat="1">
      <c r="C240" s="36"/>
      <c r="D240" s="36"/>
      <c r="E240" s="36"/>
      <c r="F240" s="36"/>
      <c r="G240" s="36"/>
      <c r="H240" s="36"/>
      <c r="I240" s="37"/>
      <c r="J240" s="37"/>
      <c r="K240" s="37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</row>
    <row r="241" spans="3:65" s="34" customFormat="1">
      <c r="C241" s="36"/>
      <c r="D241" s="36"/>
      <c r="E241" s="36"/>
      <c r="F241" s="36"/>
      <c r="G241" s="36"/>
      <c r="H241" s="36"/>
      <c r="I241" s="37"/>
      <c r="J241" s="37"/>
      <c r="K241" s="37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</row>
    <row r="242" spans="3:65" s="34" customFormat="1">
      <c r="C242" s="36"/>
      <c r="D242" s="36"/>
      <c r="E242" s="36"/>
      <c r="F242" s="36"/>
      <c r="G242" s="36"/>
      <c r="H242" s="36"/>
      <c r="I242" s="37"/>
      <c r="J242" s="37"/>
      <c r="K242" s="37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</row>
    <row r="243" spans="3:65" s="34" customFormat="1">
      <c r="C243" s="36"/>
      <c r="D243" s="36"/>
      <c r="E243" s="36"/>
      <c r="F243" s="36"/>
      <c r="G243" s="36"/>
      <c r="H243" s="36"/>
      <c r="I243" s="37"/>
      <c r="J243" s="37"/>
      <c r="K243" s="37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</row>
    <row r="244" spans="3:65" s="34" customFormat="1">
      <c r="C244" s="36"/>
      <c r="D244" s="36"/>
      <c r="E244" s="36"/>
      <c r="F244" s="36"/>
      <c r="G244" s="36"/>
      <c r="H244" s="36"/>
      <c r="I244" s="37"/>
      <c r="J244" s="37"/>
      <c r="K244" s="37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</row>
    <row r="245" spans="3:65" s="34" customFormat="1">
      <c r="C245" s="36"/>
      <c r="D245" s="36"/>
      <c r="E245" s="36"/>
      <c r="F245" s="36"/>
      <c r="G245" s="36"/>
      <c r="H245" s="36"/>
      <c r="I245" s="37"/>
      <c r="J245" s="37"/>
      <c r="K245" s="37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</row>
    <row r="246" spans="3:65" s="34" customFormat="1">
      <c r="C246" s="36"/>
      <c r="D246" s="36"/>
      <c r="E246" s="36"/>
      <c r="F246" s="36"/>
      <c r="G246" s="36"/>
      <c r="H246" s="36"/>
      <c r="I246" s="37"/>
      <c r="J246" s="37"/>
      <c r="K246" s="37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</row>
    <row r="247" spans="3:65" s="34" customFormat="1">
      <c r="C247" s="36"/>
      <c r="D247" s="36"/>
      <c r="E247" s="36"/>
      <c r="F247" s="36"/>
      <c r="G247" s="36"/>
      <c r="H247" s="36"/>
      <c r="I247" s="37"/>
      <c r="J247" s="37"/>
      <c r="K247" s="37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</row>
    <row r="248" spans="3:65" s="34" customFormat="1">
      <c r="C248" s="36"/>
      <c r="D248" s="36"/>
      <c r="E248" s="36"/>
      <c r="F248" s="36"/>
      <c r="G248" s="36"/>
      <c r="H248" s="36"/>
      <c r="I248" s="37"/>
      <c r="J248" s="37"/>
      <c r="K248" s="37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</row>
    <row r="249" spans="3:65" s="34" customFormat="1">
      <c r="C249" s="36"/>
      <c r="D249" s="36"/>
      <c r="E249" s="36"/>
      <c r="F249" s="36"/>
      <c r="G249" s="36"/>
      <c r="H249" s="36"/>
      <c r="I249" s="37"/>
      <c r="J249" s="37"/>
      <c r="K249" s="37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</row>
    <row r="250" spans="3:65" s="34" customFormat="1">
      <c r="C250" s="36"/>
      <c r="D250" s="36"/>
      <c r="E250" s="36"/>
      <c r="F250" s="36"/>
      <c r="G250" s="36"/>
      <c r="H250" s="36"/>
      <c r="I250" s="37"/>
      <c r="J250" s="37"/>
      <c r="K250" s="37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</row>
    <row r="251" spans="3:65" s="34" customFormat="1">
      <c r="C251" s="36"/>
      <c r="D251" s="36"/>
      <c r="E251" s="36"/>
      <c r="F251" s="36"/>
      <c r="G251" s="36"/>
      <c r="H251" s="36"/>
      <c r="I251" s="37"/>
      <c r="J251" s="37"/>
      <c r="K251" s="37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</row>
    <row r="252" spans="3:65" s="34" customFormat="1">
      <c r="C252" s="36"/>
      <c r="D252" s="36"/>
      <c r="E252" s="36"/>
      <c r="F252" s="36"/>
      <c r="G252" s="36"/>
      <c r="H252" s="36"/>
      <c r="I252" s="37"/>
      <c r="J252" s="37"/>
      <c r="K252" s="37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</row>
    <row r="253" spans="3:65" s="34" customFormat="1">
      <c r="C253" s="36"/>
      <c r="D253" s="36"/>
      <c r="E253" s="36"/>
      <c r="F253" s="36"/>
      <c r="G253" s="36"/>
      <c r="H253" s="36"/>
      <c r="I253" s="37"/>
      <c r="J253" s="37"/>
      <c r="K253" s="37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</row>
    <row r="254" spans="3:65" s="34" customFormat="1">
      <c r="C254" s="36"/>
      <c r="D254" s="36"/>
      <c r="E254" s="36"/>
      <c r="F254" s="36"/>
      <c r="G254" s="36"/>
      <c r="H254" s="36"/>
      <c r="I254" s="37"/>
      <c r="J254" s="37"/>
      <c r="K254" s="37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</row>
    <row r="255" spans="3:65" s="34" customFormat="1">
      <c r="C255" s="36"/>
      <c r="D255" s="36"/>
      <c r="E255" s="36"/>
      <c r="F255" s="36"/>
      <c r="G255" s="36"/>
      <c r="H255" s="36"/>
      <c r="I255" s="37"/>
      <c r="J255" s="37"/>
      <c r="K255" s="37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</row>
    <row r="256" spans="3:65" s="34" customFormat="1">
      <c r="C256" s="36"/>
      <c r="D256" s="36"/>
      <c r="E256" s="36"/>
      <c r="F256" s="36"/>
      <c r="G256" s="36"/>
      <c r="H256" s="36"/>
      <c r="I256" s="37"/>
      <c r="J256" s="37"/>
      <c r="K256" s="37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</row>
    <row r="257" spans="3:65" s="34" customFormat="1">
      <c r="C257" s="36"/>
      <c r="D257" s="36"/>
      <c r="E257" s="36"/>
      <c r="F257" s="36"/>
      <c r="G257" s="36"/>
      <c r="H257" s="36"/>
      <c r="I257" s="37"/>
      <c r="J257" s="37"/>
      <c r="K257" s="37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</row>
    <row r="258" spans="3:65" s="34" customFormat="1">
      <c r="C258" s="36"/>
      <c r="D258" s="36"/>
      <c r="E258" s="36"/>
      <c r="F258" s="36"/>
      <c r="G258" s="36"/>
      <c r="H258" s="36"/>
      <c r="I258" s="37"/>
      <c r="J258" s="37"/>
      <c r="K258" s="37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</row>
    <row r="259" spans="3:65" s="34" customFormat="1">
      <c r="C259" s="36"/>
      <c r="D259" s="36"/>
      <c r="E259" s="36"/>
      <c r="F259" s="36"/>
      <c r="G259" s="36"/>
      <c r="H259" s="36"/>
      <c r="I259" s="37"/>
      <c r="J259" s="37"/>
      <c r="K259" s="37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</row>
    <row r="260" spans="3:65" s="34" customFormat="1">
      <c r="C260" s="36"/>
      <c r="D260" s="36"/>
      <c r="E260" s="36"/>
      <c r="F260" s="36"/>
      <c r="G260" s="36"/>
      <c r="H260" s="36"/>
      <c r="I260" s="37"/>
      <c r="J260" s="37"/>
      <c r="K260" s="37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</row>
    <row r="261" spans="3:65" s="34" customFormat="1">
      <c r="C261" s="36"/>
      <c r="D261" s="36"/>
      <c r="E261" s="36"/>
      <c r="F261" s="36"/>
      <c r="G261" s="36"/>
      <c r="H261" s="36"/>
      <c r="I261" s="37"/>
      <c r="J261" s="37"/>
      <c r="K261" s="37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</row>
    <row r="262" spans="3:65" s="34" customFormat="1">
      <c r="C262" s="36"/>
      <c r="D262" s="36"/>
      <c r="E262" s="36"/>
      <c r="F262" s="36"/>
      <c r="G262" s="36"/>
      <c r="H262" s="36"/>
      <c r="I262" s="37"/>
      <c r="J262" s="37"/>
      <c r="K262" s="37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</row>
    <row r="263" spans="3:65" s="34" customFormat="1">
      <c r="C263" s="36"/>
      <c r="D263" s="36"/>
      <c r="E263" s="36"/>
      <c r="F263" s="36"/>
      <c r="G263" s="36"/>
      <c r="H263" s="36"/>
      <c r="I263" s="37"/>
      <c r="J263" s="37"/>
      <c r="K263" s="37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</row>
    <row r="264" spans="3:65" s="34" customFormat="1">
      <c r="C264" s="36"/>
      <c r="D264" s="36"/>
      <c r="E264" s="36"/>
      <c r="F264" s="36"/>
      <c r="G264" s="36"/>
      <c r="H264" s="36"/>
      <c r="I264" s="37"/>
      <c r="J264" s="37"/>
      <c r="K264" s="37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</row>
    <row r="265" spans="3:65" s="34" customFormat="1">
      <c r="C265" s="36"/>
      <c r="D265" s="36"/>
      <c r="E265" s="36"/>
      <c r="F265" s="36"/>
      <c r="G265" s="36"/>
      <c r="H265" s="36"/>
      <c r="I265" s="37"/>
      <c r="J265" s="37"/>
      <c r="K265" s="37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</row>
    <row r="266" spans="3:65" s="34" customFormat="1">
      <c r="C266" s="36"/>
      <c r="D266" s="36"/>
      <c r="E266" s="36"/>
      <c r="F266" s="36"/>
      <c r="G266" s="36"/>
      <c r="H266" s="36"/>
      <c r="I266" s="37"/>
      <c r="J266" s="37"/>
      <c r="K266" s="37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</row>
    <row r="267" spans="3:65" s="34" customFormat="1">
      <c r="C267" s="36"/>
      <c r="D267" s="36"/>
      <c r="E267" s="36"/>
      <c r="F267" s="36"/>
      <c r="G267" s="36"/>
      <c r="H267" s="36"/>
      <c r="I267" s="37"/>
      <c r="J267" s="37"/>
      <c r="K267" s="37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</row>
    <row r="268" spans="3:65" s="34" customFormat="1">
      <c r="C268" s="36"/>
      <c r="D268" s="36"/>
      <c r="E268" s="36"/>
      <c r="F268" s="36"/>
      <c r="G268" s="36"/>
      <c r="H268" s="36"/>
      <c r="I268" s="37"/>
      <c r="J268" s="37"/>
      <c r="K268" s="37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</row>
    <row r="269" spans="3:65" s="34" customFormat="1">
      <c r="C269" s="36"/>
      <c r="D269" s="36"/>
      <c r="E269" s="36"/>
      <c r="F269" s="36"/>
      <c r="G269" s="36"/>
      <c r="H269" s="36"/>
      <c r="I269" s="37"/>
      <c r="J269" s="37"/>
      <c r="K269" s="37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</row>
    <row r="270" spans="3:65" s="34" customFormat="1">
      <c r="C270" s="36"/>
      <c r="D270" s="36"/>
      <c r="E270" s="36"/>
      <c r="F270" s="36"/>
      <c r="G270" s="36"/>
      <c r="H270" s="36"/>
      <c r="I270" s="37"/>
      <c r="J270" s="37"/>
      <c r="K270" s="37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</row>
    <row r="271" spans="3:65" s="34" customFormat="1">
      <c r="C271" s="36"/>
      <c r="D271" s="36"/>
      <c r="E271" s="36"/>
      <c r="F271" s="36"/>
      <c r="G271" s="36"/>
      <c r="H271" s="36"/>
      <c r="I271" s="37"/>
      <c r="J271" s="37"/>
      <c r="K271" s="37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</row>
    <row r="272" spans="3:65" s="34" customFormat="1">
      <c r="C272" s="36"/>
      <c r="D272" s="36"/>
      <c r="E272" s="36"/>
      <c r="F272" s="36"/>
      <c r="G272" s="36"/>
      <c r="H272" s="36"/>
      <c r="I272" s="37"/>
      <c r="J272" s="37"/>
      <c r="K272" s="37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</row>
    <row r="273" spans="3:65" s="34" customFormat="1">
      <c r="C273" s="36"/>
      <c r="D273" s="36"/>
      <c r="E273" s="36"/>
      <c r="F273" s="36"/>
      <c r="G273" s="36"/>
      <c r="H273" s="36"/>
      <c r="I273" s="37"/>
      <c r="J273" s="37"/>
      <c r="K273" s="37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</row>
    <row r="274" spans="3:65" s="34" customFormat="1">
      <c r="C274" s="36"/>
      <c r="D274" s="36"/>
      <c r="E274" s="36"/>
      <c r="F274" s="36"/>
      <c r="G274" s="36"/>
      <c r="H274" s="36"/>
      <c r="I274" s="37"/>
      <c r="J274" s="37"/>
      <c r="K274" s="37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</row>
    <row r="275" spans="3:65" s="34" customFormat="1">
      <c r="C275" s="36"/>
      <c r="D275" s="36"/>
      <c r="E275" s="36"/>
      <c r="F275" s="36"/>
      <c r="G275" s="36"/>
      <c r="H275" s="36"/>
      <c r="I275" s="37"/>
      <c r="J275" s="37"/>
      <c r="K275" s="37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</row>
    <row r="276" spans="3:65" s="34" customFormat="1">
      <c r="C276" s="36"/>
      <c r="D276" s="36"/>
      <c r="E276" s="36"/>
      <c r="F276" s="36"/>
      <c r="G276" s="36"/>
      <c r="H276" s="36"/>
      <c r="I276" s="37"/>
      <c r="J276" s="37"/>
      <c r="K276" s="37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</row>
    <row r="277" spans="3:65" s="34" customFormat="1">
      <c r="C277" s="36"/>
      <c r="D277" s="36"/>
      <c r="E277" s="36"/>
      <c r="F277" s="36"/>
      <c r="G277" s="36"/>
      <c r="H277" s="36"/>
      <c r="I277" s="37"/>
      <c r="J277" s="37"/>
      <c r="K277" s="37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</row>
    <row r="278" spans="3:65" s="34" customFormat="1">
      <c r="C278" s="36"/>
      <c r="D278" s="36"/>
      <c r="E278" s="36"/>
      <c r="F278" s="36"/>
      <c r="G278" s="36"/>
      <c r="H278" s="36"/>
      <c r="I278" s="37"/>
      <c r="J278" s="37"/>
      <c r="K278" s="37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</row>
    <row r="279" spans="3:65" s="34" customFormat="1">
      <c r="C279" s="36"/>
      <c r="D279" s="36"/>
      <c r="E279" s="36"/>
      <c r="F279" s="36"/>
      <c r="G279" s="36"/>
      <c r="H279" s="36"/>
      <c r="I279" s="37"/>
      <c r="J279" s="37"/>
      <c r="K279" s="37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</row>
    <row r="280" spans="3:65" s="34" customFormat="1">
      <c r="C280" s="36"/>
      <c r="D280" s="36"/>
      <c r="E280" s="36"/>
      <c r="F280" s="36"/>
      <c r="G280" s="36"/>
      <c r="H280" s="36"/>
      <c r="I280" s="37"/>
      <c r="J280" s="37"/>
      <c r="K280" s="37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</row>
    <row r="281" spans="3:65" s="34" customFormat="1">
      <c r="C281" s="36"/>
      <c r="D281" s="36"/>
      <c r="E281" s="36"/>
      <c r="F281" s="36"/>
      <c r="G281" s="36"/>
      <c r="H281" s="36"/>
      <c r="I281" s="37"/>
      <c r="J281" s="37"/>
      <c r="K281" s="37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</row>
    <row r="282" spans="3:65" s="34" customFormat="1">
      <c r="C282" s="36"/>
      <c r="D282" s="36"/>
      <c r="E282" s="36"/>
      <c r="F282" s="36"/>
      <c r="G282" s="36"/>
      <c r="H282" s="36"/>
      <c r="I282" s="37"/>
      <c r="J282" s="37"/>
      <c r="K282" s="37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</row>
    <row r="283" spans="3:65" s="34" customFormat="1">
      <c r="C283" s="36"/>
      <c r="D283" s="36"/>
      <c r="E283" s="36"/>
      <c r="F283" s="36"/>
      <c r="G283" s="36"/>
      <c r="H283" s="36"/>
      <c r="I283" s="37"/>
      <c r="J283" s="37"/>
      <c r="K283" s="37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</row>
    <row r="284" spans="3:65" s="34" customFormat="1">
      <c r="C284" s="36"/>
      <c r="D284" s="36"/>
      <c r="E284" s="36"/>
      <c r="F284" s="36"/>
      <c r="G284" s="36"/>
      <c r="H284" s="36"/>
      <c r="I284" s="37"/>
      <c r="J284" s="37"/>
      <c r="K284" s="37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</row>
    <row r="285" spans="3:65" s="34" customFormat="1">
      <c r="C285" s="36"/>
      <c r="D285" s="36"/>
      <c r="E285" s="36"/>
      <c r="F285" s="36"/>
      <c r="G285" s="36"/>
      <c r="H285" s="36"/>
      <c r="I285" s="37"/>
      <c r="J285" s="37"/>
      <c r="K285" s="37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</row>
    <row r="286" spans="3:65" s="34" customFormat="1">
      <c r="C286" s="36"/>
      <c r="D286" s="36"/>
      <c r="E286" s="36"/>
      <c r="F286" s="36"/>
      <c r="G286" s="36"/>
      <c r="H286" s="36"/>
      <c r="I286" s="37"/>
      <c r="J286" s="37"/>
      <c r="K286" s="37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</row>
    <row r="287" spans="3:65" s="34" customFormat="1">
      <c r="C287" s="36"/>
      <c r="D287" s="36"/>
      <c r="E287" s="36"/>
      <c r="F287" s="36"/>
      <c r="G287" s="36"/>
      <c r="H287" s="36"/>
      <c r="I287" s="37"/>
      <c r="J287" s="37"/>
      <c r="K287" s="37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</row>
    <row r="288" spans="3:65" s="34" customFormat="1">
      <c r="C288" s="36"/>
      <c r="D288" s="36"/>
      <c r="E288" s="36"/>
      <c r="F288" s="36"/>
      <c r="G288" s="36"/>
      <c r="H288" s="36"/>
      <c r="I288" s="37"/>
      <c r="J288" s="37"/>
      <c r="K288" s="37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</row>
    <row r="289" spans="3:65" s="34" customFormat="1">
      <c r="C289" s="36"/>
      <c r="D289" s="36"/>
      <c r="E289" s="36"/>
      <c r="F289" s="36"/>
      <c r="G289" s="36"/>
      <c r="H289" s="36"/>
      <c r="I289" s="37"/>
      <c r="J289" s="37"/>
      <c r="K289" s="37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</row>
    <row r="290" spans="3:65" s="34" customFormat="1">
      <c r="C290" s="36"/>
      <c r="D290" s="36"/>
      <c r="E290" s="36"/>
      <c r="F290" s="36"/>
      <c r="G290" s="36"/>
      <c r="H290" s="36"/>
      <c r="I290" s="37"/>
      <c r="J290" s="37"/>
      <c r="K290" s="37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</row>
    <row r="291" spans="3:65" s="34" customFormat="1">
      <c r="C291" s="36"/>
      <c r="D291" s="36"/>
      <c r="E291" s="36"/>
      <c r="F291" s="36"/>
      <c r="G291" s="36"/>
      <c r="H291" s="36"/>
      <c r="I291" s="37"/>
      <c r="J291" s="37"/>
      <c r="K291" s="37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</row>
    <row r="292" spans="3:65" s="34" customFormat="1">
      <c r="C292" s="36"/>
      <c r="D292" s="36"/>
      <c r="E292" s="36"/>
      <c r="F292" s="36"/>
      <c r="G292" s="36"/>
      <c r="H292" s="36"/>
      <c r="I292" s="37"/>
      <c r="J292" s="37"/>
      <c r="K292" s="37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</row>
    <row r="293" spans="3:65" s="34" customFormat="1">
      <c r="C293" s="36"/>
      <c r="D293" s="36"/>
      <c r="E293" s="36"/>
      <c r="F293" s="36"/>
      <c r="G293" s="36"/>
      <c r="H293" s="36"/>
      <c r="I293" s="37"/>
      <c r="J293" s="37"/>
      <c r="K293" s="37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</row>
    <row r="294" spans="3:65" s="34" customFormat="1">
      <c r="C294" s="36"/>
      <c r="D294" s="36"/>
      <c r="E294" s="36"/>
      <c r="F294" s="36"/>
      <c r="G294" s="36"/>
      <c r="H294" s="36"/>
      <c r="I294" s="37"/>
      <c r="J294" s="37"/>
      <c r="K294" s="37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</row>
    <row r="295" spans="3:65" s="34" customFormat="1">
      <c r="C295" s="36"/>
      <c r="D295" s="36"/>
      <c r="E295" s="36"/>
      <c r="F295" s="36"/>
      <c r="G295" s="36"/>
      <c r="H295" s="36"/>
      <c r="I295" s="37"/>
      <c r="J295" s="37"/>
      <c r="K295" s="37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</row>
    <row r="296" spans="3:65" s="34" customFormat="1">
      <c r="C296" s="36"/>
      <c r="D296" s="36"/>
      <c r="E296" s="36"/>
      <c r="F296" s="36"/>
      <c r="G296" s="36"/>
      <c r="H296" s="36"/>
      <c r="I296" s="37"/>
      <c r="J296" s="37"/>
      <c r="K296" s="37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</row>
    <row r="297" spans="3:65" s="34" customFormat="1">
      <c r="C297" s="36"/>
      <c r="D297" s="36"/>
      <c r="E297" s="36"/>
      <c r="F297" s="36"/>
      <c r="G297" s="36"/>
      <c r="H297" s="36"/>
      <c r="I297" s="37"/>
      <c r="J297" s="37"/>
      <c r="K297" s="37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</row>
    <row r="298" spans="3:65" s="34" customFormat="1">
      <c r="C298" s="36"/>
      <c r="D298" s="36"/>
      <c r="E298" s="36"/>
      <c r="F298" s="36"/>
      <c r="G298" s="36"/>
      <c r="H298" s="36"/>
      <c r="I298" s="37"/>
      <c r="J298" s="37"/>
      <c r="K298" s="37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</row>
    <row r="299" spans="3:65" s="34" customFormat="1">
      <c r="C299" s="36"/>
      <c r="D299" s="36"/>
      <c r="E299" s="36"/>
      <c r="F299" s="36"/>
      <c r="G299" s="36"/>
      <c r="H299" s="36"/>
      <c r="I299" s="37"/>
      <c r="J299" s="37"/>
      <c r="K299" s="37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</row>
    <row r="300" spans="3:65" s="34" customFormat="1">
      <c r="C300" s="36"/>
      <c r="D300" s="36"/>
      <c r="E300" s="36"/>
      <c r="F300" s="36"/>
      <c r="G300" s="36"/>
      <c r="H300" s="36"/>
      <c r="I300" s="37"/>
      <c r="J300" s="37"/>
      <c r="K300" s="37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</row>
    <row r="301" spans="3:65" s="34" customFormat="1">
      <c r="C301" s="36"/>
      <c r="D301" s="36"/>
      <c r="E301" s="36"/>
      <c r="F301" s="36"/>
      <c r="G301" s="36"/>
      <c r="H301" s="36"/>
      <c r="I301" s="37"/>
      <c r="J301" s="37"/>
      <c r="K301" s="37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</row>
    <row r="302" spans="3:65" s="34" customFormat="1">
      <c r="C302" s="36"/>
      <c r="D302" s="36"/>
      <c r="E302" s="36"/>
      <c r="F302" s="36"/>
      <c r="G302" s="36"/>
      <c r="H302" s="36"/>
      <c r="I302" s="37"/>
      <c r="J302" s="37"/>
      <c r="K302" s="37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</row>
    <row r="303" spans="3:65" s="34" customFormat="1">
      <c r="C303" s="36"/>
      <c r="D303" s="36"/>
      <c r="E303" s="36"/>
      <c r="F303" s="36"/>
      <c r="G303" s="36"/>
      <c r="H303" s="36"/>
      <c r="I303" s="37"/>
      <c r="J303" s="37"/>
      <c r="K303" s="37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</row>
    <row r="304" spans="3:65" s="34" customFormat="1">
      <c r="C304" s="36"/>
      <c r="D304" s="36"/>
      <c r="E304" s="36"/>
      <c r="F304" s="36"/>
      <c r="G304" s="36"/>
      <c r="H304" s="36"/>
      <c r="I304" s="37"/>
      <c r="J304" s="37"/>
      <c r="K304" s="37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</row>
    <row r="305" spans="3:65" s="34" customFormat="1">
      <c r="C305" s="36"/>
      <c r="D305" s="36"/>
      <c r="E305" s="36"/>
      <c r="F305" s="36"/>
      <c r="G305" s="36"/>
      <c r="H305" s="36"/>
      <c r="I305" s="37"/>
      <c r="J305" s="37"/>
      <c r="K305" s="37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</row>
    <row r="306" spans="3:65" s="34" customFormat="1">
      <c r="C306" s="36"/>
      <c r="D306" s="36"/>
      <c r="E306" s="36"/>
      <c r="F306" s="36"/>
      <c r="G306" s="36"/>
      <c r="H306" s="36"/>
      <c r="I306" s="37"/>
      <c r="J306" s="37"/>
      <c r="K306" s="37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</row>
    <row r="307" spans="3:65" s="34" customFormat="1">
      <c r="C307" s="36"/>
      <c r="D307" s="36"/>
      <c r="E307" s="36"/>
      <c r="F307" s="36"/>
      <c r="G307" s="36"/>
      <c r="H307" s="36"/>
      <c r="I307" s="37"/>
      <c r="J307" s="37"/>
      <c r="K307" s="37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</row>
    <row r="308" spans="3:65" s="34" customFormat="1">
      <c r="C308" s="36"/>
      <c r="D308" s="36"/>
      <c r="E308" s="36"/>
      <c r="F308" s="36"/>
      <c r="G308" s="36"/>
      <c r="H308" s="36"/>
      <c r="I308" s="37"/>
      <c r="J308" s="37"/>
      <c r="K308" s="37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</row>
    <row r="309" spans="3:65" s="34" customFormat="1">
      <c r="C309" s="36"/>
      <c r="D309" s="36"/>
      <c r="E309" s="36"/>
      <c r="F309" s="36"/>
      <c r="G309" s="36"/>
      <c r="H309" s="36"/>
      <c r="I309" s="37"/>
      <c r="J309" s="37"/>
      <c r="K309" s="37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</row>
    <row r="310" spans="3:65" s="34" customFormat="1">
      <c r="C310" s="36"/>
      <c r="D310" s="36"/>
      <c r="E310" s="36"/>
      <c r="F310" s="36"/>
      <c r="G310" s="36"/>
      <c r="H310" s="36"/>
      <c r="I310" s="37"/>
      <c r="J310" s="37"/>
      <c r="K310" s="37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</row>
    <row r="311" spans="3:65" s="34" customFormat="1">
      <c r="C311" s="36"/>
      <c r="D311" s="36"/>
      <c r="E311" s="36"/>
      <c r="F311" s="36"/>
      <c r="G311" s="36"/>
      <c r="H311" s="36"/>
      <c r="I311" s="37"/>
      <c r="J311" s="37"/>
      <c r="K311" s="37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</row>
    <row r="312" spans="3:65" s="34" customFormat="1">
      <c r="C312" s="36"/>
      <c r="D312" s="36"/>
      <c r="E312" s="36"/>
      <c r="F312" s="36"/>
      <c r="G312" s="36"/>
      <c r="H312" s="36"/>
      <c r="I312" s="37"/>
      <c r="J312" s="37"/>
      <c r="K312" s="37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</row>
    <row r="313" spans="3:65" s="34" customFormat="1">
      <c r="C313" s="36"/>
      <c r="D313" s="36"/>
      <c r="E313" s="36"/>
      <c r="F313" s="36"/>
      <c r="G313" s="36"/>
      <c r="H313" s="36"/>
      <c r="I313" s="37"/>
      <c r="J313" s="37"/>
      <c r="K313" s="37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</row>
    <row r="314" spans="3:65" s="34" customFormat="1">
      <c r="C314" s="36"/>
      <c r="D314" s="36"/>
      <c r="E314" s="36"/>
      <c r="F314" s="36"/>
      <c r="G314" s="36"/>
      <c r="H314" s="36"/>
      <c r="I314" s="37"/>
      <c r="J314" s="37"/>
      <c r="K314" s="37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</row>
    <row r="315" spans="3:65" s="34" customFormat="1">
      <c r="C315" s="36"/>
      <c r="D315" s="36"/>
      <c r="E315" s="36"/>
      <c r="F315" s="36"/>
      <c r="G315" s="36"/>
      <c r="H315" s="36"/>
      <c r="I315" s="37"/>
      <c r="J315" s="37"/>
      <c r="K315" s="37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</row>
    <row r="316" spans="3:65" s="34" customFormat="1">
      <c r="C316" s="36"/>
      <c r="D316" s="36"/>
      <c r="E316" s="36"/>
      <c r="F316" s="36"/>
      <c r="G316" s="36"/>
      <c r="H316" s="36"/>
      <c r="I316" s="37"/>
      <c r="J316" s="37"/>
      <c r="K316" s="37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</row>
    <row r="317" spans="3:65" s="34" customFormat="1">
      <c r="C317" s="36"/>
      <c r="D317" s="36"/>
      <c r="E317" s="36"/>
      <c r="F317" s="36"/>
      <c r="G317" s="36"/>
      <c r="H317" s="36"/>
      <c r="I317" s="37"/>
      <c r="J317" s="37"/>
      <c r="K317" s="37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</row>
    <row r="318" spans="3:65" s="34" customFormat="1">
      <c r="C318" s="36"/>
      <c r="D318" s="36"/>
      <c r="E318" s="36"/>
      <c r="F318" s="36"/>
      <c r="G318" s="36"/>
      <c r="H318" s="36"/>
      <c r="I318" s="37"/>
      <c r="J318" s="37"/>
      <c r="K318" s="37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</row>
    <row r="319" spans="3:65" s="34" customFormat="1">
      <c r="C319" s="36"/>
      <c r="D319" s="36"/>
      <c r="E319" s="36"/>
      <c r="F319" s="36"/>
      <c r="G319" s="36"/>
      <c r="H319" s="36"/>
      <c r="I319" s="37"/>
      <c r="J319" s="37"/>
      <c r="K319" s="37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</row>
    <row r="320" spans="3:65" s="34" customFormat="1">
      <c r="C320" s="36"/>
      <c r="D320" s="36"/>
      <c r="E320" s="36"/>
      <c r="F320" s="36"/>
      <c r="G320" s="36"/>
      <c r="H320" s="36"/>
      <c r="I320" s="37"/>
      <c r="J320" s="37"/>
      <c r="K320" s="37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</row>
    <row r="321" spans="3:65" s="34" customFormat="1">
      <c r="C321" s="36"/>
      <c r="D321" s="36"/>
      <c r="E321" s="36"/>
      <c r="F321" s="36"/>
      <c r="G321" s="36"/>
      <c r="H321" s="36"/>
      <c r="I321" s="37"/>
      <c r="J321" s="37"/>
      <c r="K321" s="37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</row>
    <row r="322" spans="3:65" s="34" customFormat="1">
      <c r="C322" s="36"/>
      <c r="D322" s="36"/>
      <c r="E322" s="36"/>
      <c r="F322" s="36"/>
      <c r="G322" s="36"/>
      <c r="H322" s="36"/>
      <c r="I322" s="37"/>
      <c r="J322" s="37"/>
      <c r="K322" s="37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</row>
    <row r="323" spans="3:65" s="34" customFormat="1">
      <c r="C323" s="36"/>
      <c r="D323" s="36"/>
      <c r="E323" s="36"/>
      <c r="F323" s="36"/>
      <c r="G323" s="36"/>
      <c r="H323" s="36"/>
      <c r="I323" s="37"/>
      <c r="J323" s="37"/>
      <c r="K323" s="37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</row>
    <row r="324" spans="3:65" s="34" customFormat="1">
      <c r="C324" s="36"/>
      <c r="D324" s="36"/>
      <c r="E324" s="36"/>
      <c r="F324" s="36"/>
      <c r="G324" s="36"/>
      <c r="H324" s="36"/>
      <c r="I324" s="37"/>
      <c r="J324" s="37"/>
      <c r="K324" s="37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</row>
    <row r="325" spans="3:65" s="34" customFormat="1">
      <c r="C325" s="36"/>
      <c r="D325" s="36"/>
      <c r="E325" s="36"/>
      <c r="F325" s="36"/>
      <c r="G325" s="36"/>
      <c r="H325" s="36"/>
      <c r="I325" s="37"/>
      <c r="J325" s="37"/>
      <c r="K325" s="37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</row>
    <row r="326" spans="3:65" s="34" customFormat="1">
      <c r="C326" s="36"/>
      <c r="D326" s="36"/>
      <c r="E326" s="36"/>
      <c r="F326" s="36"/>
      <c r="G326" s="36"/>
      <c r="H326" s="36"/>
      <c r="I326" s="37"/>
      <c r="J326" s="37"/>
      <c r="K326" s="37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</row>
    <row r="327" spans="3:65" s="34" customFormat="1">
      <c r="C327" s="36"/>
      <c r="D327" s="36"/>
      <c r="E327" s="36"/>
      <c r="F327" s="36"/>
      <c r="G327" s="36"/>
      <c r="H327" s="36"/>
      <c r="I327" s="37"/>
      <c r="J327" s="37"/>
      <c r="K327" s="37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</row>
    <row r="328" spans="3:65" s="34" customFormat="1">
      <c r="C328" s="36"/>
      <c r="D328" s="36"/>
      <c r="E328" s="36"/>
      <c r="F328" s="36"/>
      <c r="G328" s="36"/>
      <c r="H328" s="36"/>
      <c r="I328" s="37"/>
      <c r="J328" s="37"/>
      <c r="K328" s="37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</row>
    <row r="329" spans="3:65" s="34" customFormat="1">
      <c r="C329" s="36"/>
      <c r="D329" s="36"/>
      <c r="E329" s="36"/>
      <c r="F329" s="36"/>
      <c r="G329" s="36"/>
      <c r="H329" s="36"/>
      <c r="I329" s="37"/>
      <c r="J329" s="37"/>
      <c r="K329" s="37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</row>
    <row r="330" spans="3:65" s="34" customFormat="1">
      <c r="C330" s="36"/>
      <c r="D330" s="36"/>
      <c r="E330" s="36"/>
      <c r="F330" s="36"/>
      <c r="G330" s="36"/>
      <c r="H330" s="36"/>
      <c r="I330" s="37"/>
      <c r="J330" s="37"/>
      <c r="K330" s="37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</row>
    <row r="331" spans="3:65" s="34" customFormat="1">
      <c r="C331" s="36"/>
      <c r="D331" s="36"/>
      <c r="E331" s="36"/>
      <c r="F331" s="36"/>
      <c r="G331" s="36"/>
      <c r="H331" s="36"/>
      <c r="I331" s="37"/>
      <c r="J331" s="37"/>
      <c r="K331" s="37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</row>
    <row r="332" spans="3:65" s="34" customFormat="1">
      <c r="C332" s="36"/>
      <c r="D332" s="36"/>
      <c r="E332" s="36"/>
      <c r="F332" s="36"/>
      <c r="G332" s="36"/>
      <c r="H332" s="36"/>
      <c r="I332" s="37"/>
      <c r="J332" s="37"/>
      <c r="K332" s="37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</row>
    <row r="333" spans="3:65" s="34" customFormat="1">
      <c r="C333" s="36"/>
      <c r="D333" s="36"/>
      <c r="E333" s="36"/>
      <c r="F333" s="36"/>
      <c r="G333" s="36"/>
      <c r="H333" s="36"/>
      <c r="I333" s="37"/>
      <c r="J333" s="37"/>
      <c r="K333" s="37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</row>
    <row r="334" spans="3:65" s="34" customFormat="1">
      <c r="C334" s="36"/>
      <c r="D334" s="36"/>
      <c r="E334" s="36"/>
      <c r="F334" s="36"/>
      <c r="G334" s="36"/>
      <c r="H334" s="36"/>
      <c r="I334" s="37"/>
      <c r="J334" s="37"/>
      <c r="K334" s="37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</row>
    <row r="335" spans="3:65" s="34" customFormat="1">
      <c r="C335" s="36"/>
      <c r="D335" s="36"/>
      <c r="E335" s="36"/>
      <c r="F335" s="36"/>
      <c r="G335" s="36"/>
      <c r="H335" s="36"/>
      <c r="I335" s="37"/>
      <c r="J335" s="37"/>
      <c r="K335" s="37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</row>
    <row r="336" spans="3:65" s="34" customFormat="1">
      <c r="C336" s="36"/>
      <c r="D336" s="36"/>
      <c r="E336" s="36"/>
      <c r="F336" s="36"/>
      <c r="G336" s="36"/>
      <c r="H336" s="36"/>
      <c r="I336" s="37"/>
      <c r="J336" s="37"/>
      <c r="K336" s="37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</row>
    <row r="337" spans="3:65" s="34" customFormat="1">
      <c r="C337" s="36"/>
      <c r="D337" s="36"/>
      <c r="E337" s="36"/>
      <c r="F337" s="36"/>
      <c r="G337" s="36"/>
      <c r="H337" s="36"/>
      <c r="I337" s="37"/>
      <c r="J337" s="37"/>
      <c r="K337" s="37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</row>
    <row r="338" spans="3:65" s="34" customFormat="1">
      <c r="C338" s="36"/>
      <c r="D338" s="36"/>
      <c r="E338" s="36"/>
      <c r="F338" s="36"/>
      <c r="G338" s="36"/>
      <c r="H338" s="36"/>
      <c r="I338" s="37"/>
      <c r="J338" s="37"/>
      <c r="K338" s="37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</row>
    <row r="339" spans="3:65" s="34" customFormat="1">
      <c r="C339" s="36"/>
      <c r="D339" s="36"/>
      <c r="E339" s="36"/>
      <c r="F339" s="36"/>
      <c r="G339" s="36"/>
      <c r="H339" s="36"/>
      <c r="I339" s="37"/>
      <c r="J339" s="37"/>
      <c r="K339" s="37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</row>
    <row r="340" spans="3:65" s="34" customFormat="1">
      <c r="C340" s="36"/>
      <c r="D340" s="36"/>
      <c r="E340" s="36"/>
      <c r="F340" s="36"/>
      <c r="G340" s="36"/>
      <c r="H340" s="36"/>
      <c r="I340" s="37"/>
      <c r="J340" s="37"/>
      <c r="K340" s="37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</row>
    <row r="341" spans="3:65" s="34" customFormat="1">
      <c r="C341" s="36"/>
      <c r="D341" s="36"/>
      <c r="E341" s="36"/>
      <c r="F341" s="36"/>
      <c r="G341" s="36"/>
      <c r="H341" s="36"/>
      <c r="I341" s="37"/>
      <c r="J341" s="37"/>
      <c r="K341" s="37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</row>
    <row r="342" spans="3:65" s="34" customFormat="1">
      <c r="C342" s="36"/>
      <c r="D342" s="36"/>
      <c r="E342" s="36"/>
      <c r="F342" s="36"/>
      <c r="G342" s="36"/>
      <c r="H342" s="36"/>
      <c r="I342" s="37"/>
      <c r="J342" s="37"/>
      <c r="K342" s="37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</row>
    <row r="343" spans="3:65" s="34" customFormat="1">
      <c r="C343" s="36"/>
      <c r="D343" s="36"/>
      <c r="E343" s="36"/>
      <c r="F343" s="36"/>
      <c r="G343" s="36"/>
      <c r="H343" s="36"/>
      <c r="I343" s="37"/>
      <c r="J343" s="37"/>
      <c r="K343" s="37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</row>
    <row r="344" spans="3:65" s="34" customFormat="1">
      <c r="C344" s="36"/>
      <c r="D344" s="36"/>
      <c r="E344" s="36"/>
      <c r="F344" s="36"/>
      <c r="G344" s="36"/>
      <c r="H344" s="36"/>
      <c r="I344" s="37"/>
      <c r="J344" s="37"/>
      <c r="K344" s="37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</row>
    <row r="345" spans="3:65" s="34" customFormat="1">
      <c r="C345" s="36"/>
      <c r="D345" s="36"/>
      <c r="E345" s="36"/>
      <c r="F345" s="36"/>
      <c r="G345" s="36"/>
      <c r="H345" s="36"/>
      <c r="I345" s="37"/>
      <c r="J345" s="37"/>
      <c r="K345" s="37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</row>
    <row r="346" spans="3:65" s="34" customFormat="1">
      <c r="C346" s="36"/>
      <c r="D346" s="36"/>
      <c r="E346" s="36"/>
      <c r="F346" s="36"/>
      <c r="G346" s="36"/>
      <c r="H346" s="36"/>
      <c r="I346" s="37"/>
      <c r="J346" s="37"/>
      <c r="K346" s="37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</row>
    <row r="347" spans="3:65" s="34" customFormat="1">
      <c r="C347" s="36"/>
      <c r="D347" s="36"/>
      <c r="E347" s="36"/>
      <c r="F347" s="36"/>
      <c r="G347" s="36"/>
      <c r="H347" s="36"/>
      <c r="I347" s="37"/>
      <c r="J347" s="37"/>
      <c r="K347" s="37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</row>
    <row r="348" spans="3:65" s="34" customFormat="1">
      <c r="C348" s="36"/>
      <c r="D348" s="36"/>
      <c r="E348" s="36"/>
      <c r="F348" s="36"/>
      <c r="G348" s="36"/>
      <c r="H348" s="36"/>
      <c r="I348" s="37"/>
      <c r="J348" s="37"/>
      <c r="K348" s="37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</row>
    <row r="349" spans="3:65" s="34" customFormat="1">
      <c r="C349" s="36"/>
      <c r="D349" s="36"/>
      <c r="E349" s="36"/>
      <c r="F349" s="36"/>
      <c r="G349" s="36"/>
      <c r="H349" s="36"/>
      <c r="I349" s="37"/>
      <c r="J349" s="37"/>
      <c r="K349" s="37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</row>
    <row r="350" spans="3:65" s="34" customFormat="1">
      <c r="C350" s="36"/>
      <c r="D350" s="36"/>
      <c r="E350" s="36"/>
      <c r="F350" s="36"/>
      <c r="G350" s="36"/>
      <c r="H350" s="36"/>
      <c r="I350" s="37"/>
      <c r="J350" s="37"/>
      <c r="K350" s="37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</row>
    <row r="351" spans="3:65" s="34" customFormat="1">
      <c r="C351" s="36"/>
      <c r="D351" s="36"/>
      <c r="E351" s="36"/>
      <c r="F351" s="36"/>
      <c r="G351" s="36"/>
      <c r="H351" s="36"/>
      <c r="I351" s="37"/>
      <c r="J351" s="37"/>
      <c r="K351" s="37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</row>
    <row r="352" spans="3:65" s="34" customFormat="1">
      <c r="C352" s="36"/>
      <c r="D352" s="36"/>
      <c r="E352" s="36"/>
      <c r="F352" s="36"/>
      <c r="G352" s="36"/>
      <c r="H352" s="36"/>
      <c r="I352" s="37"/>
      <c r="J352" s="37"/>
      <c r="K352" s="37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</row>
    <row r="353" spans="3:65" s="34" customFormat="1">
      <c r="C353" s="36"/>
      <c r="D353" s="36"/>
      <c r="E353" s="36"/>
      <c r="F353" s="36"/>
      <c r="G353" s="36"/>
      <c r="H353" s="36"/>
      <c r="I353" s="37"/>
      <c r="J353" s="37"/>
      <c r="K353" s="37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</row>
    <row r="354" spans="3:65" s="34" customFormat="1">
      <c r="C354" s="36"/>
      <c r="D354" s="36"/>
      <c r="E354" s="36"/>
      <c r="F354" s="36"/>
      <c r="G354" s="36"/>
      <c r="H354" s="36"/>
      <c r="I354" s="37"/>
      <c r="J354" s="37"/>
      <c r="K354" s="37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</row>
    <row r="355" spans="3:65" s="34" customFormat="1">
      <c r="C355" s="36"/>
      <c r="D355" s="36"/>
      <c r="E355" s="36"/>
      <c r="F355" s="36"/>
      <c r="G355" s="36"/>
      <c r="H355" s="36"/>
      <c r="I355" s="37"/>
      <c r="J355" s="37"/>
      <c r="K355" s="37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</row>
    <row r="356" spans="3:65" s="34" customFormat="1">
      <c r="C356" s="36"/>
      <c r="D356" s="36"/>
      <c r="E356" s="36"/>
      <c r="F356" s="36"/>
      <c r="G356" s="36"/>
      <c r="H356" s="36"/>
      <c r="I356" s="37"/>
      <c r="J356" s="37"/>
      <c r="K356" s="37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</row>
    <row r="357" spans="3:65" s="34" customFormat="1">
      <c r="C357" s="36"/>
      <c r="D357" s="36"/>
      <c r="E357" s="36"/>
      <c r="F357" s="36"/>
      <c r="G357" s="36"/>
      <c r="H357" s="36"/>
      <c r="I357" s="37"/>
      <c r="J357" s="37"/>
      <c r="K357" s="37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</row>
    <row r="358" spans="3:65" s="34" customFormat="1">
      <c r="C358" s="36"/>
      <c r="D358" s="36"/>
      <c r="E358" s="36"/>
      <c r="F358" s="36"/>
      <c r="G358" s="36"/>
      <c r="H358" s="36"/>
      <c r="I358" s="37"/>
      <c r="J358" s="37"/>
      <c r="K358" s="37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</row>
    <row r="359" spans="3:65" s="34" customFormat="1">
      <c r="C359" s="36"/>
      <c r="D359" s="36"/>
      <c r="E359" s="36"/>
      <c r="F359" s="36"/>
      <c r="G359" s="36"/>
      <c r="H359" s="36"/>
      <c r="I359" s="37"/>
      <c r="J359" s="37"/>
      <c r="K359" s="37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</row>
    <row r="360" spans="3:65" s="34" customFormat="1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</row>
    <row r="361" spans="3:65" s="34" customFormat="1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</row>
    <row r="362" spans="3:65" s="34" customFormat="1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</row>
    <row r="363" spans="3:65" s="34" customFormat="1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</row>
    <row r="364" spans="3:65" s="34" customFormat="1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</row>
    <row r="365" spans="3:65" s="34" customFormat="1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</row>
    <row r="366" spans="3:65" s="34" customFormat="1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</row>
    <row r="367" spans="3:65" s="34" customFormat="1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</row>
    <row r="368" spans="3:65" s="34" customFormat="1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</row>
    <row r="369" spans="3:65" s="34" customFormat="1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</row>
    <row r="370" spans="3:65" s="34" customFormat="1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</row>
    <row r="371" spans="3:65" s="34" customFormat="1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</row>
    <row r="372" spans="3:65" s="34" customFormat="1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</row>
    <row r="373" spans="3:65" s="34" customFormat="1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</row>
    <row r="374" spans="3:65" s="34" customFormat="1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</row>
    <row r="375" spans="3:65" s="34" customFormat="1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</row>
    <row r="376" spans="3:65" s="34" customFormat="1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</row>
    <row r="377" spans="3:65" s="34" customFormat="1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</row>
    <row r="378" spans="3:65" s="34" customFormat="1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</row>
    <row r="379" spans="3:65" s="34" customFormat="1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</row>
    <row r="380" spans="3:65" s="34" customFormat="1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</row>
    <row r="381" spans="3:65" s="34" customFormat="1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</row>
    <row r="382" spans="3:65" s="34" customFormat="1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</row>
    <row r="383" spans="3:65" s="34" customFormat="1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</row>
    <row r="384" spans="3:65" s="34" customFormat="1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</row>
    <row r="385" spans="3:65" s="34" customFormat="1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</row>
    <row r="386" spans="3:65" s="34" customFormat="1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</row>
    <row r="387" spans="3:65" s="34" customFormat="1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</row>
    <row r="388" spans="3:65" s="34" customFormat="1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</row>
    <row r="389" spans="3:65" s="34" customFormat="1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</row>
    <row r="390" spans="3:65" s="34" customFormat="1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</row>
    <row r="391" spans="3:65" s="34" customFormat="1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</row>
    <row r="392" spans="3:65" s="34" customFormat="1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</row>
    <row r="393" spans="3:65" s="34" customFormat="1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</row>
    <row r="394" spans="3:65" s="34" customFormat="1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</row>
    <row r="395" spans="3:65" s="34" customFormat="1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</row>
    <row r="396" spans="3:65" s="34" customFormat="1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</row>
    <row r="397" spans="3:65" s="34" customFormat="1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</row>
    <row r="398" spans="3:65" s="34" customFormat="1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</row>
    <row r="399" spans="3:65" s="34" customFormat="1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</row>
    <row r="400" spans="3:65" s="34" customFormat="1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</row>
    <row r="401" spans="3:65" s="34" customFormat="1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</row>
    <row r="402" spans="3:65" s="34" customFormat="1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</row>
    <row r="403" spans="3:65" s="34" customFormat="1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</row>
    <row r="404" spans="3:65" s="34" customFormat="1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</row>
    <row r="405" spans="3:65" s="34" customFormat="1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</row>
    <row r="406" spans="3:65" s="34" customFormat="1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</row>
    <row r="407" spans="3:65" s="34" customFormat="1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</row>
    <row r="408" spans="3:65" s="34" customFormat="1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</row>
    <row r="409" spans="3:65" s="34" customFormat="1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</row>
    <row r="410" spans="3:65" s="34" customFormat="1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  <c r="BL410" s="36"/>
      <c r="BM410" s="36"/>
    </row>
    <row r="411" spans="3:65" s="34" customFormat="1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</row>
    <row r="412" spans="3:65" s="34" customFormat="1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  <c r="BL412" s="36"/>
      <c r="BM412" s="36"/>
    </row>
    <row r="413" spans="3:65" s="34" customFormat="1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  <c r="BL413" s="36"/>
      <c r="BM413" s="36"/>
    </row>
    <row r="414" spans="3:65" s="34" customFormat="1"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  <c r="BI414" s="36"/>
      <c r="BJ414" s="36"/>
      <c r="BK414" s="36"/>
      <c r="BL414" s="36"/>
      <c r="BM414" s="36"/>
    </row>
    <row r="415" spans="3:65" s="34" customFormat="1"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  <c r="BI415" s="36"/>
      <c r="BJ415" s="36"/>
      <c r="BK415" s="36"/>
      <c r="BL415" s="36"/>
      <c r="BM415" s="36"/>
    </row>
    <row r="416" spans="3:65" s="34" customFormat="1"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  <c r="BI416" s="36"/>
      <c r="BJ416" s="36"/>
      <c r="BK416" s="36"/>
      <c r="BL416" s="36"/>
      <c r="BM416" s="36"/>
    </row>
    <row r="417" spans="3:65" s="34" customFormat="1"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  <c r="BI417" s="36"/>
      <c r="BJ417" s="36"/>
      <c r="BK417" s="36"/>
      <c r="BL417" s="36"/>
      <c r="BM417" s="36"/>
    </row>
    <row r="418" spans="3:65" s="34" customFormat="1"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  <c r="BI418" s="36"/>
      <c r="BJ418" s="36"/>
      <c r="BK418" s="36"/>
      <c r="BL418" s="36"/>
      <c r="BM418" s="36"/>
    </row>
    <row r="419" spans="3:65" s="34" customFormat="1"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  <c r="BI419" s="36"/>
      <c r="BJ419" s="36"/>
      <c r="BK419" s="36"/>
      <c r="BL419" s="36"/>
      <c r="BM419" s="36"/>
    </row>
    <row r="420" spans="3:65" s="34" customFormat="1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  <c r="BI420" s="36"/>
      <c r="BJ420" s="36"/>
      <c r="BK420" s="36"/>
      <c r="BL420" s="36"/>
      <c r="BM420" s="36"/>
    </row>
    <row r="421" spans="3:65" s="34" customFormat="1"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  <c r="BI421" s="36"/>
      <c r="BJ421" s="36"/>
      <c r="BK421" s="36"/>
      <c r="BL421" s="36"/>
      <c r="BM421" s="36"/>
    </row>
    <row r="422" spans="3:65" s="34" customFormat="1"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  <c r="BI422" s="36"/>
      <c r="BJ422" s="36"/>
      <c r="BK422" s="36"/>
      <c r="BL422" s="36"/>
      <c r="BM422" s="36"/>
    </row>
    <row r="423" spans="3:65" s="34" customFormat="1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  <c r="BI423" s="36"/>
      <c r="BJ423" s="36"/>
      <c r="BK423" s="36"/>
      <c r="BL423" s="36"/>
      <c r="BM423" s="36"/>
    </row>
    <row r="424" spans="3:65" s="34" customFormat="1"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  <c r="BI424" s="36"/>
      <c r="BJ424" s="36"/>
      <c r="BK424" s="36"/>
      <c r="BL424" s="36"/>
      <c r="BM424" s="36"/>
    </row>
    <row r="425" spans="3:65" s="34" customFormat="1"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  <c r="BI425" s="36"/>
      <c r="BJ425" s="36"/>
      <c r="BK425" s="36"/>
      <c r="BL425" s="36"/>
      <c r="BM425" s="36"/>
    </row>
    <row r="426" spans="3:65" s="34" customFormat="1"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  <c r="BI426" s="36"/>
      <c r="BJ426" s="36"/>
      <c r="BK426" s="36"/>
      <c r="BL426" s="36"/>
      <c r="BM426" s="36"/>
    </row>
    <row r="427" spans="3:65" s="34" customFormat="1"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F427" s="36"/>
      <c r="BG427" s="36"/>
      <c r="BH427" s="36"/>
      <c r="BI427" s="36"/>
      <c r="BJ427" s="36"/>
      <c r="BK427" s="36"/>
      <c r="BL427" s="36"/>
      <c r="BM427" s="36"/>
    </row>
    <row r="428" spans="3:65" s="34" customFormat="1"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F428" s="36"/>
      <c r="BG428" s="36"/>
      <c r="BH428" s="36"/>
      <c r="BI428" s="36"/>
      <c r="BJ428" s="36"/>
      <c r="BK428" s="36"/>
      <c r="BL428" s="36"/>
      <c r="BM428" s="36"/>
    </row>
    <row r="429" spans="3:65" s="34" customFormat="1"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</row>
    <row r="430" spans="3:65" s="34" customFormat="1"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F430" s="36"/>
      <c r="BG430" s="36"/>
      <c r="BH430" s="36"/>
      <c r="BI430" s="36"/>
      <c r="BJ430" s="36"/>
      <c r="BK430" s="36"/>
      <c r="BL430" s="36"/>
      <c r="BM430" s="36"/>
    </row>
    <row r="431" spans="3:65" s="34" customFormat="1"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  <c r="BI431" s="36"/>
      <c r="BJ431" s="36"/>
      <c r="BK431" s="36"/>
      <c r="BL431" s="36"/>
      <c r="BM431" s="36"/>
    </row>
    <row r="432" spans="3:65" s="34" customFormat="1"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F432" s="36"/>
      <c r="BG432" s="36"/>
      <c r="BH432" s="36"/>
      <c r="BI432" s="36"/>
      <c r="BJ432" s="36"/>
      <c r="BK432" s="36"/>
      <c r="BL432" s="36"/>
      <c r="BM432" s="36"/>
    </row>
    <row r="433" spans="3:65" s="34" customFormat="1"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F433" s="36"/>
      <c r="BG433" s="36"/>
      <c r="BH433" s="36"/>
      <c r="BI433" s="36"/>
      <c r="BJ433" s="36"/>
      <c r="BK433" s="36"/>
      <c r="BL433" s="36"/>
      <c r="BM433" s="36"/>
    </row>
    <row r="434" spans="3:65" s="34" customFormat="1"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F434" s="36"/>
      <c r="BG434" s="36"/>
      <c r="BH434" s="36"/>
      <c r="BI434" s="36"/>
      <c r="BJ434" s="36"/>
      <c r="BK434" s="36"/>
      <c r="BL434" s="36"/>
      <c r="BM434" s="36"/>
    </row>
    <row r="435" spans="3:65" s="34" customFormat="1"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F435" s="36"/>
      <c r="BG435" s="36"/>
      <c r="BH435" s="36"/>
      <c r="BI435" s="36"/>
      <c r="BJ435" s="36"/>
      <c r="BK435" s="36"/>
      <c r="BL435" s="36"/>
      <c r="BM435" s="36"/>
    </row>
    <row r="436" spans="3:65" s="34" customFormat="1"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F436" s="36"/>
      <c r="BG436" s="36"/>
      <c r="BH436" s="36"/>
      <c r="BI436" s="36"/>
      <c r="BJ436" s="36"/>
      <c r="BK436" s="36"/>
      <c r="BL436" s="36"/>
      <c r="BM436" s="36"/>
    </row>
    <row r="437" spans="3:65" s="34" customFormat="1"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</row>
    <row r="438" spans="3:65" s="34" customFormat="1"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F438" s="36"/>
      <c r="BG438" s="36"/>
      <c r="BH438" s="36"/>
      <c r="BI438" s="36"/>
      <c r="BJ438" s="36"/>
      <c r="BK438" s="36"/>
      <c r="BL438" s="36"/>
      <c r="BM438" s="36"/>
    </row>
    <row r="439" spans="3:65" s="34" customFormat="1"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F439" s="36"/>
      <c r="BG439" s="36"/>
      <c r="BH439" s="36"/>
      <c r="BI439" s="36"/>
      <c r="BJ439" s="36"/>
      <c r="BK439" s="36"/>
      <c r="BL439" s="36"/>
      <c r="BM439" s="36"/>
    </row>
    <row r="440" spans="3:65" s="34" customFormat="1"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F440" s="36"/>
      <c r="BG440" s="36"/>
      <c r="BH440" s="36"/>
      <c r="BI440" s="36"/>
      <c r="BJ440" s="36"/>
      <c r="BK440" s="36"/>
      <c r="BL440" s="36"/>
      <c r="BM440" s="36"/>
    </row>
    <row r="441" spans="3:65" s="34" customFormat="1"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F441" s="36"/>
      <c r="BG441" s="36"/>
      <c r="BH441" s="36"/>
      <c r="BI441" s="36"/>
      <c r="BJ441" s="36"/>
      <c r="BK441" s="36"/>
      <c r="BL441" s="36"/>
      <c r="BM441" s="36"/>
    </row>
    <row r="442" spans="3:65" s="34" customFormat="1"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F442" s="36"/>
      <c r="BG442" s="36"/>
      <c r="BH442" s="36"/>
      <c r="BI442" s="36"/>
      <c r="BJ442" s="36"/>
      <c r="BK442" s="36"/>
      <c r="BL442" s="36"/>
      <c r="BM442" s="36"/>
    </row>
    <row r="443" spans="3:65" s="34" customFormat="1"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F443" s="36"/>
      <c r="BG443" s="36"/>
      <c r="BH443" s="36"/>
      <c r="BI443" s="36"/>
      <c r="BJ443" s="36"/>
      <c r="BK443" s="36"/>
      <c r="BL443" s="36"/>
      <c r="BM443" s="36"/>
    </row>
    <row r="444" spans="3:65" s="34" customFormat="1"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</row>
    <row r="445" spans="3:65" s="34" customFormat="1"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F445" s="36"/>
      <c r="BG445" s="36"/>
      <c r="BH445" s="36"/>
      <c r="BI445" s="36"/>
      <c r="BJ445" s="36"/>
      <c r="BK445" s="36"/>
      <c r="BL445" s="36"/>
      <c r="BM445" s="36"/>
    </row>
    <row r="446" spans="3:65" s="34" customFormat="1"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  <c r="BI446" s="36"/>
      <c r="BJ446" s="36"/>
      <c r="BK446" s="36"/>
      <c r="BL446" s="36"/>
      <c r="BM446" s="36"/>
    </row>
    <row r="447" spans="3:65" s="34" customFormat="1"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F447" s="36"/>
      <c r="BG447" s="36"/>
      <c r="BH447" s="36"/>
      <c r="BI447" s="36"/>
      <c r="BJ447" s="36"/>
      <c r="BK447" s="36"/>
      <c r="BL447" s="36"/>
      <c r="BM447" s="36"/>
    </row>
    <row r="448" spans="3:65" s="34" customFormat="1"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F448" s="36"/>
      <c r="BG448" s="36"/>
      <c r="BH448" s="36"/>
      <c r="BI448" s="36"/>
      <c r="BJ448" s="36"/>
      <c r="BK448" s="36"/>
      <c r="BL448" s="36"/>
      <c r="BM448" s="36"/>
    </row>
    <row r="449" spans="3:65" s="34" customFormat="1"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F449" s="36"/>
      <c r="BG449" s="36"/>
      <c r="BH449" s="36"/>
      <c r="BI449" s="36"/>
      <c r="BJ449" s="36"/>
      <c r="BK449" s="36"/>
      <c r="BL449" s="36"/>
      <c r="BM449" s="36"/>
    </row>
    <row r="450" spans="3:65" s="34" customFormat="1"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F450" s="36"/>
      <c r="BG450" s="36"/>
      <c r="BH450" s="36"/>
      <c r="BI450" s="36"/>
      <c r="BJ450" s="36"/>
      <c r="BK450" s="36"/>
      <c r="BL450" s="36"/>
      <c r="BM450" s="36"/>
    </row>
    <row r="451" spans="3:65" s="34" customFormat="1"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F451" s="36"/>
      <c r="BG451" s="36"/>
      <c r="BH451" s="36"/>
      <c r="BI451" s="36"/>
      <c r="BJ451" s="36"/>
      <c r="BK451" s="36"/>
      <c r="BL451" s="36"/>
      <c r="BM451" s="36"/>
    </row>
    <row r="452" spans="3:65" s="34" customFormat="1"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F452" s="36"/>
      <c r="BG452" s="36"/>
      <c r="BH452" s="36"/>
      <c r="BI452" s="36"/>
      <c r="BJ452" s="36"/>
      <c r="BK452" s="36"/>
      <c r="BL452" s="36"/>
      <c r="BM452" s="36"/>
    </row>
    <row r="453" spans="3:65" s="34" customFormat="1"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F453" s="36"/>
      <c r="BG453" s="36"/>
      <c r="BH453" s="36"/>
      <c r="BI453" s="36"/>
      <c r="BJ453" s="36"/>
      <c r="BK453" s="36"/>
      <c r="BL453" s="36"/>
      <c r="BM453" s="36"/>
    </row>
    <row r="454" spans="3:65" s="34" customFormat="1"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F454" s="36"/>
      <c r="BG454" s="36"/>
      <c r="BH454" s="36"/>
      <c r="BI454" s="36"/>
      <c r="BJ454" s="36"/>
      <c r="BK454" s="36"/>
      <c r="BL454" s="36"/>
      <c r="BM454" s="36"/>
    </row>
    <row r="455" spans="3:65" s="34" customFormat="1"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F455" s="36"/>
      <c r="BG455" s="36"/>
      <c r="BH455" s="36"/>
      <c r="BI455" s="36"/>
      <c r="BJ455" s="36"/>
      <c r="BK455" s="36"/>
      <c r="BL455" s="36"/>
      <c r="BM455" s="36"/>
    </row>
    <row r="456" spans="3:65" s="34" customFormat="1"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F456" s="36"/>
      <c r="BG456" s="36"/>
      <c r="BH456" s="36"/>
      <c r="BI456" s="36"/>
      <c r="BJ456" s="36"/>
      <c r="BK456" s="36"/>
      <c r="BL456" s="36"/>
      <c r="BM456" s="36"/>
    </row>
    <row r="457" spans="3:65" s="34" customFormat="1"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F457" s="36"/>
      <c r="BG457" s="36"/>
      <c r="BH457" s="36"/>
      <c r="BI457" s="36"/>
      <c r="BJ457" s="36"/>
      <c r="BK457" s="36"/>
      <c r="BL457" s="36"/>
      <c r="BM457" s="36"/>
    </row>
    <row r="458" spans="3:65" s="34" customFormat="1"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</row>
    <row r="459" spans="3:65" s="34" customFormat="1"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F459" s="36"/>
      <c r="BG459" s="36"/>
      <c r="BH459" s="36"/>
      <c r="BI459" s="36"/>
      <c r="BJ459" s="36"/>
      <c r="BK459" s="36"/>
      <c r="BL459" s="36"/>
      <c r="BM459" s="36"/>
    </row>
    <row r="460" spans="3:65" s="34" customFormat="1"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F460" s="36"/>
      <c r="BG460" s="36"/>
      <c r="BH460" s="36"/>
      <c r="BI460" s="36"/>
      <c r="BJ460" s="36"/>
      <c r="BK460" s="36"/>
      <c r="BL460" s="36"/>
      <c r="BM460" s="36"/>
    </row>
    <row r="461" spans="3:65" s="34" customFormat="1"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  <c r="BI461" s="36"/>
      <c r="BJ461" s="36"/>
      <c r="BK461" s="36"/>
      <c r="BL461" s="36"/>
      <c r="BM461" s="36"/>
    </row>
    <row r="462" spans="3:65" s="34" customFormat="1"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F462" s="36"/>
      <c r="BG462" s="36"/>
      <c r="BH462" s="36"/>
      <c r="BI462" s="36"/>
      <c r="BJ462" s="36"/>
      <c r="BK462" s="36"/>
      <c r="BL462" s="36"/>
      <c r="BM462" s="36"/>
    </row>
    <row r="463" spans="3:65" s="34" customFormat="1"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F463" s="36"/>
      <c r="BG463" s="36"/>
      <c r="BH463" s="36"/>
      <c r="BI463" s="36"/>
      <c r="BJ463" s="36"/>
      <c r="BK463" s="36"/>
      <c r="BL463" s="36"/>
      <c r="BM463" s="36"/>
    </row>
    <row r="464" spans="3:65" s="34" customFormat="1"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F464" s="36"/>
      <c r="BG464" s="36"/>
      <c r="BH464" s="36"/>
      <c r="BI464" s="36"/>
      <c r="BJ464" s="36"/>
      <c r="BK464" s="36"/>
      <c r="BL464" s="36"/>
      <c r="BM464" s="36"/>
    </row>
    <row r="465" spans="3:65" s="34" customFormat="1"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</row>
    <row r="466" spans="3:65" s="34" customFormat="1"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F466" s="36"/>
      <c r="BG466" s="36"/>
      <c r="BH466" s="36"/>
      <c r="BI466" s="36"/>
      <c r="BJ466" s="36"/>
      <c r="BK466" s="36"/>
      <c r="BL466" s="36"/>
      <c r="BM466" s="36"/>
    </row>
    <row r="467" spans="3:65" s="34" customFormat="1"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F467" s="36"/>
      <c r="BG467" s="36"/>
      <c r="BH467" s="36"/>
      <c r="BI467" s="36"/>
      <c r="BJ467" s="36"/>
      <c r="BK467" s="36"/>
      <c r="BL467" s="36"/>
      <c r="BM467" s="36"/>
    </row>
    <row r="468" spans="3:65" s="34" customFormat="1"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F468" s="36"/>
      <c r="BG468" s="36"/>
      <c r="BH468" s="36"/>
      <c r="BI468" s="36"/>
      <c r="BJ468" s="36"/>
      <c r="BK468" s="36"/>
      <c r="BL468" s="36"/>
      <c r="BM468" s="36"/>
    </row>
    <row r="469" spans="3:65" s="34" customFormat="1"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F469" s="36"/>
      <c r="BG469" s="36"/>
      <c r="BH469" s="36"/>
      <c r="BI469" s="36"/>
      <c r="BJ469" s="36"/>
      <c r="BK469" s="36"/>
      <c r="BL469" s="36"/>
      <c r="BM469" s="36"/>
    </row>
    <row r="470" spans="3:65" s="34" customFormat="1"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F470" s="36"/>
      <c r="BG470" s="36"/>
      <c r="BH470" s="36"/>
      <c r="BI470" s="36"/>
      <c r="BJ470" s="36"/>
      <c r="BK470" s="36"/>
      <c r="BL470" s="36"/>
      <c r="BM470" s="36"/>
    </row>
    <row r="471" spans="3:65" s="34" customFormat="1"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F471" s="36"/>
      <c r="BG471" s="36"/>
      <c r="BH471" s="36"/>
      <c r="BI471" s="36"/>
      <c r="BJ471" s="36"/>
      <c r="BK471" s="36"/>
      <c r="BL471" s="36"/>
      <c r="BM471" s="36"/>
    </row>
    <row r="472" spans="3:65" s="34" customFormat="1"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F472" s="36"/>
      <c r="BG472" s="36"/>
      <c r="BH472" s="36"/>
      <c r="BI472" s="36"/>
      <c r="BJ472" s="36"/>
      <c r="BK472" s="36"/>
      <c r="BL472" s="36"/>
      <c r="BM472" s="36"/>
    </row>
    <row r="473" spans="3:65" s="34" customFormat="1"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F473" s="36"/>
      <c r="BG473" s="36"/>
      <c r="BH473" s="36"/>
      <c r="BI473" s="36"/>
      <c r="BJ473" s="36"/>
      <c r="BK473" s="36"/>
      <c r="BL473" s="36"/>
      <c r="BM473" s="36"/>
    </row>
    <row r="474" spans="3:65" s="34" customFormat="1"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F474" s="36"/>
      <c r="BG474" s="36"/>
      <c r="BH474" s="36"/>
      <c r="BI474" s="36"/>
      <c r="BJ474" s="36"/>
      <c r="BK474" s="36"/>
      <c r="BL474" s="36"/>
      <c r="BM474" s="36"/>
    </row>
    <row r="475" spans="3:65" s="34" customFormat="1"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F475" s="36"/>
      <c r="BG475" s="36"/>
      <c r="BH475" s="36"/>
      <c r="BI475" s="36"/>
      <c r="BJ475" s="36"/>
      <c r="BK475" s="36"/>
      <c r="BL475" s="36"/>
      <c r="BM475" s="36"/>
    </row>
    <row r="476" spans="3:65" s="34" customFormat="1"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F476" s="36"/>
      <c r="BG476" s="36"/>
      <c r="BH476" s="36"/>
      <c r="BI476" s="36"/>
      <c r="BJ476" s="36"/>
      <c r="BK476" s="36"/>
      <c r="BL476" s="36"/>
      <c r="BM476" s="36"/>
    </row>
    <row r="477" spans="3:65" s="34" customFormat="1"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F477" s="36"/>
      <c r="BG477" s="36"/>
      <c r="BH477" s="36"/>
      <c r="BI477" s="36"/>
      <c r="BJ477" s="36"/>
      <c r="BK477" s="36"/>
      <c r="BL477" s="36"/>
      <c r="BM477" s="36"/>
    </row>
    <row r="478" spans="3:65" s="34" customFormat="1"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</row>
    <row r="479" spans="3:65" s="34" customFormat="1"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F479" s="36"/>
      <c r="BG479" s="36"/>
      <c r="BH479" s="36"/>
      <c r="BI479" s="36"/>
      <c r="BJ479" s="36"/>
      <c r="BK479" s="36"/>
      <c r="BL479" s="36"/>
      <c r="BM479" s="36"/>
    </row>
    <row r="480" spans="3:65" s="34" customFormat="1"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F480" s="36"/>
      <c r="BG480" s="36"/>
      <c r="BH480" s="36"/>
      <c r="BI480" s="36"/>
      <c r="BJ480" s="36"/>
      <c r="BK480" s="36"/>
      <c r="BL480" s="36"/>
      <c r="BM480" s="36"/>
    </row>
    <row r="481" spans="3:65" s="34" customFormat="1"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F481" s="36"/>
      <c r="BG481" s="36"/>
      <c r="BH481" s="36"/>
      <c r="BI481" s="36"/>
      <c r="BJ481" s="36"/>
      <c r="BK481" s="36"/>
      <c r="BL481" s="36"/>
      <c r="BM481" s="36"/>
    </row>
    <row r="482" spans="3:65" s="34" customFormat="1"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F482" s="36"/>
      <c r="BG482" s="36"/>
      <c r="BH482" s="36"/>
      <c r="BI482" s="36"/>
      <c r="BJ482" s="36"/>
      <c r="BK482" s="36"/>
      <c r="BL482" s="36"/>
      <c r="BM482" s="36"/>
    </row>
    <row r="483" spans="3:65" s="34" customFormat="1"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F483" s="36"/>
      <c r="BG483" s="36"/>
      <c r="BH483" s="36"/>
      <c r="BI483" s="36"/>
      <c r="BJ483" s="36"/>
      <c r="BK483" s="36"/>
      <c r="BL483" s="36"/>
      <c r="BM483" s="36"/>
    </row>
    <row r="484" spans="3:65" s="34" customFormat="1"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F484" s="36"/>
      <c r="BG484" s="36"/>
      <c r="BH484" s="36"/>
      <c r="BI484" s="36"/>
      <c r="BJ484" s="36"/>
      <c r="BK484" s="36"/>
      <c r="BL484" s="36"/>
      <c r="BM484" s="36"/>
    </row>
    <row r="485" spans="3:65" s="34" customFormat="1"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</row>
    <row r="486" spans="3:65" s="34" customFormat="1"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F486" s="36"/>
      <c r="BG486" s="36"/>
      <c r="BH486" s="36"/>
      <c r="BI486" s="36"/>
      <c r="BJ486" s="36"/>
      <c r="BK486" s="36"/>
      <c r="BL486" s="36"/>
      <c r="BM486" s="36"/>
    </row>
    <row r="487" spans="3:65" s="34" customFormat="1"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F487" s="36"/>
      <c r="BG487" s="36"/>
      <c r="BH487" s="36"/>
      <c r="BI487" s="36"/>
      <c r="BJ487" s="36"/>
      <c r="BK487" s="36"/>
      <c r="BL487" s="36"/>
      <c r="BM487" s="36"/>
    </row>
    <row r="488" spans="3:65" s="34" customFormat="1"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F488" s="36"/>
      <c r="BG488" s="36"/>
      <c r="BH488" s="36"/>
      <c r="BI488" s="36"/>
      <c r="BJ488" s="36"/>
      <c r="BK488" s="36"/>
      <c r="BL488" s="36"/>
      <c r="BM488" s="36"/>
    </row>
    <row r="489" spans="3:65" s="34" customFormat="1"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F489" s="36"/>
      <c r="BG489" s="36"/>
      <c r="BH489" s="36"/>
      <c r="BI489" s="36"/>
      <c r="BJ489" s="36"/>
      <c r="BK489" s="36"/>
      <c r="BL489" s="36"/>
      <c r="BM489" s="36"/>
    </row>
    <row r="490" spans="3:65" s="34" customFormat="1"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</row>
    <row r="491" spans="3:65" s="34" customFormat="1"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F491" s="36"/>
      <c r="BG491" s="36"/>
      <c r="BH491" s="36"/>
      <c r="BI491" s="36"/>
      <c r="BJ491" s="36"/>
      <c r="BK491" s="36"/>
      <c r="BL491" s="36"/>
      <c r="BM491" s="36"/>
    </row>
    <row r="492" spans="3:65" s="34" customFormat="1"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F492" s="36"/>
      <c r="BG492" s="36"/>
      <c r="BH492" s="36"/>
      <c r="BI492" s="36"/>
      <c r="BJ492" s="36"/>
      <c r="BK492" s="36"/>
      <c r="BL492" s="36"/>
      <c r="BM492" s="36"/>
    </row>
    <row r="493" spans="3:65" s="34" customFormat="1"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F493" s="36"/>
      <c r="BG493" s="36"/>
      <c r="BH493" s="36"/>
      <c r="BI493" s="36"/>
      <c r="BJ493" s="36"/>
      <c r="BK493" s="36"/>
      <c r="BL493" s="36"/>
      <c r="BM493" s="36"/>
    </row>
    <row r="494" spans="3:65" s="34" customFormat="1"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F494" s="36"/>
      <c r="BG494" s="36"/>
      <c r="BH494" s="36"/>
      <c r="BI494" s="36"/>
      <c r="BJ494" s="36"/>
      <c r="BK494" s="36"/>
      <c r="BL494" s="36"/>
      <c r="BM494" s="36"/>
    </row>
    <row r="495" spans="3:65" s="34" customFormat="1"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F495" s="36"/>
      <c r="BG495" s="36"/>
      <c r="BH495" s="36"/>
      <c r="BI495" s="36"/>
      <c r="BJ495" s="36"/>
      <c r="BK495" s="36"/>
      <c r="BL495" s="36"/>
      <c r="BM495" s="36"/>
    </row>
    <row r="496" spans="3:65" s="34" customFormat="1"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F496" s="36"/>
      <c r="BG496" s="36"/>
      <c r="BH496" s="36"/>
      <c r="BI496" s="36"/>
      <c r="BJ496" s="36"/>
      <c r="BK496" s="36"/>
      <c r="BL496" s="36"/>
      <c r="BM496" s="36"/>
    </row>
    <row r="497" spans="3:65" s="34" customFormat="1"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F497" s="36"/>
      <c r="BG497" s="36"/>
      <c r="BH497" s="36"/>
      <c r="BI497" s="36"/>
      <c r="BJ497" s="36"/>
      <c r="BK497" s="36"/>
      <c r="BL497" s="36"/>
      <c r="BM497" s="36"/>
    </row>
    <row r="498" spans="3:65" s="34" customFormat="1"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F498" s="36"/>
      <c r="BG498" s="36"/>
      <c r="BH498" s="36"/>
      <c r="BI498" s="36"/>
      <c r="BJ498" s="36"/>
      <c r="BK498" s="36"/>
      <c r="BL498" s="36"/>
      <c r="BM498" s="36"/>
    </row>
    <row r="499" spans="3:65" s="34" customFormat="1"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F499" s="36"/>
      <c r="BG499" s="36"/>
      <c r="BH499" s="36"/>
      <c r="BI499" s="36"/>
      <c r="BJ499" s="36"/>
      <c r="BK499" s="36"/>
      <c r="BL499" s="36"/>
      <c r="BM499" s="36"/>
    </row>
    <row r="500" spans="3:65" s="34" customFormat="1"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F500" s="36"/>
      <c r="BG500" s="36"/>
      <c r="BH500" s="36"/>
      <c r="BI500" s="36"/>
      <c r="BJ500" s="36"/>
      <c r="BK500" s="36"/>
      <c r="BL500" s="36"/>
      <c r="BM500" s="36"/>
    </row>
    <row r="501" spans="3:65" s="34" customFormat="1"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F501" s="36"/>
      <c r="BG501" s="36"/>
      <c r="BH501" s="36"/>
      <c r="BI501" s="36"/>
      <c r="BJ501" s="36"/>
      <c r="BK501" s="36"/>
      <c r="BL501" s="36"/>
      <c r="BM501" s="36"/>
    </row>
    <row r="502" spans="3:65" s="34" customFormat="1"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F502" s="36"/>
      <c r="BG502" s="36"/>
      <c r="BH502" s="36"/>
      <c r="BI502" s="36"/>
      <c r="BJ502" s="36"/>
      <c r="BK502" s="36"/>
      <c r="BL502" s="36"/>
      <c r="BM502" s="36"/>
    </row>
    <row r="503" spans="3:65" s="34" customFormat="1"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F503" s="36"/>
      <c r="BG503" s="36"/>
      <c r="BH503" s="36"/>
      <c r="BI503" s="36"/>
      <c r="BJ503" s="36"/>
      <c r="BK503" s="36"/>
      <c r="BL503" s="36"/>
      <c r="BM503" s="36"/>
    </row>
    <row r="504" spans="3:65" s="34" customFormat="1"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F504" s="36"/>
      <c r="BG504" s="36"/>
      <c r="BH504" s="36"/>
      <c r="BI504" s="36"/>
      <c r="BJ504" s="36"/>
      <c r="BK504" s="36"/>
      <c r="BL504" s="36"/>
      <c r="BM504" s="36"/>
    </row>
    <row r="505" spans="3:65" s="34" customFormat="1"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F505" s="36"/>
      <c r="BG505" s="36"/>
      <c r="BH505" s="36"/>
      <c r="BI505" s="36"/>
      <c r="BJ505" s="36"/>
      <c r="BK505" s="36"/>
      <c r="BL505" s="36"/>
      <c r="BM505" s="36"/>
    </row>
    <row r="506" spans="3:65" s="34" customFormat="1"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F506" s="36"/>
      <c r="BG506" s="36"/>
      <c r="BH506" s="36"/>
      <c r="BI506" s="36"/>
      <c r="BJ506" s="36"/>
      <c r="BK506" s="36"/>
      <c r="BL506" s="36"/>
      <c r="BM506" s="36"/>
    </row>
    <row r="507" spans="3:65" s="34" customFormat="1"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F507" s="36"/>
      <c r="BG507" s="36"/>
      <c r="BH507" s="36"/>
      <c r="BI507" s="36"/>
      <c r="BJ507" s="36"/>
      <c r="BK507" s="36"/>
      <c r="BL507" s="36"/>
      <c r="BM507" s="36"/>
    </row>
    <row r="508" spans="3:65" s="34" customFormat="1"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F508" s="36"/>
      <c r="BG508" s="36"/>
      <c r="BH508" s="36"/>
      <c r="BI508" s="36"/>
      <c r="BJ508" s="36"/>
      <c r="BK508" s="36"/>
      <c r="BL508" s="36"/>
      <c r="BM508" s="36"/>
    </row>
    <row r="509" spans="3:65" s="34" customFormat="1"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F509" s="36"/>
      <c r="BG509" s="36"/>
      <c r="BH509" s="36"/>
      <c r="BI509" s="36"/>
      <c r="BJ509" s="36"/>
      <c r="BK509" s="36"/>
      <c r="BL509" s="36"/>
      <c r="BM509" s="36"/>
    </row>
    <row r="510" spans="3:65" s="34" customFormat="1"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F510" s="36"/>
      <c r="BG510" s="36"/>
      <c r="BH510" s="36"/>
      <c r="BI510" s="36"/>
      <c r="BJ510" s="36"/>
      <c r="BK510" s="36"/>
      <c r="BL510" s="36"/>
      <c r="BM510" s="36"/>
    </row>
    <row r="511" spans="3:65" s="34" customFormat="1"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F511" s="36"/>
      <c r="BG511" s="36"/>
      <c r="BH511" s="36"/>
      <c r="BI511" s="36"/>
      <c r="BJ511" s="36"/>
      <c r="BK511" s="36"/>
      <c r="BL511" s="36"/>
      <c r="BM511" s="36"/>
    </row>
    <row r="512" spans="3:65" s="34" customFormat="1"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F512" s="36"/>
      <c r="BG512" s="36"/>
      <c r="BH512" s="36"/>
      <c r="BI512" s="36"/>
      <c r="BJ512" s="36"/>
      <c r="BK512" s="36"/>
      <c r="BL512" s="36"/>
      <c r="BM512" s="36"/>
    </row>
    <row r="513" spans="3:65" s="34" customFormat="1"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F513" s="36"/>
      <c r="BG513" s="36"/>
      <c r="BH513" s="36"/>
      <c r="BI513" s="36"/>
      <c r="BJ513" s="36"/>
      <c r="BK513" s="36"/>
      <c r="BL513" s="36"/>
      <c r="BM513" s="36"/>
    </row>
    <row r="514" spans="3:65" s="34" customFormat="1"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F514" s="36"/>
      <c r="BG514" s="36"/>
      <c r="BH514" s="36"/>
      <c r="BI514" s="36"/>
      <c r="BJ514" s="36"/>
      <c r="BK514" s="36"/>
      <c r="BL514" s="36"/>
      <c r="BM514" s="36"/>
    </row>
    <row r="515" spans="3:65" s="34" customFormat="1"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F515" s="36"/>
      <c r="BG515" s="36"/>
      <c r="BH515" s="36"/>
      <c r="BI515" s="36"/>
      <c r="BJ515" s="36"/>
      <c r="BK515" s="36"/>
      <c r="BL515" s="36"/>
      <c r="BM515" s="36"/>
    </row>
    <row r="516" spans="3:65" s="34" customFormat="1"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F516" s="36"/>
      <c r="BG516" s="36"/>
      <c r="BH516" s="36"/>
      <c r="BI516" s="36"/>
      <c r="BJ516" s="36"/>
      <c r="BK516" s="36"/>
      <c r="BL516" s="36"/>
      <c r="BM516" s="36"/>
    </row>
    <row r="517" spans="3:65" s="34" customFormat="1"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F517" s="36"/>
      <c r="BG517" s="36"/>
      <c r="BH517" s="36"/>
      <c r="BI517" s="36"/>
      <c r="BJ517" s="36"/>
      <c r="BK517" s="36"/>
      <c r="BL517" s="36"/>
      <c r="BM517" s="36"/>
    </row>
    <row r="518" spans="3:65" s="34" customFormat="1"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F518" s="36"/>
      <c r="BG518" s="36"/>
      <c r="BH518" s="36"/>
      <c r="BI518" s="36"/>
      <c r="BJ518" s="36"/>
      <c r="BK518" s="36"/>
      <c r="BL518" s="36"/>
      <c r="BM518" s="36"/>
    </row>
    <row r="519" spans="3:65" s="34" customFormat="1"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F519" s="36"/>
      <c r="BG519" s="36"/>
      <c r="BH519" s="36"/>
      <c r="BI519" s="36"/>
      <c r="BJ519" s="36"/>
      <c r="BK519" s="36"/>
      <c r="BL519" s="36"/>
      <c r="BM519" s="36"/>
    </row>
    <row r="520" spans="3:65" s="34" customFormat="1"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F520" s="36"/>
      <c r="BG520" s="36"/>
      <c r="BH520" s="36"/>
      <c r="BI520" s="36"/>
      <c r="BJ520" s="36"/>
      <c r="BK520" s="36"/>
      <c r="BL520" s="36"/>
      <c r="BM520" s="36"/>
    </row>
    <row r="521" spans="3:65" s="34" customFormat="1"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F521" s="36"/>
      <c r="BG521" s="36"/>
      <c r="BH521" s="36"/>
      <c r="BI521" s="36"/>
      <c r="BJ521" s="36"/>
      <c r="BK521" s="36"/>
      <c r="BL521" s="36"/>
      <c r="BM521" s="36"/>
    </row>
    <row r="522" spans="3:65" s="34" customFormat="1"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F522" s="36"/>
      <c r="BG522" s="36"/>
      <c r="BH522" s="36"/>
      <c r="BI522" s="36"/>
      <c r="BJ522" s="36"/>
      <c r="BK522" s="36"/>
      <c r="BL522" s="36"/>
      <c r="BM522" s="36"/>
    </row>
    <row r="523" spans="3:65" s="34" customFormat="1"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F523" s="36"/>
      <c r="BG523" s="36"/>
      <c r="BH523" s="36"/>
      <c r="BI523" s="36"/>
      <c r="BJ523" s="36"/>
      <c r="BK523" s="36"/>
      <c r="BL523" s="36"/>
      <c r="BM523" s="36"/>
    </row>
    <row r="524" spans="3:65" s="34" customFormat="1"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F524" s="36"/>
      <c r="BG524" s="36"/>
      <c r="BH524" s="36"/>
      <c r="BI524" s="36"/>
      <c r="BJ524" s="36"/>
      <c r="BK524" s="36"/>
      <c r="BL524" s="36"/>
      <c r="BM524" s="36"/>
    </row>
    <row r="525" spans="3:65" s="34" customFormat="1"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F525" s="36"/>
      <c r="BG525" s="36"/>
      <c r="BH525" s="36"/>
      <c r="BI525" s="36"/>
      <c r="BJ525" s="36"/>
      <c r="BK525" s="36"/>
      <c r="BL525" s="36"/>
      <c r="BM525" s="36"/>
    </row>
    <row r="526" spans="3:65" s="34" customFormat="1"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F526" s="36"/>
      <c r="BG526" s="36"/>
      <c r="BH526" s="36"/>
      <c r="BI526" s="36"/>
      <c r="BJ526" s="36"/>
      <c r="BK526" s="36"/>
      <c r="BL526" s="36"/>
      <c r="BM526" s="36"/>
    </row>
    <row r="527" spans="3:65" s="34" customFormat="1"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F527" s="36"/>
      <c r="BG527" s="36"/>
      <c r="BH527" s="36"/>
      <c r="BI527" s="36"/>
      <c r="BJ527" s="36"/>
      <c r="BK527" s="36"/>
      <c r="BL527" s="36"/>
      <c r="BM527" s="36"/>
    </row>
    <row r="528" spans="3:65" s="34" customFormat="1"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  <c r="BI528" s="36"/>
      <c r="BJ528" s="36"/>
      <c r="BK528" s="36"/>
      <c r="BL528" s="36"/>
      <c r="BM528" s="36"/>
    </row>
    <row r="529" spans="3:65" s="34" customFormat="1"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F529" s="36"/>
      <c r="BG529" s="36"/>
      <c r="BH529" s="36"/>
      <c r="BI529" s="36"/>
      <c r="BJ529" s="36"/>
      <c r="BK529" s="36"/>
      <c r="BL529" s="36"/>
      <c r="BM529" s="36"/>
    </row>
    <row r="530" spans="3:65" s="34" customFormat="1"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F530" s="36"/>
      <c r="BG530" s="36"/>
      <c r="BH530" s="36"/>
      <c r="BI530" s="36"/>
      <c r="BJ530" s="36"/>
      <c r="BK530" s="36"/>
      <c r="BL530" s="36"/>
      <c r="BM530" s="36"/>
    </row>
    <row r="531" spans="3:65" s="34" customFormat="1"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F531" s="36"/>
      <c r="BG531" s="36"/>
      <c r="BH531" s="36"/>
      <c r="BI531" s="36"/>
      <c r="BJ531" s="36"/>
      <c r="BK531" s="36"/>
      <c r="BL531" s="36"/>
      <c r="BM531" s="36"/>
    </row>
    <row r="532" spans="3:65" s="34" customFormat="1"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F532" s="36"/>
      <c r="BG532" s="36"/>
      <c r="BH532" s="36"/>
      <c r="BI532" s="36"/>
      <c r="BJ532" s="36"/>
      <c r="BK532" s="36"/>
      <c r="BL532" s="36"/>
      <c r="BM532" s="36"/>
    </row>
    <row r="533" spans="3:65" s="34" customFormat="1"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</row>
    <row r="534" spans="3:65" s="34" customFormat="1"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F534" s="36"/>
      <c r="BG534" s="36"/>
      <c r="BH534" s="36"/>
      <c r="BI534" s="36"/>
      <c r="BJ534" s="36"/>
      <c r="BK534" s="36"/>
      <c r="BL534" s="36"/>
      <c r="BM534" s="36"/>
    </row>
    <row r="535" spans="3:65" s="34" customFormat="1"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F535" s="36"/>
      <c r="BG535" s="36"/>
      <c r="BH535" s="36"/>
      <c r="BI535" s="36"/>
      <c r="BJ535" s="36"/>
      <c r="BK535" s="36"/>
      <c r="BL535" s="36"/>
      <c r="BM535" s="36"/>
    </row>
    <row r="536" spans="3:65" s="34" customFormat="1"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F536" s="36"/>
      <c r="BG536" s="36"/>
      <c r="BH536" s="36"/>
      <c r="BI536" s="36"/>
      <c r="BJ536" s="36"/>
      <c r="BK536" s="36"/>
      <c r="BL536" s="36"/>
      <c r="BM536" s="36"/>
    </row>
    <row r="537" spans="3:65" s="34" customFormat="1"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F537" s="36"/>
      <c r="BG537" s="36"/>
      <c r="BH537" s="36"/>
      <c r="BI537" s="36"/>
      <c r="BJ537" s="36"/>
      <c r="BK537" s="36"/>
      <c r="BL537" s="36"/>
      <c r="BM537" s="36"/>
    </row>
    <row r="538" spans="3:65" s="34" customFormat="1"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F538" s="36"/>
      <c r="BG538" s="36"/>
      <c r="BH538" s="36"/>
      <c r="BI538" s="36"/>
      <c r="BJ538" s="36"/>
      <c r="BK538" s="36"/>
      <c r="BL538" s="36"/>
      <c r="BM538" s="36"/>
    </row>
    <row r="539" spans="3:65" s="34" customFormat="1"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F539" s="36"/>
      <c r="BG539" s="36"/>
      <c r="BH539" s="36"/>
      <c r="BI539" s="36"/>
      <c r="BJ539" s="36"/>
      <c r="BK539" s="36"/>
      <c r="BL539" s="36"/>
      <c r="BM539" s="36"/>
    </row>
    <row r="540" spans="3:65" s="34" customFormat="1"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F540" s="36"/>
      <c r="BG540" s="36"/>
      <c r="BH540" s="36"/>
      <c r="BI540" s="36"/>
      <c r="BJ540" s="36"/>
      <c r="BK540" s="36"/>
      <c r="BL540" s="36"/>
      <c r="BM540" s="36"/>
    </row>
    <row r="541" spans="3:65" s="34" customFormat="1"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F541" s="36"/>
      <c r="BG541" s="36"/>
      <c r="BH541" s="36"/>
      <c r="BI541" s="36"/>
      <c r="BJ541" s="36"/>
      <c r="BK541" s="36"/>
      <c r="BL541" s="36"/>
      <c r="BM541" s="36"/>
    </row>
    <row r="542" spans="3:65" s="34" customFormat="1"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F542" s="36"/>
      <c r="BG542" s="36"/>
      <c r="BH542" s="36"/>
      <c r="BI542" s="36"/>
      <c r="BJ542" s="36"/>
      <c r="BK542" s="36"/>
      <c r="BL542" s="36"/>
      <c r="BM542" s="36"/>
    </row>
    <row r="543" spans="3:65" s="34" customFormat="1"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F543" s="36"/>
      <c r="BG543" s="36"/>
      <c r="BH543" s="36"/>
      <c r="BI543" s="36"/>
      <c r="BJ543" s="36"/>
      <c r="BK543" s="36"/>
      <c r="BL543" s="36"/>
      <c r="BM543" s="36"/>
    </row>
    <row r="544" spans="3:65" s="34" customFormat="1"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F544" s="36"/>
      <c r="BG544" s="36"/>
      <c r="BH544" s="36"/>
      <c r="BI544" s="36"/>
      <c r="BJ544" s="36"/>
      <c r="BK544" s="36"/>
      <c r="BL544" s="36"/>
      <c r="BM544" s="36"/>
    </row>
    <row r="545" spans="3:65" s="34" customFormat="1"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F545" s="36"/>
      <c r="BG545" s="36"/>
      <c r="BH545" s="36"/>
      <c r="BI545" s="36"/>
      <c r="BJ545" s="36"/>
      <c r="BK545" s="36"/>
      <c r="BL545" s="36"/>
      <c r="BM545" s="36"/>
    </row>
    <row r="546" spans="3:65" s="34" customFormat="1"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F546" s="36"/>
      <c r="BG546" s="36"/>
      <c r="BH546" s="36"/>
      <c r="BI546" s="36"/>
      <c r="BJ546" s="36"/>
      <c r="BK546" s="36"/>
      <c r="BL546" s="36"/>
      <c r="BM546" s="36"/>
    </row>
    <row r="547" spans="3:65" s="34" customFormat="1"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</row>
    <row r="548" spans="3:65" s="34" customFormat="1"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F548" s="36"/>
      <c r="BG548" s="36"/>
      <c r="BH548" s="36"/>
      <c r="BI548" s="36"/>
      <c r="BJ548" s="36"/>
      <c r="BK548" s="36"/>
      <c r="BL548" s="36"/>
      <c r="BM548" s="36"/>
    </row>
    <row r="549" spans="3:65" s="34" customFormat="1"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F549" s="36"/>
      <c r="BG549" s="36"/>
      <c r="BH549" s="36"/>
      <c r="BI549" s="36"/>
      <c r="BJ549" s="36"/>
      <c r="BK549" s="36"/>
      <c r="BL549" s="36"/>
      <c r="BM549" s="36"/>
    </row>
    <row r="550" spans="3:65" s="34" customFormat="1"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F550" s="36"/>
      <c r="BG550" s="36"/>
      <c r="BH550" s="36"/>
      <c r="BI550" s="36"/>
      <c r="BJ550" s="36"/>
      <c r="BK550" s="36"/>
      <c r="BL550" s="36"/>
      <c r="BM550" s="36"/>
    </row>
    <row r="551" spans="3:65" s="34" customFormat="1"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F551" s="36"/>
      <c r="BG551" s="36"/>
      <c r="BH551" s="36"/>
      <c r="BI551" s="36"/>
      <c r="BJ551" s="36"/>
      <c r="BK551" s="36"/>
      <c r="BL551" s="36"/>
      <c r="BM551" s="36"/>
    </row>
    <row r="552" spans="3:65" s="34" customFormat="1"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</row>
    <row r="553" spans="3:65" s="34" customFormat="1"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F553" s="36"/>
      <c r="BG553" s="36"/>
      <c r="BH553" s="36"/>
      <c r="BI553" s="36"/>
      <c r="BJ553" s="36"/>
      <c r="BK553" s="36"/>
      <c r="BL553" s="36"/>
      <c r="BM553" s="36"/>
    </row>
    <row r="554" spans="3:65" s="34" customFormat="1"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F554" s="36"/>
      <c r="BG554" s="36"/>
      <c r="BH554" s="36"/>
      <c r="BI554" s="36"/>
      <c r="BJ554" s="36"/>
      <c r="BK554" s="36"/>
      <c r="BL554" s="36"/>
      <c r="BM554" s="36"/>
    </row>
    <row r="555" spans="3:65" s="34" customFormat="1"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F555" s="36"/>
      <c r="BG555" s="36"/>
      <c r="BH555" s="36"/>
      <c r="BI555" s="36"/>
      <c r="BJ555" s="36"/>
      <c r="BK555" s="36"/>
      <c r="BL555" s="36"/>
      <c r="BM555" s="36"/>
    </row>
    <row r="556" spans="3:65" s="34" customFormat="1"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  <c r="BI556" s="36"/>
      <c r="BJ556" s="36"/>
      <c r="BK556" s="36"/>
      <c r="BL556" s="36"/>
      <c r="BM556" s="36"/>
    </row>
    <row r="557" spans="3:65" s="34" customFormat="1"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  <c r="BI557" s="36"/>
      <c r="BJ557" s="36"/>
      <c r="BK557" s="36"/>
      <c r="BL557" s="36"/>
      <c r="BM557" s="36"/>
    </row>
    <row r="558" spans="3:65" s="34" customFormat="1"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F558" s="36"/>
      <c r="BG558" s="36"/>
      <c r="BH558" s="36"/>
      <c r="BI558" s="36"/>
      <c r="BJ558" s="36"/>
      <c r="BK558" s="36"/>
      <c r="BL558" s="36"/>
      <c r="BM558" s="36"/>
    </row>
    <row r="559" spans="3:65" s="34" customFormat="1"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F559" s="36"/>
      <c r="BG559" s="36"/>
      <c r="BH559" s="36"/>
      <c r="BI559" s="36"/>
      <c r="BJ559" s="36"/>
      <c r="BK559" s="36"/>
      <c r="BL559" s="36"/>
      <c r="BM559" s="36"/>
    </row>
    <row r="560" spans="3:65" s="34" customFormat="1"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F560" s="36"/>
      <c r="BG560" s="36"/>
      <c r="BH560" s="36"/>
      <c r="BI560" s="36"/>
      <c r="BJ560" s="36"/>
      <c r="BK560" s="36"/>
      <c r="BL560" s="36"/>
      <c r="BM560" s="36"/>
    </row>
    <row r="561" spans="3:65" s="34" customFormat="1"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F561" s="36"/>
      <c r="BG561" s="36"/>
      <c r="BH561" s="36"/>
      <c r="BI561" s="36"/>
      <c r="BJ561" s="36"/>
      <c r="BK561" s="36"/>
      <c r="BL561" s="36"/>
      <c r="BM561" s="36"/>
    </row>
    <row r="562" spans="3:65" s="34" customFormat="1"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F562" s="36"/>
      <c r="BG562" s="36"/>
      <c r="BH562" s="36"/>
      <c r="BI562" s="36"/>
      <c r="BJ562" s="36"/>
      <c r="BK562" s="36"/>
      <c r="BL562" s="36"/>
      <c r="BM562" s="36"/>
    </row>
    <row r="563" spans="3:65" s="34" customFormat="1"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</row>
    <row r="564" spans="3:65" s="34" customFormat="1"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F564" s="36"/>
      <c r="BG564" s="36"/>
      <c r="BH564" s="36"/>
      <c r="BI564" s="36"/>
      <c r="BJ564" s="36"/>
      <c r="BK564" s="36"/>
      <c r="BL564" s="36"/>
      <c r="BM564" s="36"/>
    </row>
    <row r="565" spans="3:65" s="34" customFormat="1"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F565" s="36"/>
      <c r="BG565" s="36"/>
      <c r="BH565" s="36"/>
      <c r="BI565" s="36"/>
      <c r="BJ565" s="36"/>
      <c r="BK565" s="36"/>
      <c r="BL565" s="36"/>
      <c r="BM565" s="36"/>
    </row>
    <row r="566" spans="3:65" s="34" customFormat="1"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F566" s="36"/>
      <c r="BG566" s="36"/>
      <c r="BH566" s="36"/>
      <c r="BI566" s="36"/>
      <c r="BJ566" s="36"/>
      <c r="BK566" s="36"/>
      <c r="BL566" s="36"/>
      <c r="BM566" s="36"/>
    </row>
    <row r="567" spans="3:65" s="34" customFormat="1"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F567" s="36"/>
      <c r="BG567" s="36"/>
      <c r="BH567" s="36"/>
      <c r="BI567" s="36"/>
      <c r="BJ567" s="36"/>
      <c r="BK567" s="36"/>
      <c r="BL567" s="36"/>
      <c r="BM567" s="36"/>
    </row>
    <row r="568" spans="3:65" s="34" customFormat="1"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F568" s="36"/>
      <c r="BG568" s="36"/>
      <c r="BH568" s="36"/>
      <c r="BI568" s="36"/>
      <c r="BJ568" s="36"/>
      <c r="BK568" s="36"/>
      <c r="BL568" s="36"/>
      <c r="BM568" s="36"/>
    </row>
    <row r="569" spans="3:65" s="34" customFormat="1"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F569" s="36"/>
      <c r="BG569" s="36"/>
      <c r="BH569" s="36"/>
      <c r="BI569" s="36"/>
      <c r="BJ569" s="36"/>
      <c r="BK569" s="36"/>
      <c r="BL569" s="36"/>
      <c r="BM569" s="36"/>
    </row>
    <row r="570" spans="3:65" s="34" customFormat="1"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F570" s="36"/>
      <c r="BG570" s="36"/>
      <c r="BH570" s="36"/>
      <c r="BI570" s="36"/>
      <c r="BJ570" s="36"/>
      <c r="BK570" s="36"/>
      <c r="BL570" s="36"/>
      <c r="BM570" s="36"/>
    </row>
    <row r="571" spans="3:65" s="34" customFormat="1"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F571" s="36"/>
      <c r="BG571" s="36"/>
      <c r="BH571" s="36"/>
      <c r="BI571" s="36"/>
      <c r="BJ571" s="36"/>
      <c r="BK571" s="36"/>
      <c r="BL571" s="36"/>
      <c r="BM571" s="36"/>
    </row>
    <row r="572" spans="3:65" s="34" customFormat="1"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F572" s="36"/>
      <c r="BG572" s="36"/>
      <c r="BH572" s="36"/>
      <c r="BI572" s="36"/>
      <c r="BJ572" s="36"/>
      <c r="BK572" s="36"/>
      <c r="BL572" s="36"/>
      <c r="BM572" s="36"/>
    </row>
    <row r="573" spans="3:65" s="34" customFormat="1"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F573" s="36"/>
      <c r="BG573" s="36"/>
      <c r="BH573" s="36"/>
      <c r="BI573" s="36"/>
      <c r="BJ573" s="36"/>
      <c r="BK573" s="36"/>
      <c r="BL573" s="36"/>
      <c r="BM573" s="36"/>
    </row>
    <row r="574" spans="3:65" s="34" customFormat="1"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F574" s="36"/>
      <c r="BG574" s="36"/>
      <c r="BH574" s="36"/>
      <c r="BI574" s="36"/>
      <c r="BJ574" s="36"/>
      <c r="BK574" s="36"/>
      <c r="BL574" s="36"/>
      <c r="BM574" s="36"/>
    </row>
    <row r="575" spans="3:65" s="34" customFormat="1"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F575" s="36"/>
      <c r="BG575" s="36"/>
      <c r="BH575" s="36"/>
      <c r="BI575" s="36"/>
      <c r="BJ575" s="36"/>
      <c r="BK575" s="36"/>
      <c r="BL575" s="36"/>
      <c r="BM575" s="36"/>
    </row>
    <row r="576" spans="3:65" s="34" customFormat="1"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F576" s="36"/>
      <c r="BG576" s="36"/>
      <c r="BH576" s="36"/>
      <c r="BI576" s="36"/>
      <c r="BJ576" s="36"/>
      <c r="BK576" s="36"/>
      <c r="BL576" s="36"/>
      <c r="BM576" s="36"/>
    </row>
    <row r="577" spans="3:65" s="34" customFormat="1"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F577" s="36"/>
      <c r="BG577" s="36"/>
      <c r="BH577" s="36"/>
      <c r="BI577" s="36"/>
      <c r="BJ577" s="36"/>
      <c r="BK577" s="36"/>
      <c r="BL577" s="36"/>
      <c r="BM577" s="36"/>
    </row>
    <row r="578" spans="3:65" s="34" customFormat="1"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F578" s="36"/>
      <c r="BG578" s="36"/>
      <c r="BH578" s="36"/>
      <c r="BI578" s="36"/>
      <c r="BJ578" s="36"/>
      <c r="BK578" s="36"/>
      <c r="BL578" s="36"/>
      <c r="BM578" s="36"/>
    </row>
    <row r="579" spans="3:65" s="34" customFormat="1"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F579" s="36"/>
      <c r="BG579" s="36"/>
      <c r="BH579" s="36"/>
      <c r="BI579" s="36"/>
      <c r="BJ579" s="36"/>
      <c r="BK579" s="36"/>
      <c r="BL579" s="36"/>
      <c r="BM579" s="36"/>
    </row>
    <row r="580" spans="3:65" s="34" customFormat="1"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F580" s="36"/>
      <c r="BG580" s="36"/>
      <c r="BH580" s="36"/>
      <c r="BI580" s="36"/>
      <c r="BJ580" s="36"/>
      <c r="BK580" s="36"/>
      <c r="BL580" s="36"/>
      <c r="BM580" s="36"/>
    </row>
    <row r="581" spans="3:65" s="34" customFormat="1"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F581" s="36"/>
      <c r="BG581" s="36"/>
      <c r="BH581" s="36"/>
      <c r="BI581" s="36"/>
      <c r="BJ581" s="36"/>
      <c r="BK581" s="36"/>
      <c r="BL581" s="36"/>
      <c r="BM581" s="36"/>
    </row>
    <row r="582" spans="3:65" s="34" customFormat="1"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F582" s="36"/>
      <c r="BG582" s="36"/>
      <c r="BH582" s="36"/>
      <c r="BI582" s="36"/>
      <c r="BJ582" s="36"/>
      <c r="BK582" s="36"/>
      <c r="BL582" s="36"/>
      <c r="BM582" s="36"/>
    </row>
    <row r="583" spans="3:65" s="34" customFormat="1"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F583" s="36"/>
      <c r="BG583" s="36"/>
      <c r="BH583" s="36"/>
      <c r="BI583" s="36"/>
      <c r="BJ583" s="36"/>
      <c r="BK583" s="36"/>
      <c r="BL583" s="36"/>
      <c r="BM583" s="36"/>
    </row>
    <row r="584" spans="3:65" s="34" customFormat="1"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F584" s="36"/>
      <c r="BG584" s="36"/>
      <c r="BH584" s="36"/>
      <c r="BI584" s="36"/>
      <c r="BJ584" s="36"/>
      <c r="BK584" s="36"/>
      <c r="BL584" s="36"/>
      <c r="BM584" s="36"/>
    </row>
    <row r="585" spans="3:65" s="34" customFormat="1"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F585" s="36"/>
      <c r="BG585" s="36"/>
      <c r="BH585" s="36"/>
      <c r="BI585" s="36"/>
      <c r="BJ585" s="36"/>
      <c r="BK585" s="36"/>
      <c r="BL585" s="36"/>
      <c r="BM585" s="36"/>
    </row>
    <row r="586" spans="3:65" s="34" customFormat="1"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F586" s="36"/>
      <c r="BG586" s="36"/>
      <c r="BH586" s="36"/>
      <c r="BI586" s="36"/>
      <c r="BJ586" s="36"/>
      <c r="BK586" s="36"/>
      <c r="BL586" s="36"/>
      <c r="BM586" s="36"/>
    </row>
    <row r="587" spans="3:65" s="34" customFormat="1"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F587" s="36"/>
      <c r="BG587" s="36"/>
      <c r="BH587" s="36"/>
      <c r="BI587" s="36"/>
      <c r="BJ587" s="36"/>
      <c r="BK587" s="36"/>
      <c r="BL587" s="36"/>
      <c r="BM587" s="36"/>
    </row>
    <row r="588" spans="3:65" s="34" customFormat="1"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F588" s="36"/>
      <c r="BG588" s="36"/>
      <c r="BH588" s="36"/>
      <c r="BI588" s="36"/>
      <c r="BJ588" s="36"/>
      <c r="BK588" s="36"/>
      <c r="BL588" s="36"/>
      <c r="BM588" s="36"/>
    </row>
    <row r="589" spans="3:65" s="34" customFormat="1"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F589" s="36"/>
      <c r="BG589" s="36"/>
      <c r="BH589" s="36"/>
      <c r="BI589" s="36"/>
      <c r="BJ589" s="36"/>
      <c r="BK589" s="36"/>
      <c r="BL589" s="36"/>
      <c r="BM589" s="36"/>
    </row>
    <row r="590" spans="3:65" s="34" customFormat="1"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F590" s="36"/>
      <c r="BG590" s="36"/>
      <c r="BH590" s="36"/>
      <c r="BI590" s="36"/>
      <c r="BJ590" s="36"/>
      <c r="BK590" s="36"/>
      <c r="BL590" s="36"/>
      <c r="BM590" s="36"/>
    </row>
    <row r="591" spans="3:65" s="34" customFormat="1"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F591" s="36"/>
      <c r="BG591" s="36"/>
      <c r="BH591" s="36"/>
      <c r="BI591" s="36"/>
      <c r="BJ591" s="36"/>
      <c r="BK591" s="36"/>
      <c r="BL591" s="36"/>
      <c r="BM591" s="36"/>
    </row>
    <row r="592" spans="3:65" s="34" customFormat="1"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F592" s="36"/>
      <c r="BG592" s="36"/>
      <c r="BH592" s="36"/>
      <c r="BI592" s="36"/>
      <c r="BJ592" s="36"/>
      <c r="BK592" s="36"/>
      <c r="BL592" s="36"/>
      <c r="BM592" s="36"/>
    </row>
    <row r="593" spans="3:65" s="34" customFormat="1"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F593" s="36"/>
      <c r="BG593" s="36"/>
      <c r="BH593" s="36"/>
      <c r="BI593" s="36"/>
      <c r="BJ593" s="36"/>
      <c r="BK593" s="36"/>
      <c r="BL593" s="36"/>
      <c r="BM593" s="36"/>
    </row>
    <row r="594" spans="3:65" s="34" customFormat="1"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F594" s="36"/>
      <c r="BG594" s="36"/>
      <c r="BH594" s="36"/>
      <c r="BI594" s="36"/>
      <c r="BJ594" s="36"/>
      <c r="BK594" s="36"/>
      <c r="BL594" s="36"/>
      <c r="BM594" s="36"/>
    </row>
    <row r="595" spans="3:65" s="34" customFormat="1"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F595" s="36"/>
      <c r="BG595" s="36"/>
      <c r="BH595" s="36"/>
      <c r="BI595" s="36"/>
      <c r="BJ595" s="36"/>
      <c r="BK595" s="36"/>
      <c r="BL595" s="36"/>
      <c r="BM595" s="36"/>
    </row>
    <row r="596" spans="3:65" s="34" customFormat="1"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F596" s="36"/>
      <c r="BG596" s="36"/>
      <c r="BH596" s="36"/>
      <c r="BI596" s="36"/>
      <c r="BJ596" s="36"/>
      <c r="BK596" s="36"/>
      <c r="BL596" s="36"/>
      <c r="BM596" s="36"/>
    </row>
    <row r="597" spans="3:65" s="34" customFormat="1"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F597" s="36"/>
      <c r="BG597" s="36"/>
      <c r="BH597" s="36"/>
      <c r="BI597" s="36"/>
      <c r="BJ597" s="36"/>
      <c r="BK597" s="36"/>
      <c r="BL597" s="36"/>
      <c r="BM597" s="36"/>
    </row>
    <row r="598" spans="3:65" s="34" customFormat="1"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F598" s="36"/>
      <c r="BG598" s="36"/>
      <c r="BH598" s="36"/>
      <c r="BI598" s="36"/>
      <c r="BJ598" s="36"/>
      <c r="BK598" s="36"/>
      <c r="BL598" s="36"/>
      <c r="BM598" s="36"/>
    </row>
    <row r="599" spans="3:65" s="34" customFormat="1"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F599" s="36"/>
      <c r="BG599" s="36"/>
      <c r="BH599" s="36"/>
      <c r="BI599" s="36"/>
      <c r="BJ599" s="36"/>
      <c r="BK599" s="36"/>
      <c r="BL599" s="36"/>
      <c r="BM599" s="36"/>
    </row>
    <row r="600" spans="3:65" s="34" customFormat="1"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F600" s="36"/>
      <c r="BG600" s="36"/>
      <c r="BH600" s="36"/>
      <c r="BI600" s="36"/>
      <c r="BJ600" s="36"/>
      <c r="BK600" s="36"/>
      <c r="BL600" s="36"/>
      <c r="BM600" s="36"/>
    </row>
    <row r="601" spans="3:65" s="34" customFormat="1"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F601" s="36"/>
      <c r="BG601" s="36"/>
      <c r="BH601" s="36"/>
      <c r="BI601" s="36"/>
      <c r="BJ601" s="36"/>
      <c r="BK601" s="36"/>
      <c r="BL601" s="36"/>
      <c r="BM601" s="36"/>
    </row>
    <row r="602" spans="3:65" s="34" customFormat="1"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F602" s="36"/>
      <c r="BG602" s="36"/>
      <c r="BH602" s="36"/>
      <c r="BI602" s="36"/>
      <c r="BJ602" s="36"/>
      <c r="BK602" s="36"/>
      <c r="BL602" s="36"/>
      <c r="BM602" s="36"/>
    </row>
    <row r="603" spans="3:65" s="34" customFormat="1"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F603" s="36"/>
      <c r="BG603" s="36"/>
      <c r="BH603" s="36"/>
      <c r="BI603" s="36"/>
      <c r="BJ603" s="36"/>
      <c r="BK603" s="36"/>
      <c r="BL603" s="36"/>
      <c r="BM603" s="36"/>
    </row>
    <row r="604" spans="3:65" s="34" customFormat="1"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F604" s="36"/>
      <c r="BG604" s="36"/>
      <c r="BH604" s="36"/>
      <c r="BI604" s="36"/>
      <c r="BJ604" s="36"/>
      <c r="BK604" s="36"/>
      <c r="BL604" s="36"/>
      <c r="BM604" s="36"/>
    </row>
    <row r="605" spans="3:65" s="34" customFormat="1"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F605" s="36"/>
      <c r="BG605" s="36"/>
      <c r="BH605" s="36"/>
      <c r="BI605" s="36"/>
      <c r="BJ605" s="36"/>
      <c r="BK605" s="36"/>
      <c r="BL605" s="36"/>
      <c r="BM605" s="36"/>
    </row>
    <row r="606" spans="3:65" s="34" customFormat="1"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F606" s="36"/>
      <c r="BG606" s="36"/>
      <c r="BH606" s="36"/>
      <c r="BI606" s="36"/>
      <c r="BJ606" s="36"/>
      <c r="BK606" s="36"/>
      <c r="BL606" s="36"/>
      <c r="BM606" s="36"/>
    </row>
    <row r="607" spans="3:65" s="34" customFormat="1"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F607" s="36"/>
      <c r="BG607" s="36"/>
      <c r="BH607" s="36"/>
      <c r="BI607" s="36"/>
      <c r="BJ607" s="36"/>
      <c r="BK607" s="36"/>
      <c r="BL607" s="36"/>
      <c r="BM607" s="36"/>
    </row>
    <row r="608" spans="3:65" s="34" customFormat="1"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F608" s="36"/>
      <c r="BG608" s="36"/>
      <c r="BH608" s="36"/>
      <c r="BI608" s="36"/>
      <c r="BJ608" s="36"/>
      <c r="BK608" s="36"/>
      <c r="BL608" s="36"/>
      <c r="BM608" s="36"/>
    </row>
    <row r="609" spans="3:65" s="34" customFormat="1"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F609" s="36"/>
      <c r="BG609" s="36"/>
      <c r="BH609" s="36"/>
      <c r="BI609" s="36"/>
      <c r="BJ609" s="36"/>
      <c r="BK609" s="36"/>
      <c r="BL609" s="36"/>
      <c r="BM609" s="36"/>
    </row>
    <row r="610" spans="3:65" s="34" customFormat="1"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F610" s="36"/>
      <c r="BG610" s="36"/>
      <c r="BH610" s="36"/>
      <c r="BI610" s="36"/>
      <c r="BJ610" s="36"/>
      <c r="BK610" s="36"/>
      <c r="BL610" s="36"/>
      <c r="BM610" s="36"/>
    </row>
    <row r="611" spans="3:65" s="34" customFormat="1"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F611" s="36"/>
      <c r="BG611" s="36"/>
      <c r="BH611" s="36"/>
      <c r="BI611" s="36"/>
      <c r="BJ611" s="36"/>
      <c r="BK611" s="36"/>
      <c r="BL611" s="36"/>
      <c r="BM611" s="36"/>
    </row>
    <row r="612" spans="3:65" s="34" customFormat="1"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F612" s="36"/>
      <c r="BG612" s="36"/>
      <c r="BH612" s="36"/>
      <c r="BI612" s="36"/>
      <c r="BJ612" s="36"/>
      <c r="BK612" s="36"/>
      <c r="BL612" s="36"/>
      <c r="BM612" s="36"/>
    </row>
    <row r="613" spans="3:65" s="34" customFormat="1"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F613" s="36"/>
      <c r="BG613" s="36"/>
      <c r="BH613" s="36"/>
      <c r="BI613" s="36"/>
      <c r="BJ613" s="36"/>
      <c r="BK613" s="36"/>
      <c r="BL613" s="36"/>
      <c r="BM613" s="36"/>
    </row>
    <row r="614" spans="3:65" s="34" customFormat="1"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F614" s="36"/>
      <c r="BG614" s="36"/>
      <c r="BH614" s="36"/>
      <c r="BI614" s="36"/>
      <c r="BJ614" s="36"/>
      <c r="BK614" s="36"/>
      <c r="BL614" s="36"/>
      <c r="BM614" s="36"/>
    </row>
    <row r="615" spans="3:65" s="34" customFormat="1"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F615" s="36"/>
      <c r="BG615" s="36"/>
      <c r="BH615" s="36"/>
      <c r="BI615" s="36"/>
      <c r="BJ615" s="36"/>
      <c r="BK615" s="36"/>
      <c r="BL615" s="36"/>
      <c r="BM615" s="36"/>
    </row>
    <row r="616" spans="3:65" s="34" customFormat="1"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F616" s="36"/>
      <c r="BG616" s="36"/>
      <c r="BH616" s="36"/>
      <c r="BI616" s="36"/>
      <c r="BJ616" s="36"/>
      <c r="BK616" s="36"/>
      <c r="BL616" s="36"/>
      <c r="BM616" s="36"/>
    </row>
    <row r="617" spans="3:65" s="34" customFormat="1"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F617" s="36"/>
      <c r="BG617" s="36"/>
      <c r="BH617" s="36"/>
      <c r="BI617" s="36"/>
      <c r="BJ617" s="36"/>
      <c r="BK617" s="36"/>
      <c r="BL617" s="36"/>
      <c r="BM617" s="36"/>
    </row>
    <row r="618" spans="3:65" s="34" customFormat="1"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F618" s="36"/>
      <c r="BG618" s="36"/>
      <c r="BH618" s="36"/>
      <c r="BI618" s="36"/>
      <c r="BJ618" s="36"/>
      <c r="BK618" s="36"/>
      <c r="BL618" s="36"/>
      <c r="BM618" s="36"/>
    </row>
    <row r="619" spans="3:65" s="34" customFormat="1"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F619" s="36"/>
      <c r="BG619" s="36"/>
      <c r="BH619" s="36"/>
      <c r="BI619" s="36"/>
      <c r="BJ619" s="36"/>
      <c r="BK619" s="36"/>
      <c r="BL619" s="36"/>
      <c r="BM619" s="36"/>
    </row>
    <row r="620" spans="3:65" s="34" customFormat="1"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F620" s="36"/>
      <c r="BG620" s="36"/>
      <c r="BH620" s="36"/>
      <c r="BI620" s="36"/>
      <c r="BJ620" s="36"/>
      <c r="BK620" s="36"/>
      <c r="BL620" s="36"/>
      <c r="BM620" s="36"/>
    </row>
    <row r="621" spans="3:65" s="34" customFormat="1"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F621" s="36"/>
      <c r="BG621" s="36"/>
      <c r="BH621" s="36"/>
      <c r="BI621" s="36"/>
      <c r="BJ621" s="36"/>
      <c r="BK621" s="36"/>
      <c r="BL621" s="36"/>
      <c r="BM621" s="36"/>
    </row>
    <row r="622" spans="3:65" s="34" customFormat="1"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F622" s="36"/>
      <c r="BG622" s="36"/>
      <c r="BH622" s="36"/>
      <c r="BI622" s="36"/>
      <c r="BJ622" s="36"/>
      <c r="BK622" s="36"/>
      <c r="BL622" s="36"/>
      <c r="BM622" s="36"/>
    </row>
    <row r="623" spans="3:65" s="34" customFormat="1"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F623" s="36"/>
      <c r="BG623" s="36"/>
      <c r="BH623" s="36"/>
      <c r="BI623" s="36"/>
      <c r="BJ623" s="36"/>
      <c r="BK623" s="36"/>
      <c r="BL623" s="36"/>
      <c r="BM623" s="36"/>
    </row>
    <row r="624" spans="3:65" s="34" customFormat="1"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  <c r="BI624" s="36"/>
      <c r="BJ624" s="36"/>
      <c r="BK624" s="36"/>
      <c r="BL624" s="36"/>
      <c r="BM624" s="36"/>
    </row>
    <row r="625" spans="3:65" s="34" customFormat="1"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F625" s="36"/>
      <c r="BG625" s="36"/>
      <c r="BH625" s="36"/>
      <c r="BI625" s="36"/>
      <c r="BJ625" s="36"/>
      <c r="BK625" s="36"/>
      <c r="BL625" s="36"/>
      <c r="BM625" s="36"/>
    </row>
    <row r="626" spans="3:65" s="34" customFormat="1"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F626" s="36"/>
      <c r="BG626" s="36"/>
      <c r="BH626" s="36"/>
      <c r="BI626" s="36"/>
      <c r="BJ626" s="36"/>
      <c r="BK626" s="36"/>
      <c r="BL626" s="36"/>
      <c r="BM626" s="36"/>
    </row>
    <row r="627" spans="3:65" s="34" customFormat="1"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F627" s="36"/>
      <c r="BG627" s="36"/>
      <c r="BH627" s="36"/>
      <c r="BI627" s="36"/>
      <c r="BJ627" s="36"/>
      <c r="BK627" s="36"/>
      <c r="BL627" s="36"/>
      <c r="BM627" s="36"/>
    </row>
    <row r="628" spans="3:65" s="34" customFormat="1"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F628" s="36"/>
      <c r="BG628" s="36"/>
      <c r="BH628" s="36"/>
      <c r="BI628" s="36"/>
      <c r="BJ628" s="36"/>
      <c r="BK628" s="36"/>
      <c r="BL628" s="36"/>
      <c r="BM628" s="36"/>
    </row>
    <row r="629" spans="3:65" s="34" customFormat="1"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F629" s="36"/>
      <c r="BG629" s="36"/>
      <c r="BH629" s="36"/>
      <c r="BI629" s="36"/>
      <c r="BJ629" s="36"/>
      <c r="BK629" s="36"/>
      <c r="BL629" s="36"/>
      <c r="BM629" s="36"/>
    </row>
    <row r="630" spans="3:65" s="34" customFormat="1"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F630" s="36"/>
      <c r="BG630" s="36"/>
      <c r="BH630" s="36"/>
      <c r="BI630" s="36"/>
      <c r="BJ630" s="36"/>
      <c r="BK630" s="36"/>
      <c r="BL630" s="36"/>
      <c r="BM630" s="36"/>
    </row>
    <row r="631" spans="3:65" s="34" customFormat="1"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F631" s="36"/>
      <c r="BG631" s="36"/>
      <c r="BH631" s="36"/>
      <c r="BI631" s="36"/>
      <c r="BJ631" s="36"/>
      <c r="BK631" s="36"/>
      <c r="BL631" s="36"/>
      <c r="BM631" s="36"/>
    </row>
    <row r="632" spans="3:65" s="34" customFormat="1"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F632" s="36"/>
      <c r="BG632" s="36"/>
      <c r="BH632" s="36"/>
      <c r="BI632" s="36"/>
      <c r="BJ632" s="36"/>
      <c r="BK632" s="36"/>
      <c r="BL632" s="36"/>
      <c r="BM632" s="36"/>
    </row>
    <row r="633" spans="3:65" s="34" customFormat="1"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F633" s="36"/>
      <c r="BG633" s="36"/>
      <c r="BH633" s="36"/>
      <c r="BI633" s="36"/>
      <c r="BJ633" s="36"/>
      <c r="BK633" s="36"/>
      <c r="BL633" s="36"/>
      <c r="BM633" s="36"/>
    </row>
    <row r="634" spans="3:65" s="34" customFormat="1"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F634" s="36"/>
      <c r="BG634" s="36"/>
      <c r="BH634" s="36"/>
      <c r="BI634" s="36"/>
      <c r="BJ634" s="36"/>
      <c r="BK634" s="36"/>
      <c r="BL634" s="36"/>
      <c r="BM634" s="36"/>
    </row>
    <row r="635" spans="3:65" s="34" customFormat="1"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F635" s="36"/>
      <c r="BG635" s="36"/>
      <c r="BH635" s="36"/>
      <c r="BI635" s="36"/>
      <c r="BJ635" s="36"/>
      <c r="BK635" s="36"/>
      <c r="BL635" s="36"/>
      <c r="BM635" s="36"/>
    </row>
    <row r="636" spans="3:65" s="34" customFormat="1"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F636" s="36"/>
      <c r="BG636" s="36"/>
      <c r="BH636" s="36"/>
      <c r="BI636" s="36"/>
      <c r="BJ636" s="36"/>
      <c r="BK636" s="36"/>
      <c r="BL636" s="36"/>
      <c r="BM636" s="36"/>
    </row>
    <row r="637" spans="3:65" s="34" customFormat="1"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F637" s="36"/>
      <c r="BG637" s="36"/>
      <c r="BH637" s="36"/>
      <c r="BI637" s="36"/>
      <c r="BJ637" s="36"/>
      <c r="BK637" s="36"/>
      <c r="BL637" s="36"/>
      <c r="BM637" s="36"/>
    </row>
    <row r="638" spans="3:65" s="34" customFormat="1"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F638" s="36"/>
      <c r="BG638" s="36"/>
      <c r="BH638" s="36"/>
      <c r="BI638" s="36"/>
      <c r="BJ638" s="36"/>
      <c r="BK638" s="36"/>
      <c r="BL638" s="36"/>
      <c r="BM638" s="36"/>
    </row>
    <row r="639" spans="3:65" s="34" customFormat="1"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F639" s="36"/>
      <c r="BG639" s="36"/>
      <c r="BH639" s="36"/>
      <c r="BI639" s="36"/>
      <c r="BJ639" s="36"/>
      <c r="BK639" s="36"/>
      <c r="BL639" s="36"/>
      <c r="BM639" s="36"/>
    </row>
    <row r="640" spans="3:65" s="34" customFormat="1"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F640" s="36"/>
      <c r="BG640" s="36"/>
      <c r="BH640" s="36"/>
      <c r="BI640" s="36"/>
      <c r="BJ640" s="36"/>
      <c r="BK640" s="36"/>
      <c r="BL640" s="36"/>
      <c r="BM640" s="36"/>
    </row>
    <row r="641" spans="3:65" s="34" customFormat="1"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F641" s="36"/>
      <c r="BG641" s="36"/>
      <c r="BH641" s="36"/>
      <c r="BI641" s="36"/>
      <c r="BJ641" s="36"/>
      <c r="BK641" s="36"/>
      <c r="BL641" s="36"/>
      <c r="BM641" s="36"/>
    </row>
    <row r="642" spans="3:65" s="34" customFormat="1"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F642" s="36"/>
      <c r="BG642" s="36"/>
      <c r="BH642" s="36"/>
      <c r="BI642" s="36"/>
      <c r="BJ642" s="36"/>
      <c r="BK642" s="36"/>
      <c r="BL642" s="36"/>
      <c r="BM642" s="36"/>
    </row>
    <row r="643" spans="3:65" s="34" customFormat="1"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F643" s="36"/>
      <c r="BG643" s="36"/>
      <c r="BH643" s="36"/>
      <c r="BI643" s="36"/>
      <c r="BJ643" s="36"/>
      <c r="BK643" s="36"/>
      <c r="BL643" s="36"/>
      <c r="BM643" s="36"/>
    </row>
    <row r="644" spans="3:65" s="34" customFormat="1"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F644" s="36"/>
      <c r="BG644" s="36"/>
      <c r="BH644" s="36"/>
      <c r="BI644" s="36"/>
      <c r="BJ644" s="36"/>
      <c r="BK644" s="36"/>
      <c r="BL644" s="36"/>
      <c r="BM644" s="36"/>
    </row>
    <row r="645" spans="3:65" s="34" customFormat="1"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F645" s="36"/>
      <c r="BG645" s="36"/>
      <c r="BH645" s="36"/>
      <c r="BI645" s="36"/>
      <c r="BJ645" s="36"/>
      <c r="BK645" s="36"/>
      <c r="BL645" s="36"/>
      <c r="BM645" s="36"/>
    </row>
    <row r="646" spans="3:65" s="34" customFormat="1"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F646" s="36"/>
      <c r="BG646" s="36"/>
      <c r="BH646" s="36"/>
      <c r="BI646" s="36"/>
      <c r="BJ646" s="36"/>
      <c r="BK646" s="36"/>
      <c r="BL646" s="36"/>
      <c r="BM646" s="36"/>
    </row>
    <row r="647" spans="3:65" s="34" customFormat="1"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F647" s="36"/>
      <c r="BG647" s="36"/>
      <c r="BH647" s="36"/>
      <c r="BI647" s="36"/>
      <c r="BJ647" s="36"/>
      <c r="BK647" s="36"/>
      <c r="BL647" s="36"/>
      <c r="BM647" s="36"/>
    </row>
    <row r="648" spans="3:65" s="34" customFormat="1"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F648" s="36"/>
      <c r="BG648" s="36"/>
      <c r="BH648" s="36"/>
      <c r="BI648" s="36"/>
      <c r="BJ648" s="36"/>
      <c r="BK648" s="36"/>
      <c r="BL648" s="36"/>
      <c r="BM648" s="36"/>
    </row>
    <row r="649" spans="3:65" s="34" customFormat="1"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F649" s="36"/>
      <c r="BG649" s="36"/>
      <c r="BH649" s="36"/>
      <c r="BI649" s="36"/>
      <c r="BJ649" s="36"/>
      <c r="BK649" s="36"/>
      <c r="BL649" s="36"/>
      <c r="BM649" s="36"/>
    </row>
    <row r="650" spans="3:65" s="34" customFormat="1"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F650" s="36"/>
      <c r="BG650" s="36"/>
      <c r="BH650" s="36"/>
      <c r="BI650" s="36"/>
      <c r="BJ650" s="36"/>
      <c r="BK650" s="36"/>
      <c r="BL650" s="36"/>
      <c r="BM650" s="36"/>
    </row>
    <row r="651" spans="3:65" s="34" customFormat="1"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F651" s="36"/>
      <c r="BG651" s="36"/>
      <c r="BH651" s="36"/>
      <c r="BI651" s="36"/>
      <c r="BJ651" s="36"/>
      <c r="BK651" s="36"/>
      <c r="BL651" s="36"/>
      <c r="BM651" s="36"/>
    </row>
    <row r="652" spans="3:65" s="34" customFormat="1"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F652" s="36"/>
      <c r="BG652" s="36"/>
      <c r="BH652" s="36"/>
      <c r="BI652" s="36"/>
      <c r="BJ652" s="36"/>
      <c r="BK652" s="36"/>
      <c r="BL652" s="36"/>
      <c r="BM652" s="36"/>
    </row>
    <row r="653" spans="3:65" s="34" customFormat="1"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F653" s="36"/>
      <c r="BG653" s="36"/>
      <c r="BH653" s="36"/>
      <c r="BI653" s="36"/>
      <c r="BJ653" s="36"/>
      <c r="BK653" s="36"/>
      <c r="BL653" s="36"/>
      <c r="BM653" s="36"/>
    </row>
    <row r="654" spans="3:65" s="34" customFormat="1"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F654" s="36"/>
      <c r="BG654" s="36"/>
      <c r="BH654" s="36"/>
      <c r="BI654" s="36"/>
      <c r="BJ654" s="36"/>
      <c r="BK654" s="36"/>
      <c r="BL654" s="36"/>
      <c r="BM654" s="36"/>
    </row>
    <row r="655" spans="3:65" s="34" customFormat="1"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F655" s="36"/>
      <c r="BG655" s="36"/>
      <c r="BH655" s="36"/>
      <c r="BI655" s="36"/>
      <c r="BJ655" s="36"/>
      <c r="BK655" s="36"/>
      <c r="BL655" s="36"/>
      <c r="BM655" s="36"/>
    </row>
    <row r="656" spans="3:65" s="34" customFormat="1"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F656" s="36"/>
      <c r="BG656" s="36"/>
      <c r="BH656" s="36"/>
      <c r="BI656" s="36"/>
      <c r="BJ656" s="36"/>
      <c r="BK656" s="36"/>
      <c r="BL656" s="36"/>
      <c r="BM656" s="36"/>
    </row>
    <row r="657" spans="3:65" s="34" customFormat="1"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F657" s="36"/>
      <c r="BG657" s="36"/>
      <c r="BH657" s="36"/>
      <c r="BI657" s="36"/>
      <c r="BJ657" s="36"/>
      <c r="BK657" s="36"/>
      <c r="BL657" s="36"/>
      <c r="BM657" s="36"/>
    </row>
    <row r="658" spans="3:65" s="34" customFormat="1"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F658" s="36"/>
      <c r="BG658" s="36"/>
      <c r="BH658" s="36"/>
      <c r="BI658" s="36"/>
      <c r="BJ658" s="36"/>
      <c r="BK658" s="36"/>
      <c r="BL658" s="36"/>
      <c r="BM658" s="36"/>
    </row>
    <row r="659" spans="3:65" s="34" customFormat="1"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F659" s="36"/>
      <c r="BG659" s="36"/>
      <c r="BH659" s="36"/>
      <c r="BI659" s="36"/>
      <c r="BJ659" s="36"/>
      <c r="BK659" s="36"/>
      <c r="BL659" s="36"/>
      <c r="BM659" s="36"/>
    </row>
    <row r="660" spans="3:65" s="34" customFormat="1"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F660" s="36"/>
      <c r="BG660" s="36"/>
      <c r="BH660" s="36"/>
      <c r="BI660" s="36"/>
      <c r="BJ660" s="36"/>
      <c r="BK660" s="36"/>
      <c r="BL660" s="36"/>
      <c r="BM660" s="36"/>
    </row>
    <row r="661" spans="3:65" s="34" customFormat="1"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F661" s="36"/>
      <c r="BG661" s="36"/>
      <c r="BH661" s="36"/>
      <c r="BI661" s="36"/>
      <c r="BJ661" s="36"/>
      <c r="BK661" s="36"/>
      <c r="BL661" s="36"/>
      <c r="BM661" s="36"/>
    </row>
    <row r="662" spans="3:65" s="34" customFormat="1"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F662" s="36"/>
      <c r="BG662" s="36"/>
      <c r="BH662" s="36"/>
      <c r="BI662" s="36"/>
      <c r="BJ662" s="36"/>
      <c r="BK662" s="36"/>
      <c r="BL662" s="36"/>
      <c r="BM662" s="36"/>
    </row>
    <row r="663" spans="3:65" s="34" customFormat="1"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F663" s="36"/>
      <c r="BG663" s="36"/>
      <c r="BH663" s="36"/>
      <c r="BI663" s="36"/>
      <c r="BJ663" s="36"/>
      <c r="BK663" s="36"/>
      <c r="BL663" s="36"/>
      <c r="BM663" s="36"/>
    </row>
    <row r="664" spans="3:65" s="34" customFormat="1"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F664" s="36"/>
      <c r="BG664" s="36"/>
      <c r="BH664" s="36"/>
      <c r="BI664" s="36"/>
      <c r="BJ664" s="36"/>
      <c r="BK664" s="36"/>
      <c r="BL664" s="36"/>
      <c r="BM664" s="36"/>
    </row>
    <row r="665" spans="3:65" s="34" customFormat="1"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F665" s="36"/>
      <c r="BG665" s="36"/>
      <c r="BH665" s="36"/>
      <c r="BI665" s="36"/>
      <c r="BJ665" s="36"/>
      <c r="BK665" s="36"/>
      <c r="BL665" s="36"/>
      <c r="BM665" s="36"/>
    </row>
    <row r="666" spans="3:65" s="34" customFormat="1"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F666" s="36"/>
      <c r="BG666" s="36"/>
      <c r="BH666" s="36"/>
      <c r="BI666" s="36"/>
      <c r="BJ666" s="36"/>
      <c r="BK666" s="36"/>
      <c r="BL666" s="36"/>
      <c r="BM666" s="36"/>
    </row>
    <row r="667" spans="3:65" s="34" customFormat="1"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F667" s="36"/>
      <c r="BG667" s="36"/>
      <c r="BH667" s="36"/>
      <c r="BI667" s="36"/>
      <c r="BJ667" s="36"/>
      <c r="BK667" s="36"/>
      <c r="BL667" s="36"/>
      <c r="BM667" s="36"/>
    </row>
    <row r="668" spans="3:65" s="34" customFormat="1"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F668" s="36"/>
      <c r="BG668" s="36"/>
      <c r="BH668" s="36"/>
      <c r="BI668" s="36"/>
      <c r="BJ668" s="36"/>
      <c r="BK668" s="36"/>
      <c r="BL668" s="36"/>
      <c r="BM668" s="36"/>
    </row>
    <row r="669" spans="3:65" s="34" customFormat="1"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F669" s="36"/>
      <c r="BG669" s="36"/>
      <c r="BH669" s="36"/>
      <c r="BI669" s="36"/>
      <c r="BJ669" s="36"/>
      <c r="BK669" s="36"/>
      <c r="BL669" s="36"/>
      <c r="BM669" s="36"/>
    </row>
    <row r="670" spans="3:65" s="34" customFormat="1"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F670" s="36"/>
      <c r="BG670" s="36"/>
      <c r="BH670" s="36"/>
      <c r="BI670" s="36"/>
      <c r="BJ670" s="36"/>
      <c r="BK670" s="36"/>
      <c r="BL670" s="36"/>
      <c r="BM670" s="36"/>
    </row>
    <row r="671" spans="3:65" s="34" customFormat="1"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F671" s="36"/>
      <c r="BG671" s="36"/>
      <c r="BH671" s="36"/>
      <c r="BI671" s="36"/>
      <c r="BJ671" s="36"/>
      <c r="BK671" s="36"/>
      <c r="BL671" s="36"/>
      <c r="BM671" s="36"/>
    </row>
    <row r="672" spans="3:65" s="34" customFormat="1"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F672" s="36"/>
      <c r="BG672" s="36"/>
      <c r="BH672" s="36"/>
      <c r="BI672" s="36"/>
      <c r="BJ672" s="36"/>
      <c r="BK672" s="36"/>
      <c r="BL672" s="36"/>
      <c r="BM672" s="36"/>
    </row>
    <row r="673" spans="3:65" s="34" customFormat="1"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F673" s="36"/>
      <c r="BG673" s="36"/>
      <c r="BH673" s="36"/>
      <c r="BI673" s="36"/>
      <c r="BJ673" s="36"/>
      <c r="BK673" s="36"/>
      <c r="BL673" s="36"/>
      <c r="BM673" s="36"/>
    </row>
    <row r="674" spans="3:65" s="34" customFormat="1"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F674" s="36"/>
      <c r="BG674" s="36"/>
      <c r="BH674" s="36"/>
      <c r="BI674" s="36"/>
      <c r="BJ674" s="36"/>
      <c r="BK674" s="36"/>
      <c r="BL674" s="36"/>
      <c r="BM674" s="36"/>
    </row>
    <row r="675" spans="3:65" s="34" customFormat="1"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F675" s="36"/>
      <c r="BG675" s="36"/>
      <c r="BH675" s="36"/>
      <c r="BI675" s="36"/>
      <c r="BJ675" s="36"/>
      <c r="BK675" s="36"/>
      <c r="BL675" s="36"/>
      <c r="BM675" s="36"/>
    </row>
    <row r="676" spans="3:65" s="34" customFormat="1"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F676" s="36"/>
      <c r="BG676" s="36"/>
      <c r="BH676" s="36"/>
      <c r="BI676" s="36"/>
      <c r="BJ676" s="36"/>
      <c r="BK676" s="36"/>
      <c r="BL676" s="36"/>
      <c r="BM676" s="36"/>
    </row>
    <row r="677" spans="3:65" s="34" customFormat="1"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F677" s="36"/>
      <c r="BG677" s="36"/>
      <c r="BH677" s="36"/>
      <c r="BI677" s="36"/>
      <c r="BJ677" s="36"/>
      <c r="BK677" s="36"/>
      <c r="BL677" s="36"/>
      <c r="BM677" s="36"/>
    </row>
    <row r="678" spans="3:65" s="34" customFormat="1"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F678" s="36"/>
      <c r="BG678" s="36"/>
      <c r="BH678" s="36"/>
      <c r="BI678" s="36"/>
      <c r="BJ678" s="36"/>
      <c r="BK678" s="36"/>
      <c r="BL678" s="36"/>
      <c r="BM678" s="36"/>
    </row>
    <row r="679" spans="3:65" s="34" customFormat="1"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F679" s="36"/>
      <c r="BG679" s="36"/>
      <c r="BH679" s="36"/>
      <c r="BI679" s="36"/>
      <c r="BJ679" s="36"/>
      <c r="BK679" s="36"/>
      <c r="BL679" s="36"/>
      <c r="BM679" s="36"/>
    </row>
    <row r="680" spans="3:65" s="34" customFormat="1"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F680" s="36"/>
      <c r="BG680" s="36"/>
      <c r="BH680" s="36"/>
      <c r="BI680" s="36"/>
      <c r="BJ680" s="36"/>
      <c r="BK680" s="36"/>
      <c r="BL680" s="36"/>
      <c r="BM680" s="36"/>
    </row>
    <row r="681" spans="3:65" s="34" customFormat="1"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F681" s="36"/>
      <c r="BG681" s="36"/>
      <c r="BH681" s="36"/>
      <c r="BI681" s="36"/>
      <c r="BJ681" s="36"/>
      <c r="BK681" s="36"/>
      <c r="BL681" s="36"/>
      <c r="BM681" s="36"/>
    </row>
    <row r="682" spans="3:65" s="34" customFormat="1"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F682" s="36"/>
      <c r="BG682" s="36"/>
      <c r="BH682" s="36"/>
      <c r="BI682" s="36"/>
      <c r="BJ682" s="36"/>
      <c r="BK682" s="36"/>
      <c r="BL682" s="36"/>
      <c r="BM682" s="36"/>
    </row>
    <row r="683" spans="3:65" s="34" customFormat="1"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F683" s="36"/>
      <c r="BG683" s="36"/>
      <c r="BH683" s="36"/>
      <c r="BI683" s="36"/>
      <c r="BJ683" s="36"/>
      <c r="BK683" s="36"/>
      <c r="BL683" s="36"/>
      <c r="BM683" s="36"/>
    </row>
    <row r="684" spans="3:65" s="34" customFormat="1"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F684" s="36"/>
      <c r="BG684" s="36"/>
      <c r="BH684" s="36"/>
      <c r="BI684" s="36"/>
      <c r="BJ684" s="36"/>
      <c r="BK684" s="36"/>
      <c r="BL684" s="36"/>
      <c r="BM684" s="36"/>
    </row>
    <row r="685" spans="3:65" s="34" customFormat="1"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F685" s="36"/>
      <c r="BG685" s="36"/>
      <c r="BH685" s="36"/>
      <c r="BI685" s="36"/>
      <c r="BJ685" s="36"/>
      <c r="BK685" s="36"/>
      <c r="BL685" s="36"/>
      <c r="BM685" s="36"/>
    </row>
    <row r="686" spans="3:65" s="34" customFormat="1"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F686" s="36"/>
      <c r="BG686" s="36"/>
      <c r="BH686" s="36"/>
      <c r="BI686" s="36"/>
      <c r="BJ686" s="36"/>
      <c r="BK686" s="36"/>
      <c r="BL686" s="36"/>
      <c r="BM686" s="36"/>
    </row>
    <row r="687" spans="3:65" s="34" customFormat="1"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F687" s="36"/>
      <c r="BG687" s="36"/>
      <c r="BH687" s="36"/>
      <c r="BI687" s="36"/>
      <c r="BJ687" s="36"/>
      <c r="BK687" s="36"/>
      <c r="BL687" s="36"/>
      <c r="BM687" s="36"/>
    </row>
    <row r="688" spans="3:65" s="34" customFormat="1"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F688" s="36"/>
      <c r="BG688" s="36"/>
      <c r="BH688" s="36"/>
      <c r="BI688" s="36"/>
      <c r="BJ688" s="36"/>
      <c r="BK688" s="36"/>
      <c r="BL688" s="36"/>
      <c r="BM688" s="36"/>
    </row>
    <row r="689" spans="3:65" s="34" customFormat="1"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F689" s="36"/>
      <c r="BG689" s="36"/>
      <c r="BH689" s="36"/>
      <c r="BI689" s="36"/>
      <c r="BJ689" s="36"/>
      <c r="BK689" s="36"/>
      <c r="BL689" s="36"/>
      <c r="BM689" s="36"/>
    </row>
    <row r="690" spans="3:65" s="34" customFormat="1"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F690" s="36"/>
      <c r="BG690" s="36"/>
      <c r="BH690" s="36"/>
      <c r="BI690" s="36"/>
      <c r="BJ690" s="36"/>
      <c r="BK690" s="36"/>
      <c r="BL690" s="36"/>
      <c r="BM690" s="36"/>
    </row>
    <row r="691" spans="3:65" s="34" customFormat="1"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F691" s="36"/>
      <c r="BG691" s="36"/>
      <c r="BH691" s="36"/>
      <c r="BI691" s="36"/>
      <c r="BJ691" s="36"/>
      <c r="BK691" s="36"/>
      <c r="BL691" s="36"/>
      <c r="BM691" s="36"/>
    </row>
    <row r="692" spans="3:65" s="34" customFormat="1"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F692" s="36"/>
      <c r="BG692" s="36"/>
      <c r="BH692" s="36"/>
      <c r="BI692" s="36"/>
      <c r="BJ692" s="36"/>
      <c r="BK692" s="36"/>
      <c r="BL692" s="36"/>
      <c r="BM692" s="36"/>
    </row>
    <row r="693" spans="3:65" s="34" customFormat="1"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F693" s="36"/>
      <c r="BG693" s="36"/>
      <c r="BH693" s="36"/>
      <c r="BI693" s="36"/>
      <c r="BJ693" s="36"/>
      <c r="BK693" s="36"/>
      <c r="BL693" s="36"/>
      <c r="BM693" s="36"/>
    </row>
    <row r="694" spans="3:65" s="34" customFormat="1"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F694" s="36"/>
      <c r="BG694" s="36"/>
      <c r="BH694" s="36"/>
      <c r="BI694" s="36"/>
      <c r="BJ694" s="36"/>
      <c r="BK694" s="36"/>
      <c r="BL694" s="36"/>
      <c r="BM694" s="36"/>
    </row>
    <row r="695" spans="3:65" s="34" customFormat="1"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F695" s="36"/>
      <c r="BG695" s="36"/>
      <c r="BH695" s="36"/>
      <c r="BI695" s="36"/>
      <c r="BJ695" s="36"/>
      <c r="BK695" s="36"/>
      <c r="BL695" s="36"/>
      <c r="BM695" s="36"/>
    </row>
    <row r="696" spans="3:65" s="34" customFormat="1"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F696" s="36"/>
      <c r="BG696" s="36"/>
      <c r="BH696" s="36"/>
      <c r="BI696" s="36"/>
      <c r="BJ696" s="36"/>
      <c r="BK696" s="36"/>
      <c r="BL696" s="36"/>
      <c r="BM696" s="36"/>
    </row>
    <row r="697" spans="3:65" s="34" customFormat="1"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F697" s="36"/>
      <c r="BG697" s="36"/>
      <c r="BH697" s="36"/>
      <c r="BI697" s="36"/>
      <c r="BJ697" s="36"/>
      <c r="BK697" s="36"/>
      <c r="BL697" s="36"/>
      <c r="BM697" s="36"/>
    </row>
    <row r="698" spans="3:65" s="34" customFormat="1"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F698" s="36"/>
      <c r="BG698" s="36"/>
      <c r="BH698" s="36"/>
      <c r="BI698" s="36"/>
      <c r="BJ698" s="36"/>
      <c r="BK698" s="36"/>
      <c r="BL698" s="36"/>
      <c r="BM698" s="36"/>
    </row>
    <row r="699" spans="3:65" s="34" customFormat="1"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F699" s="36"/>
      <c r="BG699" s="36"/>
      <c r="BH699" s="36"/>
      <c r="BI699" s="36"/>
      <c r="BJ699" s="36"/>
      <c r="BK699" s="36"/>
      <c r="BL699" s="36"/>
      <c r="BM699" s="36"/>
    </row>
    <row r="700" spans="3:65" s="34" customFormat="1"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F700" s="36"/>
      <c r="BG700" s="36"/>
      <c r="BH700" s="36"/>
      <c r="BI700" s="36"/>
      <c r="BJ700" s="36"/>
      <c r="BK700" s="36"/>
      <c r="BL700" s="36"/>
      <c r="BM700" s="36"/>
    </row>
    <row r="701" spans="3:65" s="34" customFormat="1"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F701" s="36"/>
      <c r="BG701" s="36"/>
      <c r="BH701" s="36"/>
      <c r="BI701" s="36"/>
      <c r="BJ701" s="36"/>
      <c r="BK701" s="36"/>
      <c r="BL701" s="36"/>
      <c r="BM701" s="36"/>
    </row>
    <row r="702" spans="3:65" s="34" customFormat="1"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F702" s="36"/>
      <c r="BG702" s="36"/>
      <c r="BH702" s="36"/>
      <c r="BI702" s="36"/>
      <c r="BJ702" s="36"/>
      <c r="BK702" s="36"/>
      <c r="BL702" s="36"/>
      <c r="BM702" s="36"/>
    </row>
    <row r="703" spans="3:65" s="34" customFormat="1"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F703" s="36"/>
      <c r="BG703" s="36"/>
      <c r="BH703" s="36"/>
      <c r="BI703" s="36"/>
      <c r="BJ703" s="36"/>
      <c r="BK703" s="36"/>
      <c r="BL703" s="36"/>
      <c r="BM703" s="36"/>
    </row>
    <row r="704" spans="3:65" s="34" customFormat="1"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F704" s="36"/>
      <c r="BG704" s="36"/>
      <c r="BH704" s="36"/>
      <c r="BI704" s="36"/>
      <c r="BJ704" s="36"/>
      <c r="BK704" s="36"/>
      <c r="BL704" s="36"/>
      <c r="BM704" s="36"/>
    </row>
    <row r="705" spans="3:65" s="34" customFormat="1"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F705" s="36"/>
      <c r="BG705" s="36"/>
      <c r="BH705" s="36"/>
      <c r="BI705" s="36"/>
      <c r="BJ705" s="36"/>
      <c r="BK705" s="36"/>
      <c r="BL705" s="36"/>
      <c r="BM705" s="36"/>
    </row>
    <row r="706" spans="3:65" s="34" customFormat="1"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F706" s="36"/>
      <c r="BG706" s="36"/>
      <c r="BH706" s="36"/>
      <c r="BI706" s="36"/>
      <c r="BJ706" s="36"/>
      <c r="BK706" s="36"/>
      <c r="BL706" s="36"/>
      <c r="BM706" s="36"/>
    </row>
    <row r="707" spans="3:65" s="34" customFormat="1"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F707" s="36"/>
      <c r="BG707" s="36"/>
      <c r="BH707" s="36"/>
      <c r="BI707" s="36"/>
      <c r="BJ707" s="36"/>
      <c r="BK707" s="36"/>
      <c r="BL707" s="36"/>
      <c r="BM707" s="36"/>
    </row>
    <row r="708" spans="3:65" s="34" customFormat="1"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F708" s="36"/>
      <c r="BG708" s="36"/>
      <c r="BH708" s="36"/>
      <c r="BI708" s="36"/>
      <c r="BJ708" s="36"/>
      <c r="BK708" s="36"/>
      <c r="BL708" s="36"/>
      <c r="BM708" s="36"/>
    </row>
    <row r="709" spans="3:65" s="34" customFormat="1"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F709" s="36"/>
      <c r="BG709" s="36"/>
      <c r="BH709" s="36"/>
      <c r="BI709" s="36"/>
      <c r="BJ709" s="36"/>
      <c r="BK709" s="36"/>
      <c r="BL709" s="36"/>
      <c r="BM709" s="36"/>
    </row>
    <row r="710" spans="3:65" s="34" customFormat="1"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F710" s="36"/>
      <c r="BG710" s="36"/>
      <c r="BH710" s="36"/>
      <c r="BI710" s="36"/>
      <c r="BJ710" s="36"/>
      <c r="BK710" s="36"/>
      <c r="BL710" s="36"/>
      <c r="BM710" s="36"/>
    </row>
    <row r="711" spans="3:65" s="34" customFormat="1"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F711" s="36"/>
      <c r="BG711" s="36"/>
      <c r="BH711" s="36"/>
      <c r="BI711" s="36"/>
      <c r="BJ711" s="36"/>
      <c r="BK711" s="36"/>
      <c r="BL711" s="36"/>
      <c r="BM711" s="36"/>
    </row>
    <row r="712" spans="3:65" s="34" customFormat="1"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F712" s="36"/>
      <c r="BG712" s="36"/>
      <c r="BH712" s="36"/>
      <c r="BI712" s="36"/>
      <c r="BJ712" s="36"/>
      <c r="BK712" s="36"/>
      <c r="BL712" s="36"/>
      <c r="BM712" s="36"/>
    </row>
    <row r="713" spans="3:65" s="34" customFormat="1"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F713" s="36"/>
      <c r="BG713" s="36"/>
      <c r="BH713" s="36"/>
      <c r="BI713" s="36"/>
      <c r="BJ713" s="36"/>
      <c r="BK713" s="36"/>
      <c r="BL713" s="36"/>
      <c r="BM713" s="36"/>
    </row>
    <row r="714" spans="3:65" s="34" customFormat="1"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F714" s="36"/>
      <c r="BG714" s="36"/>
      <c r="BH714" s="36"/>
      <c r="BI714" s="36"/>
      <c r="BJ714" s="36"/>
      <c r="BK714" s="36"/>
      <c r="BL714" s="36"/>
      <c r="BM714" s="36"/>
    </row>
    <row r="715" spans="3:65" s="34" customFormat="1"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F715" s="36"/>
      <c r="BG715" s="36"/>
      <c r="BH715" s="36"/>
      <c r="BI715" s="36"/>
      <c r="BJ715" s="36"/>
      <c r="BK715" s="36"/>
      <c r="BL715" s="36"/>
      <c r="BM715" s="36"/>
    </row>
    <row r="716" spans="3:65" s="34" customFormat="1"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F716" s="36"/>
      <c r="BG716" s="36"/>
      <c r="BH716" s="36"/>
      <c r="BI716" s="36"/>
      <c r="BJ716" s="36"/>
      <c r="BK716" s="36"/>
      <c r="BL716" s="36"/>
      <c r="BM716" s="36"/>
    </row>
    <row r="717" spans="3:65" s="34" customFormat="1"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F717" s="36"/>
      <c r="BG717" s="36"/>
      <c r="BH717" s="36"/>
      <c r="BI717" s="36"/>
      <c r="BJ717" s="36"/>
      <c r="BK717" s="36"/>
      <c r="BL717" s="36"/>
      <c r="BM717" s="36"/>
    </row>
    <row r="718" spans="3:65" s="34" customFormat="1"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F718" s="36"/>
      <c r="BG718" s="36"/>
      <c r="BH718" s="36"/>
      <c r="BI718" s="36"/>
      <c r="BJ718" s="36"/>
      <c r="BK718" s="36"/>
      <c r="BL718" s="36"/>
      <c r="BM718" s="36"/>
    </row>
    <row r="719" spans="3:65" s="34" customFormat="1"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F719" s="36"/>
      <c r="BG719" s="36"/>
      <c r="BH719" s="36"/>
      <c r="BI719" s="36"/>
      <c r="BJ719" s="36"/>
      <c r="BK719" s="36"/>
      <c r="BL719" s="36"/>
      <c r="BM719" s="36"/>
    </row>
    <row r="720" spans="3:65" s="34" customFormat="1"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F720" s="36"/>
      <c r="BG720" s="36"/>
      <c r="BH720" s="36"/>
      <c r="BI720" s="36"/>
      <c r="BJ720" s="36"/>
      <c r="BK720" s="36"/>
      <c r="BL720" s="36"/>
      <c r="BM720" s="36"/>
    </row>
    <row r="721" spans="3:65" s="34" customFormat="1"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F721" s="36"/>
      <c r="BG721" s="36"/>
      <c r="BH721" s="36"/>
      <c r="BI721" s="36"/>
      <c r="BJ721" s="36"/>
      <c r="BK721" s="36"/>
      <c r="BL721" s="36"/>
      <c r="BM721" s="36"/>
    </row>
    <row r="722" spans="3:65" s="34" customFormat="1"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F722" s="36"/>
      <c r="BG722" s="36"/>
      <c r="BH722" s="36"/>
      <c r="BI722" s="36"/>
      <c r="BJ722" s="36"/>
      <c r="BK722" s="36"/>
      <c r="BL722" s="36"/>
      <c r="BM722" s="36"/>
    </row>
    <row r="723" spans="3:65" s="34" customFormat="1"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F723" s="36"/>
      <c r="BG723" s="36"/>
      <c r="BH723" s="36"/>
      <c r="BI723" s="36"/>
      <c r="BJ723" s="36"/>
      <c r="BK723" s="36"/>
      <c r="BL723" s="36"/>
      <c r="BM723" s="36"/>
    </row>
    <row r="724" spans="3:65" s="34" customFormat="1"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F724" s="36"/>
      <c r="BG724" s="36"/>
      <c r="BH724" s="36"/>
      <c r="BI724" s="36"/>
      <c r="BJ724" s="36"/>
      <c r="BK724" s="36"/>
      <c r="BL724" s="36"/>
      <c r="BM724" s="36"/>
    </row>
    <row r="725" spans="3:65" s="34" customFormat="1"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F725" s="36"/>
      <c r="BG725" s="36"/>
      <c r="BH725" s="36"/>
      <c r="BI725" s="36"/>
      <c r="BJ725" s="36"/>
      <c r="BK725" s="36"/>
      <c r="BL725" s="36"/>
      <c r="BM725" s="36"/>
    </row>
    <row r="726" spans="3:65" s="34" customFormat="1"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F726" s="36"/>
      <c r="BG726" s="36"/>
      <c r="BH726" s="36"/>
      <c r="BI726" s="36"/>
      <c r="BJ726" s="36"/>
      <c r="BK726" s="36"/>
      <c r="BL726" s="36"/>
      <c r="BM726" s="36"/>
    </row>
    <row r="727" spans="3:65" s="34" customFormat="1"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F727" s="36"/>
      <c r="BG727" s="36"/>
      <c r="BH727" s="36"/>
      <c r="BI727" s="36"/>
      <c r="BJ727" s="36"/>
      <c r="BK727" s="36"/>
      <c r="BL727" s="36"/>
      <c r="BM727" s="36"/>
    </row>
    <row r="728" spans="3:65" s="34" customFormat="1"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F728" s="36"/>
      <c r="BG728" s="36"/>
      <c r="BH728" s="36"/>
      <c r="BI728" s="36"/>
      <c r="BJ728" s="36"/>
      <c r="BK728" s="36"/>
      <c r="BL728" s="36"/>
      <c r="BM728" s="36"/>
    </row>
    <row r="729" spans="3:65" s="34" customFormat="1"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</row>
    <row r="730" spans="3:65" s="34" customFormat="1"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</row>
    <row r="731" spans="3:65" s="34" customFormat="1"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</row>
    <row r="732" spans="3:65" s="34" customFormat="1"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</row>
    <row r="733" spans="3:65" s="34" customFormat="1"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</row>
    <row r="734" spans="3:65" s="34" customFormat="1"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</row>
    <row r="735" spans="3:65" s="34" customFormat="1"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</row>
    <row r="736" spans="3:65" s="34" customFormat="1"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</row>
    <row r="737" spans="3:65" s="34" customFormat="1"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</row>
    <row r="738" spans="3:65" s="34" customFormat="1"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</row>
    <row r="739" spans="3:65" s="34" customFormat="1"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</row>
    <row r="740" spans="3:65" s="34" customFormat="1"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</row>
    <row r="741" spans="3:65" s="34" customFormat="1"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</row>
    <row r="742" spans="3:65" s="34" customFormat="1"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</row>
    <row r="743" spans="3:65" s="34" customFormat="1"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</row>
    <row r="744" spans="3:65" s="34" customFormat="1"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</row>
    <row r="745" spans="3:65" s="34" customFormat="1"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</row>
    <row r="746" spans="3:65" s="34" customFormat="1"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</row>
    <row r="747" spans="3:65" s="34" customFormat="1"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F747" s="36"/>
      <c r="BG747" s="36"/>
      <c r="BH747" s="36"/>
      <c r="BI747" s="36"/>
      <c r="BJ747" s="36"/>
      <c r="BK747" s="36"/>
      <c r="BL747" s="36"/>
      <c r="BM747" s="36"/>
    </row>
    <row r="748" spans="3:65" s="34" customFormat="1"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F748" s="36"/>
      <c r="BG748" s="36"/>
      <c r="BH748" s="36"/>
      <c r="BI748" s="36"/>
      <c r="BJ748" s="36"/>
      <c r="BK748" s="36"/>
      <c r="BL748" s="36"/>
      <c r="BM748" s="36"/>
    </row>
    <row r="749" spans="3:65" s="34" customFormat="1"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F749" s="36"/>
      <c r="BG749" s="36"/>
      <c r="BH749" s="36"/>
      <c r="BI749" s="36"/>
      <c r="BJ749" s="36"/>
      <c r="BK749" s="36"/>
      <c r="BL749" s="36"/>
      <c r="BM749" s="36"/>
    </row>
    <row r="750" spans="3:65" s="34" customFormat="1"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F750" s="36"/>
      <c r="BG750" s="36"/>
      <c r="BH750" s="36"/>
      <c r="BI750" s="36"/>
      <c r="BJ750" s="36"/>
      <c r="BK750" s="36"/>
      <c r="BL750" s="36"/>
      <c r="BM750" s="36"/>
    </row>
    <row r="751" spans="3:65" s="34" customFormat="1"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F751" s="36"/>
      <c r="BG751" s="36"/>
      <c r="BH751" s="36"/>
      <c r="BI751" s="36"/>
      <c r="BJ751" s="36"/>
      <c r="BK751" s="36"/>
      <c r="BL751" s="36"/>
      <c r="BM751" s="36"/>
    </row>
    <row r="752" spans="3:65" s="34" customFormat="1"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F752" s="36"/>
      <c r="BG752" s="36"/>
      <c r="BH752" s="36"/>
      <c r="BI752" s="36"/>
      <c r="BJ752" s="36"/>
      <c r="BK752" s="36"/>
      <c r="BL752" s="36"/>
      <c r="BM752" s="36"/>
    </row>
    <row r="753" spans="3:65" s="34" customFormat="1"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F753" s="36"/>
      <c r="BG753" s="36"/>
      <c r="BH753" s="36"/>
      <c r="BI753" s="36"/>
      <c r="BJ753" s="36"/>
      <c r="BK753" s="36"/>
      <c r="BL753" s="36"/>
      <c r="BM753" s="36"/>
    </row>
    <row r="754" spans="3:65" s="34" customFormat="1"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F754" s="36"/>
      <c r="BG754" s="36"/>
      <c r="BH754" s="36"/>
      <c r="BI754" s="36"/>
      <c r="BJ754" s="36"/>
      <c r="BK754" s="36"/>
      <c r="BL754" s="36"/>
      <c r="BM754" s="36"/>
    </row>
    <row r="755" spans="3:65" s="34" customFormat="1"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F755" s="36"/>
      <c r="BG755" s="36"/>
      <c r="BH755" s="36"/>
      <c r="BI755" s="36"/>
      <c r="BJ755" s="36"/>
      <c r="BK755" s="36"/>
      <c r="BL755" s="36"/>
      <c r="BM755" s="36"/>
    </row>
    <row r="756" spans="3:65" s="34" customFormat="1"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F756" s="36"/>
      <c r="BG756" s="36"/>
      <c r="BH756" s="36"/>
      <c r="BI756" s="36"/>
      <c r="BJ756" s="36"/>
      <c r="BK756" s="36"/>
      <c r="BL756" s="36"/>
      <c r="BM756" s="36"/>
    </row>
    <row r="757" spans="3:65" s="34" customFormat="1"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F757" s="36"/>
      <c r="BG757" s="36"/>
      <c r="BH757" s="36"/>
      <c r="BI757" s="36"/>
      <c r="BJ757" s="36"/>
      <c r="BK757" s="36"/>
      <c r="BL757" s="36"/>
      <c r="BM757" s="36"/>
    </row>
    <row r="758" spans="3:65" s="34" customFormat="1"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F758" s="36"/>
      <c r="BG758" s="36"/>
      <c r="BH758" s="36"/>
      <c r="BI758" s="36"/>
      <c r="BJ758" s="36"/>
      <c r="BK758" s="36"/>
      <c r="BL758" s="36"/>
      <c r="BM758" s="36"/>
    </row>
    <row r="759" spans="3:65" s="34" customFormat="1"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F759" s="36"/>
      <c r="BG759" s="36"/>
      <c r="BH759" s="36"/>
      <c r="BI759" s="36"/>
      <c r="BJ759" s="36"/>
      <c r="BK759" s="36"/>
      <c r="BL759" s="36"/>
      <c r="BM759" s="36"/>
    </row>
    <row r="760" spans="3:65" s="34" customFormat="1"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F760" s="36"/>
      <c r="BG760" s="36"/>
      <c r="BH760" s="36"/>
      <c r="BI760" s="36"/>
      <c r="BJ760" s="36"/>
      <c r="BK760" s="36"/>
      <c r="BL760" s="36"/>
      <c r="BM760" s="36"/>
    </row>
    <row r="761" spans="3:65" s="34" customFormat="1"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F761" s="36"/>
      <c r="BG761" s="36"/>
      <c r="BH761" s="36"/>
      <c r="BI761" s="36"/>
      <c r="BJ761" s="36"/>
      <c r="BK761" s="36"/>
      <c r="BL761" s="36"/>
      <c r="BM761" s="36"/>
    </row>
    <row r="762" spans="3:65" s="34" customFormat="1"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F762" s="36"/>
      <c r="BG762" s="36"/>
      <c r="BH762" s="36"/>
      <c r="BI762" s="36"/>
      <c r="BJ762" s="36"/>
      <c r="BK762" s="36"/>
      <c r="BL762" s="36"/>
      <c r="BM762" s="36"/>
    </row>
    <row r="763" spans="3:65" s="34" customFormat="1"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F763" s="36"/>
      <c r="BG763" s="36"/>
      <c r="BH763" s="36"/>
      <c r="BI763" s="36"/>
      <c r="BJ763" s="36"/>
      <c r="BK763" s="36"/>
      <c r="BL763" s="36"/>
      <c r="BM763" s="36"/>
    </row>
    <row r="764" spans="3:65" s="34" customFormat="1"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F764" s="36"/>
      <c r="BG764" s="36"/>
      <c r="BH764" s="36"/>
      <c r="BI764" s="36"/>
      <c r="BJ764" s="36"/>
      <c r="BK764" s="36"/>
      <c r="BL764" s="36"/>
      <c r="BM764" s="36"/>
    </row>
    <row r="765" spans="3:65" s="34" customFormat="1"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F765" s="36"/>
      <c r="BG765" s="36"/>
      <c r="BH765" s="36"/>
      <c r="BI765" s="36"/>
      <c r="BJ765" s="36"/>
      <c r="BK765" s="36"/>
      <c r="BL765" s="36"/>
      <c r="BM765" s="36"/>
    </row>
    <row r="766" spans="3:65" s="34" customFormat="1"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F766" s="36"/>
      <c r="BG766" s="36"/>
      <c r="BH766" s="36"/>
      <c r="BI766" s="36"/>
      <c r="BJ766" s="36"/>
      <c r="BK766" s="36"/>
      <c r="BL766" s="36"/>
      <c r="BM766" s="36"/>
    </row>
    <row r="767" spans="3:65" s="34" customFormat="1"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F767" s="36"/>
      <c r="BG767" s="36"/>
      <c r="BH767" s="36"/>
      <c r="BI767" s="36"/>
      <c r="BJ767" s="36"/>
      <c r="BK767" s="36"/>
      <c r="BL767" s="36"/>
      <c r="BM767" s="36"/>
    </row>
    <row r="768" spans="3:65" s="34" customFormat="1"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F768" s="36"/>
      <c r="BG768" s="36"/>
      <c r="BH768" s="36"/>
      <c r="BI768" s="36"/>
      <c r="BJ768" s="36"/>
      <c r="BK768" s="36"/>
      <c r="BL768" s="36"/>
      <c r="BM768" s="36"/>
    </row>
    <row r="769" spans="3:65" s="34" customFormat="1"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F769" s="36"/>
      <c r="BG769" s="36"/>
      <c r="BH769" s="36"/>
      <c r="BI769" s="36"/>
      <c r="BJ769" s="36"/>
      <c r="BK769" s="36"/>
      <c r="BL769" s="36"/>
      <c r="BM769" s="36"/>
    </row>
    <row r="770" spans="3:65" s="34" customFormat="1"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F770" s="36"/>
      <c r="BG770" s="36"/>
      <c r="BH770" s="36"/>
      <c r="BI770" s="36"/>
      <c r="BJ770" s="36"/>
      <c r="BK770" s="36"/>
      <c r="BL770" s="36"/>
      <c r="BM770" s="36"/>
    </row>
    <row r="771" spans="3:65" s="34" customFormat="1"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F771" s="36"/>
      <c r="BG771" s="36"/>
      <c r="BH771" s="36"/>
      <c r="BI771" s="36"/>
      <c r="BJ771" s="36"/>
      <c r="BK771" s="36"/>
      <c r="BL771" s="36"/>
      <c r="BM771" s="36"/>
    </row>
    <row r="772" spans="3:65" s="34" customFormat="1"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F772" s="36"/>
      <c r="BG772" s="36"/>
      <c r="BH772" s="36"/>
      <c r="BI772" s="36"/>
      <c r="BJ772" s="36"/>
      <c r="BK772" s="36"/>
      <c r="BL772" s="36"/>
      <c r="BM772" s="36"/>
    </row>
    <row r="773" spans="3:65" s="34" customFormat="1"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F773" s="36"/>
      <c r="BG773" s="36"/>
      <c r="BH773" s="36"/>
      <c r="BI773" s="36"/>
      <c r="BJ773" s="36"/>
      <c r="BK773" s="36"/>
      <c r="BL773" s="36"/>
      <c r="BM773" s="36"/>
    </row>
    <row r="774" spans="3:65" s="34" customFormat="1"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F774" s="36"/>
      <c r="BG774" s="36"/>
      <c r="BH774" s="36"/>
      <c r="BI774" s="36"/>
      <c r="BJ774" s="36"/>
      <c r="BK774" s="36"/>
      <c r="BL774" s="36"/>
      <c r="BM774" s="36"/>
    </row>
    <row r="775" spans="3:65" s="34" customFormat="1"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F775" s="36"/>
      <c r="BG775" s="36"/>
      <c r="BH775" s="36"/>
      <c r="BI775" s="36"/>
      <c r="BJ775" s="36"/>
      <c r="BK775" s="36"/>
      <c r="BL775" s="36"/>
      <c r="BM775" s="36"/>
    </row>
    <row r="776" spans="3:65" s="34" customFormat="1"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F776" s="36"/>
      <c r="BG776" s="36"/>
      <c r="BH776" s="36"/>
      <c r="BI776" s="36"/>
      <c r="BJ776" s="36"/>
      <c r="BK776" s="36"/>
      <c r="BL776" s="36"/>
      <c r="BM776" s="36"/>
    </row>
    <row r="777" spans="3:65" s="34" customFormat="1"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F777" s="36"/>
      <c r="BG777" s="36"/>
      <c r="BH777" s="36"/>
      <c r="BI777" s="36"/>
      <c r="BJ777" s="36"/>
      <c r="BK777" s="36"/>
      <c r="BL777" s="36"/>
      <c r="BM777" s="36"/>
    </row>
    <row r="778" spans="3:65" s="34" customFormat="1"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F778" s="36"/>
      <c r="BG778" s="36"/>
      <c r="BH778" s="36"/>
      <c r="BI778" s="36"/>
      <c r="BJ778" s="36"/>
      <c r="BK778" s="36"/>
      <c r="BL778" s="36"/>
      <c r="BM778" s="36"/>
    </row>
    <row r="779" spans="3:65" s="34" customFormat="1"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F779" s="36"/>
      <c r="BG779" s="36"/>
      <c r="BH779" s="36"/>
      <c r="BI779" s="36"/>
      <c r="BJ779" s="36"/>
      <c r="BK779" s="36"/>
      <c r="BL779" s="36"/>
      <c r="BM779" s="36"/>
    </row>
    <row r="780" spans="3:65" s="34" customFormat="1"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F780" s="36"/>
      <c r="BG780" s="36"/>
      <c r="BH780" s="36"/>
      <c r="BI780" s="36"/>
      <c r="BJ780" s="36"/>
      <c r="BK780" s="36"/>
      <c r="BL780" s="36"/>
      <c r="BM780" s="36"/>
    </row>
    <row r="781" spans="3:65" s="34" customFormat="1"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F781" s="36"/>
      <c r="BG781" s="36"/>
      <c r="BH781" s="36"/>
      <c r="BI781" s="36"/>
      <c r="BJ781" s="36"/>
      <c r="BK781" s="36"/>
      <c r="BL781" s="36"/>
      <c r="BM781" s="36"/>
    </row>
    <row r="782" spans="3:65" s="34" customFormat="1"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F782" s="36"/>
      <c r="BG782" s="36"/>
      <c r="BH782" s="36"/>
      <c r="BI782" s="36"/>
      <c r="BJ782" s="36"/>
      <c r="BK782" s="36"/>
      <c r="BL782" s="36"/>
      <c r="BM782" s="36"/>
    </row>
    <row r="783" spans="3:65" s="34" customFormat="1"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F783" s="36"/>
      <c r="BG783" s="36"/>
      <c r="BH783" s="36"/>
      <c r="BI783" s="36"/>
      <c r="BJ783" s="36"/>
      <c r="BK783" s="36"/>
      <c r="BL783" s="36"/>
      <c r="BM783" s="36"/>
    </row>
    <row r="784" spans="3:65" s="34" customFormat="1"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F784" s="36"/>
      <c r="BG784" s="36"/>
      <c r="BH784" s="36"/>
      <c r="BI784" s="36"/>
      <c r="BJ784" s="36"/>
      <c r="BK784" s="36"/>
      <c r="BL784" s="36"/>
      <c r="BM784" s="36"/>
    </row>
    <row r="785" spans="3:65" s="34" customFormat="1"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F785" s="36"/>
      <c r="BG785" s="36"/>
      <c r="BH785" s="36"/>
      <c r="BI785" s="36"/>
      <c r="BJ785" s="36"/>
      <c r="BK785" s="36"/>
      <c r="BL785" s="36"/>
      <c r="BM785" s="36"/>
    </row>
    <row r="786" spans="3:65" s="34" customFormat="1"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F786" s="36"/>
      <c r="BG786" s="36"/>
      <c r="BH786" s="36"/>
      <c r="BI786" s="36"/>
      <c r="BJ786" s="36"/>
      <c r="BK786" s="36"/>
      <c r="BL786" s="36"/>
      <c r="BM786" s="36"/>
    </row>
    <row r="787" spans="3:65" s="34" customFormat="1"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F787" s="36"/>
      <c r="BG787" s="36"/>
      <c r="BH787" s="36"/>
      <c r="BI787" s="36"/>
      <c r="BJ787" s="36"/>
      <c r="BK787" s="36"/>
      <c r="BL787" s="36"/>
      <c r="BM787" s="36"/>
    </row>
    <row r="788" spans="3:65" s="34" customFormat="1"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F788" s="36"/>
      <c r="BG788" s="36"/>
      <c r="BH788" s="36"/>
      <c r="BI788" s="36"/>
      <c r="BJ788" s="36"/>
      <c r="BK788" s="36"/>
      <c r="BL788" s="36"/>
      <c r="BM788" s="36"/>
    </row>
    <row r="789" spans="3:65" s="34" customFormat="1"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F789" s="36"/>
      <c r="BG789" s="36"/>
      <c r="BH789" s="36"/>
      <c r="BI789" s="36"/>
      <c r="BJ789" s="36"/>
      <c r="BK789" s="36"/>
      <c r="BL789" s="36"/>
      <c r="BM789" s="36"/>
    </row>
    <row r="790" spans="3:65" s="34" customFormat="1"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F790" s="36"/>
      <c r="BG790" s="36"/>
      <c r="BH790" s="36"/>
      <c r="BI790" s="36"/>
      <c r="BJ790" s="36"/>
      <c r="BK790" s="36"/>
      <c r="BL790" s="36"/>
      <c r="BM790" s="36"/>
    </row>
    <row r="791" spans="3:65" s="34" customFormat="1"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F791" s="36"/>
      <c r="BG791" s="36"/>
      <c r="BH791" s="36"/>
      <c r="BI791" s="36"/>
      <c r="BJ791" s="36"/>
      <c r="BK791" s="36"/>
      <c r="BL791" s="36"/>
      <c r="BM791" s="36"/>
    </row>
    <row r="792" spans="3:65" s="34" customFormat="1"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F792" s="36"/>
      <c r="BG792" s="36"/>
      <c r="BH792" s="36"/>
      <c r="BI792" s="36"/>
      <c r="BJ792" s="36"/>
      <c r="BK792" s="36"/>
      <c r="BL792" s="36"/>
      <c r="BM792" s="36"/>
    </row>
    <row r="793" spans="3:65" s="34" customFormat="1"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L793" s="36"/>
      <c r="BM793" s="36"/>
    </row>
    <row r="794" spans="3:65" s="34" customFormat="1"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</row>
    <row r="795" spans="3:65" s="34" customFormat="1"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</row>
    <row r="796" spans="3:65" s="34" customFormat="1"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</row>
    <row r="797" spans="3:65" s="34" customFormat="1"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</row>
    <row r="798" spans="3:65" s="34" customFormat="1"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</row>
    <row r="799" spans="3:65" s="34" customFormat="1"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</row>
    <row r="800" spans="3:65" s="34" customFormat="1"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</row>
    <row r="801" spans="3:65" s="34" customFormat="1"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</row>
    <row r="802" spans="3:65" s="34" customFormat="1"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</row>
    <row r="803" spans="3:65" s="34" customFormat="1"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</row>
    <row r="804" spans="3:65" s="34" customFormat="1"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</row>
    <row r="805" spans="3:65" s="34" customFormat="1"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</row>
    <row r="806" spans="3:65" s="34" customFormat="1"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</row>
    <row r="807" spans="3:65" s="34" customFormat="1"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</row>
    <row r="808" spans="3:65" s="34" customFormat="1"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</row>
    <row r="809" spans="3:65" s="34" customFormat="1"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</row>
    <row r="810" spans="3:65" s="34" customFormat="1"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</row>
    <row r="811" spans="3:65" s="34" customFormat="1"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F811" s="36"/>
      <c r="BG811" s="36"/>
      <c r="BH811" s="36"/>
      <c r="BI811" s="36"/>
      <c r="BJ811" s="36"/>
      <c r="BK811" s="36"/>
      <c r="BL811" s="36"/>
      <c r="BM811" s="36"/>
    </row>
    <row r="812" spans="3:65" s="34" customFormat="1"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F812" s="36"/>
      <c r="BG812" s="36"/>
      <c r="BH812" s="36"/>
      <c r="BI812" s="36"/>
      <c r="BJ812" s="36"/>
      <c r="BK812" s="36"/>
      <c r="BL812" s="36"/>
      <c r="BM812" s="36"/>
    </row>
    <row r="813" spans="3:65" s="34" customFormat="1"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F813" s="36"/>
      <c r="BG813" s="36"/>
      <c r="BH813" s="36"/>
      <c r="BI813" s="36"/>
      <c r="BJ813" s="36"/>
      <c r="BK813" s="36"/>
      <c r="BL813" s="36"/>
      <c r="BM813" s="36"/>
    </row>
    <row r="814" spans="3:65" s="34" customFormat="1"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F814" s="36"/>
      <c r="BG814" s="36"/>
      <c r="BH814" s="36"/>
      <c r="BI814" s="36"/>
      <c r="BJ814" s="36"/>
      <c r="BK814" s="36"/>
      <c r="BL814" s="36"/>
      <c r="BM814" s="36"/>
    </row>
    <row r="815" spans="3:65" s="34" customFormat="1"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F815" s="36"/>
      <c r="BG815" s="36"/>
      <c r="BH815" s="36"/>
      <c r="BI815" s="36"/>
      <c r="BJ815" s="36"/>
      <c r="BK815" s="36"/>
      <c r="BL815" s="36"/>
      <c r="BM815" s="36"/>
    </row>
    <row r="816" spans="3:65" s="34" customFormat="1"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F816" s="36"/>
      <c r="BG816" s="36"/>
      <c r="BH816" s="36"/>
      <c r="BI816" s="36"/>
      <c r="BJ816" s="36"/>
      <c r="BK816" s="36"/>
      <c r="BL816" s="36"/>
      <c r="BM816" s="36"/>
    </row>
    <row r="817" spans="3:65" s="34" customFormat="1"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F817" s="36"/>
      <c r="BG817" s="36"/>
      <c r="BH817" s="36"/>
      <c r="BI817" s="36"/>
      <c r="BJ817" s="36"/>
      <c r="BK817" s="36"/>
      <c r="BL817" s="36"/>
      <c r="BM817" s="36"/>
    </row>
    <row r="818" spans="3:65" s="34" customFormat="1"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F818" s="36"/>
      <c r="BG818" s="36"/>
      <c r="BH818" s="36"/>
      <c r="BI818" s="36"/>
      <c r="BJ818" s="36"/>
      <c r="BK818" s="36"/>
      <c r="BL818" s="36"/>
      <c r="BM818" s="36"/>
    </row>
    <row r="819" spans="3:65" s="34" customFormat="1"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F819" s="36"/>
      <c r="BG819" s="36"/>
      <c r="BH819" s="36"/>
      <c r="BI819" s="36"/>
      <c r="BJ819" s="36"/>
      <c r="BK819" s="36"/>
      <c r="BL819" s="36"/>
      <c r="BM819" s="36"/>
    </row>
    <row r="820" spans="3:65" s="34" customFormat="1"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F820" s="36"/>
      <c r="BG820" s="36"/>
      <c r="BH820" s="36"/>
      <c r="BI820" s="36"/>
      <c r="BJ820" s="36"/>
      <c r="BK820" s="36"/>
      <c r="BL820" s="36"/>
      <c r="BM820" s="36"/>
    </row>
    <row r="821" spans="3:65" s="34" customFormat="1"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F821" s="36"/>
      <c r="BG821" s="36"/>
      <c r="BH821" s="36"/>
      <c r="BI821" s="36"/>
      <c r="BJ821" s="36"/>
      <c r="BK821" s="36"/>
      <c r="BL821" s="36"/>
      <c r="BM821" s="36"/>
    </row>
    <row r="822" spans="3:65" s="34" customFormat="1"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F822" s="36"/>
      <c r="BG822" s="36"/>
      <c r="BH822" s="36"/>
      <c r="BI822" s="36"/>
      <c r="BJ822" s="36"/>
      <c r="BK822" s="36"/>
      <c r="BL822" s="36"/>
      <c r="BM822" s="36"/>
    </row>
    <row r="823" spans="3:65" s="34" customFormat="1"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F823" s="36"/>
      <c r="BG823" s="36"/>
      <c r="BH823" s="36"/>
      <c r="BI823" s="36"/>
      <c r="BJ823" s="36"/>
      <c r="BK823" s="36"/>
      <c r="BL823" s="36"/>
      <c r="BM823" s="36"/>
    </row>
    <row r="824" spans="3:65" s="34" customFormat="1"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F824" s="36"/>
      <c r="BG824" s="36"/>
      <c r="BH824" s="36"/>
      <c r="BI824" s="36"/>
      <c r="BJ824" s="36"/>
      <c r="BK824" s="36"/>
      <c r="BL824" s="36"/>
      <c r="BM824" s="36"/>
    </row>
    <row r="825" spans="3:65" s="34" customFormat="1"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F825" s="36"/>
      <c r="BG825" s="36"/>
      <c r="BH825" s="36"/>
      <c r="BI825" s="36"/>
      <c r="BJ825" s="36"/>
      <c r="BK825" s="36"/>
      <c r="BL825" s="36"/>
      <c r="BM825" s="36"/>
    </row>
    <row r="826" spans="3:65" s="34" customFormat="1"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F826" s="36"/>
      <c r="BG826" s="36"/>
      <c r="BH826" s="36"/>
      <c r="BI826" s="36"/>
      <c r="BJ826" s="36"/>
      <c r="BK826" s="36"/>
      <c r="BL826" s="36"/>
      <c r="BM826" s="36"/>
    </row>
    <row r="827" spans="3:65" s="34" customFormat="1"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F827" s="36"/>
      <c r="BG827" s="36"/>
      <c r="BH827" s="36"/>
      <c r="BI827" s="36"/>
      <c r="BJ827" s="36"/>
      <c r="BK827" s="36"/>
      <c r="BL827" s="36"/>
      <c r="BM827" s="36"/>
    </row>
    <row r="828" spans="3:65" s="34" customFormat="1"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F828" s="36"/>
      <c r="BG828" s="36"/>
      <c r="BH828" s="36"/>
      <c r="BI828" s="36"/>
      <c r="BJ828" s="36"/>
      <c r="BK828" s="36"/>
      <c r="BL828" s="36"/>
      <c r="BM828" s="36"/>
    </row>
    <row r="829" spans="3:65" s="34" customFormat="1"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F829" s="36"/>
      <c r="BG829" s="36"/>
      <c r="BH829" s="36"/>
      <c r="BI829" s="36"/>
      <c r="BJ829" s="36"/>
      <c r="BK829" s="36"/>
      <c r="BL829" s="36"/>
      <c r="BM829" s="36"/>
    </row>
    <row r="830" spans="3:65" s="34" customFormat="1"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F830" s="36"/>
      <c r="BG830" s="36"/>
      <c r="BH830" s="36"/>
      <c r="BI830" s="36"/>
      <c r="BJ830" s="36"/>
      <c r="BK830" s="36"/>
      <c r="BL830" s="36"/>
      <c r="BM830" s="36"/>
    </row>
    <row r="831" spans="3:65" s="34" customFormat="1"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F831" s="36"/>
      <c r="BG831" s="36"/>
      <c r="BH831" s="36"/>
      <c r="BI831" s="36"/>
      <c r="BJ831" s="36"/>
      <c r="BK831" s="36"/>
      <c r="BL831" s="36"/>
      <c r="BM831" s="36"/>
    </row>
    <row r="832" spans="3:65" s="34" customFormat="1"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F832" s="36"/>
      <c r="BG832" s="36"/>
      <c r="BH832" s="36"/>
      <c r="BI832" s="36"/>
      <c r="BJ832" s="36"/>
      <c r="BK832" s="36"/>
      <c r="BL832" s="36"/>
      <c r="BM832" s="36"/>
    </row>
    <row r="833" spans="3:65" s="34" customFormat="1"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F833" s="36"/>
      <c r="BG833" s="36"/>
      <c r="BH833" s="36"/>
      <c r="BI833" s="36"/>
      <c r="BJ833" s="36"/>
      <c r="BK833" s="36"/>
      <c r="BL833" s="36"/>
      <c r="BM833" s="36"/>
    </row>
    <row r="834" spans="3:65" s="34" customFormat="1"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F834" s="36"/>
      <c r="BG834" s="36"/>
      <c r="BH834" s="36"/>
      <c r="BI834" s="36"/>
      <c r="BJ834" s="36"/>
      <c r="BK834" s="36"/>
      <c r="BL834" s="36"/>
      <c r="BM834" s="36"/>
    </row>
    <row r="835" spans="3:65" s="34" customFormat="1"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F835" s="36"/>
      <c r="BG835" s="36"/>
      <c r="BH835" s="36"/>
      <c r="BI835" s="36"/>
      <c r="BJ835" s="36"/>
      <c r="BK835" s="36"/>
      <c r="BL835" s="36"/>
      <c r="BM835" s="36"/>
    </row>
    <row r="836" spans="3:65" s="34" customFormat="1"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F836" s="36"/>
      <c r="BG836" s="36"/>
      <c r="BH836" s="36"/>
      <c r="BI836" s="36"/>
      <c r="BJ836" s="36"/>
      <c r="BK836" s="36"/>
      <c r="BL836" s="36"/>
      <c r="BM836" s="36"/>
    </row>
    <row r="837" spans="3:65" s="34" customFormat="1"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F837" s="36"/>
      <c r="BG837" s="36"/>
      <c r="BH837" s="36"/>
      <c r="BI837" s="36"/>
      <c r="BJ837" s="36"/>
      <c r="BK837" s="36"/>
      <c r="BL837" s="36"/>
      <c r="BM837" s="36"/>
    </row>
    <row r="838" spans="3:65" s="34" customFormat="1"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F838" s="36"/>
      <c r="BG838" s="36"/>
      <c r="BH838" s="36"/>
      <c r="BI838" s="36"/>
      <c r="BJ838" s="36"/>
      <c r="BK838" s="36"/>
      <c r="BL838" s="36"/>
      <c r="BM838" s="36"/>
    </row>
    <row r="839" spans="3:65" s="34" customFormat="1"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F839" s="36"/>
      <c r="BG839" s="36"/>
      <c r="BH839" s="36"/>
      <c r="BI839" s="36"/>
      <c r="BJ839" s="36"/>
      <c r="BK839" s="36"/>
      <c r="BL839" s="36"/>
      <c r="BM839" s="36"/>
    </row>
    <row r="840" spans="3:65" s="34" customFormat="1"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F840" s="36"/>
      <c r="BG840" s="36"/>
      <c r="BH840" s="36"/>
      <c r="BI840" s="36"/>
      <c r="BJ840" s="36"/>
      <c r="BK840" s="36"/>
      <c r="BL840" s="36"/>
      <c r="BM840" s="36"/>
    </row>
    <row r="841" spans="3:65" s="34" customFormat="1"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F841" s="36"/>
      <c r="BG841" s="36"/>
      <c r="BH841" s="36"/>
      <c r="BI841" s="36"/>
      <c r="BJ841" s="36"/>
      <c r="BK841" s="36"/>
      <c r="BL841" s="36"/>
      <c r="BM841" s="36"/>
    </row>
    <row r="842" spans="3:65" s="34" customFormat="1"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F842" s="36"/>
      <c r="BG842" s="36"/>
      <c r="BH842" s="36"/>
      <c r="BI842" s="36"/>
      <c r="BJ842" s="36"/>
      <c r="BK842" s="36"/>
      <c r="BL842" s="36"/>
      <c r="BM842" s="36"/>
    </row>
    <row r="843" spans="3:65" s="34" customFormat="1"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F843" s="36"/>
      <c r="BG843" s="36"/>
      <c r="BH843" s="36"/>
      <c r="BI843" s="36"/>
      <c r="BJ843" s="36"/>
      <c r="BK843" s="36"/>
      <c r="BL843" s="36"/>
      <c r="BM843" s="36"/>
    </row>
    <row r="844" spans="3:65" s="34" customFormat="1"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F844" s="36"/>
      <c r="BG844" s="36"/>
      <c r="BH844" s="36"/>
      <c r="BI844" s="36"/>
      <c r="BJ844" s="36"/>
      <c r="BK844" s="36"/>
      <c r="BL844" s="36"/>
      <c r="BM844" s="36"/>
    </row>
    <row r="845" spans="3:65" s="34" customFormat="1"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F845" s="36"/>
      <c r="BG845" s="36"/>
      <c r="BH845" s="36"/>
      <c r="BI845" s="36"/>
      <c r="BJ845" s="36"/>
      <c r="BK845" s="36"/>
      <c r="BL845" s="36"/>
      <c r="BM845" s="36"/>
    </row>
    <row r="846" spans="3:65" s="34" customFormat="1"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F846" s="36"/>
      <c r="BG846" s="36"/>
      <c r="BH846" s="36"/>
      <c r="BI846" s="36"/>
      <c r="BJ846" s="36"/>
      <c r="BK846" s="36"/>
      <c r="BL846" s="36"/>
      <c r="BM846" s="36"/>
    </row>
  </sheetData>
  <mergeCells count="2">
    <mergeCell ref="F9:G9"/>
    <mergeCell ref="F10:G10"/>
  </mergeCells>
  <pageMargins left="0.75" right="0.75" top="1" bottom="1" header="0.5" footer="0.5"/>
  <pageSetup scale="4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B1:AG48"/>
  <sheetViews>
    <sheetView showGridLines="0" view="pageBreakPreview" zoomScale="60" zoomScaleNormal="85" workbookViewId="0">
      <pane xSplit="5" ySplit="11" topLeftCell="F12" activePane="bottomRight" state="frozen"/>
      <selection activeCell="AB58" sqref="AB58"/>
      <selection pane="topRight" activeCell="AB58" sqref="AB58"/>
      <selection pane="bottomLeft" activeCell="AB58" sqref="AB58"/>
      <selection pane="bottomRight" activeCell="AB58" sqref="AB58"/>
    </sheetView>
  </sheetViews>
  <sheetFormatPr defaultColWidth="11.42578125" defaultRowHeight="15"/>
  <cols>
    <col min="1" max="1" width="0" style="3" hidden="1" customWidth="1"/>
    <col min="2" max="2" width="8.85546875" style="3" customWidth="1"/>
    <col min="3" max="3" width="7.5703125" style="3" hidden="1" customWidth="1"/>
    <col min="4" max="4" width="7.42578125" style="3" customWidth="1"/>
    <col min="5" max="5" width="30" style="3" customWidth="1"/>
    <col min="6" max="7" width="8.42578125" style="3" customWidth="1"/>
    <col min="8" max="8" width="8.42578125" style="65" customWidth="1"/>
    <col min="9" max="10" width="8.42578125" style="3" customWidth="1"/>
    <col min="11" max="11" width="7.7109375" style="3" customWidth="1"/>
    <col min="12" max="17" width="13.85546875" style="3" customWidth="1"/>
    <col min="18" max="18" width="6.5703125" style="3" customWidth="1"/>
    <col min="19" max="21" width="13.85546875" style="3" customWidth="1"/>
    <col min="22" max="16384" width="11.42578125" style="3"/>
  </cols>
  <sheetData>
    <row r="1" spans="2:21">
      <c r="E1" s="16" t="s">
        <v>0</v>
      </c>
      <c r="N1" s="18"/>
      <c r="O1" s="18"/>
    </row>
    <row r="2" spans="2:21">
      <c r="E2" s="16" t="s">
        <v>25</v>
      </c>
      <c r="Q2" s="147">
        <v>6</v>
      </c>
      <c r="R2" s="3" t="s">
        <v>142</v>
      </c>
    </row>
    <row r="3" spans="2:21">
      <c r="E3" s="20" t="e">
        <f>+#REF!</f>
        <v>#REF!</v>
      </c>
      <c r="Q3" s="147">
        <v>5</v>
      </c>
      <c r="R3" s="3" t="s">
        <v>141</v>
      </c>
    </row>
    <row r="4" spans="2:21">
      <c r="Q4" s="147">
        <v>2021</v>
      </c>
      <c r="R4" s="3" t="s">
        <v>89</v>
      </c>
    </row>
    <row r="5" spans="2:21">
      <c r="Q5" s="147">
        <v>2022</v>
      </c>
      <c r="R5" s="3" t="s">
        <v>143</v>
      </c>
    </row>
    <row r="6" spans="2:21">
      <c r="Q6" s="147">
        <f>+Q5+(Q3/12)</f>
        <v>2022.4166666666667</v>
      </c>
      <c r="R6" s="148" t="s">
        <v>144</v>
      </c>
    </row>
    <row r="7" spans="2:21">
      <c r="Q7" s="147">
        <f>+Q4+(Q2/12)</f>
        <v>2021.5</v>
      </c>
      <c r="R7" s="149" t="s">
        <v>145</v>
      </c>
    </row>
    <row r="8" spans="2:21">
      <c r="D8" s="18"/>
      <c r="E8" s="18"/>
      <c r="F8" s="18"/>
      <c r="G8" s="18"/>
      <c r="H8" s="66"/>
      <c r="I8" s="18"/>
      <c r="J8" s="18"/>
      <c r="K8" s="27"/>
      <c r="L8" s="27"/>
      <c r="P8" s="17"/>
      <c r="S8" s="5" t="s">
        <v>2</v>
      </c>
      <c r="T8" s="5" t="s">
        <v>3</v>
      </c>
      <c r="U8" s="5"/>
    </row>
    <row r="9" spans="2:21">
      <c r="C9" s="5"/>
      <c r="D9" s="5" t="s">
        <v>16</v>
      </c>
      <c r="E9" s="21" t="s">
        <v>34</v>
      </c>
      <c r="F9" s="173" t="s">
        <v>35</v>
      </c>
      <c r="G9" s="173"/>
      <c r="H9" s="67" t="s">
        <v>7</v>
      </c>
      <c r="I9" s="5" t="s">
        <v>16</v>
      </c>
      <c r="J9" s="5"/>
      <c r="K9" s="5" t="s">
        <v>36</v>
      </c>
      <c r="L9" s="80"/>
      <c r="M9" s="5"/>
      <c r="N9" s="21" t="s">
        <v>16</v>
      </c>
      <c r="O9" s="21"/>
      <c r="P9" s="17"/>
      <c r="Q9" s="5" t="s">
        <v>32</v>
      </c>
      <c r="S9" s="5" t="s">
        <v>69</v>
      </c>
      <c r="T9" s="5" t="s">
        <v>69</v>
      </c>
      <c r="U9" s="5" t="s">
        <v>4</v>
      </c>
    </row>
    <row r="10" spans="2:21">
      <c r="C10" s="5"/>
      <c r="D10" s="5" t="s">
        <v>70</v>
      </c>
      <c r="E10" s="21"/>
      <c r="F10" s="173" t="s">
        <v>43</v>
      </c>
      <c r="G10" s="173"/>
      <c r="H10" s="67" t="s">
        <v>44</v>
      </c>
      <c r="I10" s="5" t="s">
        <v>45</v>
      </c>
      <c r="J10" s="5" t="s">
        <v>46</v>
      </c>
      <c r="K10" s="5" t="s">
        <v>47</v>
      </c>
      <c r="L10" s="80" t="s">
        <v>87</v>
      </c>
      <c r="M10" s="5" t="s">
        <v>37</v>
      </c>
      <c r="N10" s="5" t="s">
        <v>8</v>
      </c>
      <c r="O10" s="5" t="s">
        <v>48</v>
      </c>
      <c r="P10" s="86" t="s">
        <v>94</v>
      </c>
      <c r="Q10" s="5" t="s">
        <v>49</v>
      </c>
      <c r="R10" s="5"/>
      <c r="S10" s="5" t="s">
        <v>8</v>
      </c>
      <c r="T10" s="5" t="s">
        <v>8</v>
      </c>
      <c r="U10" s="5" t="s">
        <v>11</v>
      </c>
    </row>
    <row r="11" spans="2:21">
      <c r="B11" s="22" t="s">
        <v>93</v>
      </c>
      <c r="C11" s="22" t="s">
        <v>53</v>
      </c>
      <c r="D11" s="22" t="s">
        <v>54</v>
      </c>
      <c r="E11" s="23" t="s">
        <v>55</v>
      </c>
      <c r="F11" s="22" t="s">
        <v>36</v>
      </c>
      <c r="G11" s="22" t="s">
        <v>56</v>
      </c>
      <c r="H11" s="68" t="s">
        <v>39</v>
      </c>
      <c r="I11" s="22" t="s">
        <v>57</v>
      </c>
      <c r="J11" s="22" t="s">
        <v>58</v>
      </c>
      <c r="K11" s="22" t="s">
        <v>8</v>
      </c>
      <c r="L11" s="81" t="s">
        <v>88</v>
      </c>
      <c r="M11" s="22" t="s">
        <v>6</v>
      </c>
      <c r="N11" s="22" t="s">
        <v>6</v>
      </c>
      <c r="O11" s="22" t="s">
        <v>8</v>
      </c>
      <c r="P11" s="87" t="s">
        <v>8</v>
      </c>
      <c r="Q11" s="5" t="s">
        <v>59</v>
      </c>
      <c r="R11" s="5"/>
      <c r="S11" s="88">
        <f>+'2132 Trks'!S11</f>
        <v>44348</v>
      </c>
      <c r="T11" s="88">
        <f>+'2132 Trks'!T11</f>
        <v>44712</v>
      </c>
      <c r="U11" s="88">
        <f>+'2132 Trks'!U11</f>
        <v>44712</v>
      </c>
    </row>
    <row r="12" spans="2:21">
      <c r="C12" s="17"/>
      <c r="D12" s="17" t="s">
        <v>71</v>
      </c>
      <c r="E12" s="28" t="s">
        <v>72</v>
      </c>
      <c r="F12" s="25">
        <v>1997</v>
      </c>
      <c r="G12" s="25">
        <v>5</v>
      </c>
      <c r="H12" s="69">
        <v>0</v>
      </c>
      <c r="I12" s="17" t="s">
        <v>60</v>
      </c>
      <c r="J12" s="17">
        <v>7</v>
      </c>
      <c r="K12" s="27">
        <f t="shared" ref="K12:K29" si="0">F12+J12</f>
        <v>2004</v>
      </c>
      <c r="L12" s="79">
        <f>+K12+(G12/12)</f>
        <v>2004.4166666666667</v>
      </c>
      <c r="M12" s="26">
        <v>14900</v>
      </c>
      <c r="N12" s="26">
        <f t="shared" ref="N12:N29" si="1">M12-M12*H12</f>
        <v>14900</v>
      </c>
      <c r="O12" s="26">
        <f t="shared" ref="O12" si="2">N12/J12/12</f>
        <v>177.38095238095238</v>
      </c>
      <c r="P12" s="26">
        <f>O12*12</f>
        <v>2128.5714285714284</v>
      </c>
      <c r="Q12" s="151">
        <f t="shared" ref="Q12" si="3">+IF(L12&lt;$Q$7,0,IF(L12&gt;$Q$6,P12,(((L12-$Q$7)*12)*O12)))</f>
        <v>0</v>
      </c>
      <c r="R12" s="152"/>
      <c r="S12" s="150">
        <f t="shared" ref="S12" si="4">+IF(L12&lt;=$Q$7,M12,IF((F12+(G12/12))&gt;=$Q$7,0,(((N12-(((L12-$Q$7)*12)*O12))))))</f>
        <v>14900</v>
      </c>
      <c r="T12" s="77">
        <f>+IF(Q12=0,S12,S12+Q12)</f>
        <v>14900</v>
      </c>
      <c r="U12" s="77">
        <f>+M12-T12</f>
        <v>0</v>
      </c>
    </row>
    <row r="13" spans="2:21">
      <c r="C13" s="17"/>
      <c r="D13" s="17">
        <v>20</v>
      </c>
      <c r="E13" s="28" t="s">
        <v>73</v>
      </c>
      <c r="F13" s="25">
        <v>1997</v>
      </c>
      <c r="G13" s="25">
        <v>5</v>
      </c>
      <c r="H13" s="69">
        <v>0</v>
      </c>
      <c r="I13" s="17" t="s">
        <v>60</v>
      </c>
      <c r="J13" s="17">
        <v>10</v>
      </c>
      <c r="K13" s="27">
        <f t="shared" si="0"/>
        <v>2007</v>
      </c>
      <c r="L13" s="79">
        <f t="shared" ref="L13:L29" si="5">+K13+(G13/12)</f>
        <v>2007.4166666666667</v>
      </c>
      <c r="M13" s="26">
        <v>5480.45</v>
      </c>
      <c r="N13" s="26">
        <f t="shared" si="1"/>
        <v>5480.45</v>
      </c>
      <c r="O13" s="26">
        <f t="shared" ref="O13:O30" si="6">N13/J13/12</f>
        <v>45.670416666666661</v>
      </c>
      <c r="P13" s="26">
        <f t="shared" ref="P13:P30" si="7">O13*12</f>
        <v>548.04499999999996</v>
      </c>
      <c r="Q13" s="151">
        <f t="shared" ref="Q13:Q30" si="8">+IF(L13&lt;$Q$7,0,IF(L13&gt;$Q$6,P13,(((L13-$Q$7)*12)*O13)))</f>
        <v>0</v>
      </c>
      <c r="R13" s="152"/>
      <c r="S13" s="150">
        <f t="shared" ref="S13:S30" si="9">+IF(L13&lt;=$Q$7,M13,IF((F13+(G13/12))&gt;=$Q$7,0,(((N13-(((L13-$Q$7)*12)*O13))))))</f>
        <v>5480.45</v>
      </c>
      <c r="T13" s="77">
        <f t="shared" ref="T13:T30" si="10">+IF(Q13=0,S13,S13+Q13)</f>
        <v>5480.45</v>
      </c>
      <c r="U13" s="77">
        <f t="shared" ref="U13:U30" si="11">+M13-T13</f>
        <v>0</v>
      </c>
    </row>
    <row r="14" spans="2:21">
      <c r="C14" s="17"/>
      <c r="D14" s="17">
        <v>24</v>
      </c>
      <c r="E14" s="28" t="s">
        <v>73</v>
      </c>
      <c r="F14" s="25">
        <v>1997</v>
      </c>
      <c r="G14" s="25">
        <v>5</v>
      </c>
      <c r="H14" s="69">
        <v>0</v>
      </c>
      <c r="I14" s="17" t="s">
        <v>60</v>
      </c>
      <c r="J14" s="17">
        <v>10</v>
      </c>
      <c r="K14" s="27">
        <f t="shared" si="0"/>
        <v>2007</v>
      </c>
      <c r="L14" s="79">
        <f t="shared" si="5"/>
        <v>2007.4166666666667</v>
      </c>
      <c r="M14" s="26">
        <v>6558.11</v>
      </c>
      <c r="N14" s="26">
        <f t="shared" si="1"/>
        <v>6558.11</v>
      </c>
      <c r="O14" s="26">
        <f t="shared" si="6"/>
        <v>54.65091666666666</v>
      </c>
      <c r="P14" s="26">
        <f t="shared" si="7"/>
        <v>655.81099999999992</v>
      </c>
      <c r="Q14" s="151">
        <f t="shared" si="8"/>
        <v>0</v>
      </c>
      <c r="R14" s="152"/>
      <c r="S14" s="150">
        <f t="shared" si="9"/>
        <v>6558.11</v>
      </c>
      <c r="T14" s="77">
        <f t="shared" si="10"/>
        <v>6558.11</v>
      </c>
      <c r="U14" s="77">
        <f t="shared" si="11"/>
        <v>0</v>
      </c>
    </row>
    <row r="15" spans="2:21">
      <c r="C15" s="17"/>
      <c r="D15" s="17">
        <v>10</v>
      </c>
      <c r="E15" s="28" t="s">
        <v>74</v>
      </c>
      <c r="F15" s="25">
        <v>1997</v>
      </c>
      <c r="G15" s="25">
        <v>5</v>
      </c>
      <c r="H15" s="69">
        <v>0</v>
      </c>
      <c r="I15" s="17" t="s">
        <v>60</v>
      </c>
      <c r="J15" s="17">
        <v>10</v>
      </c>
      <c r="K15" s="27">
        <f t="shared" si="0"/>
        <v>2007</v>
      </c>
      <c r="L15" s="79">
        <f t="shared" si="5"/>
        <v>2007.4166666666667</v>
      </c>
      <c r="M15" s="26">
        <f>11576.76/4</f>
        <v>2894.19</v>
      </c>
      <c r="N15" s="26">
        <f t="shared" si="1"/>
        <v>2894.19</v>
      </c>
      <c r="O15" s="26">
        <f t="shared" si="6"/>
        <v>24.11825</v>
      </c>
      <c r="P15" s="26">
        <f t="shared" si="7"/>
        <v>289.41899999999998</v>
      </c>
      <c r="Q15" s="151">
        <f t="shared" si="8"/>
        <v>0</v>
      </c>
      <c r="R15" s="152"/>
      <c r="S15" s="150">
        <f t="shared" si="9"/>
        <v>2894.19</v>
      </c>
      <c r="T15" s="77">
        <f t="shared" si="10"/>
        <v>2894.19</v>
      </c>
      <c r="U15" s="77">
        <f t="shared" si="11"/>
        <v>0</v>
      </c>
    </row>
    <row r="16" spans="2:21">
      <c r="C16" s="17"/>
      <c r="D16" s="17">
        <v>48</v>
      </c>
      <c r="E16" s="28" t="s">
        <v>75</v>
      </c>
      <c r="F16" s="25">
        <v>1997</v>
      </c>
      <c r="G16" s="25">
        <v>5</v>
      </c>
      <c r="H16" s="69">
        <v>0</v>
      </c>
      <c r="I16" s="17" t="s">
        <v>60</v>
      </c>
      <c r="J16" s="17">
        <v>10</v>
      </c>
      <c r="K16" s="27">
        <f t="shared" si="0"/>
        <v>2007</v>
      </c>
      <c r="L16" s="79">
        <f t="shared" si="5"/>
        <v>2007.4166666666667</v>
      </c>
      <c r="M16" s="26">
        <v>15174.61</v>
      </c>
      <c r="N16" s="26">
        <f t="shared" si="1"/>
        <v>15174.61</v>
      </c>
      <c r="O16" s="26">
        <f t="shared" si="6"/>
        <v>126.45508333333333</v>
      </c>
      <c r="P16" s="26">
        <f t="shared" si="7"/>
        <v>1517.461</v>
      </c>
      <c r="Q16" s="151">
        <f t="shared" si="8"/>
        <v>0</v>
      </c>
      <c r="R16" s="152"/>
      <c r="S16" s="150">
        <f t="shared" si="9"/>
        <v>15174.61</v>
      </c>
      <c r="T16" s="77">
        <f t="shared" si="10"/>
        <v>15174.61</v>
      </c>
      <c r="U16" s="77">
        <f t="shared" si="11"/>
        <v>0</v>
      </c>
    </row>
    <row r="17" spans="3:21">
      <c r="C17" s="17"/>
      <c r="D17" s="17">
        <v>5</v>
      </c>
      <c r="E17" s="28" t="s">
        <v>75</v>
      </c>
      <c r="F17" s="25">
        <v>2004</v>
      </c>
      <c r="G17" s="25">
        <v>9</v>
      </c>
      <c r="H17" s="69">
        <v>0</v>
      </c>
      <c r="I17" s="17" t="s">
        <v>60</v>
      </c>
      <c r="J17" s="17">
        <v>10</v>
      </c>
      <c r="K17" s="27">
        <f t="shared" si="0"/>
        <v>2014</v>
      </c>
      <c r="L17" s="79">
        <f t="shared" si="5"/>
        <v>2014.75</v>
      </c>
      <c r="M17" s="26">
        <v>2197.7600000000002</v>
      </c>
      <c r="N17" s="26">
        <f t="shared" si="1"/>
        <v>2197.7600000000002</v>
      </c>
      <c r="O17" s="26">
        <f t="shared" si="6"/>
        <v>18.314666666666668</v>
      </c>
      <c r="P17" s="26">
        <f t="shared" si="7"/>
        <v>219.77600000000001</v>
      </c>
      <c r="Q17" s="151">
        <f t="shared" si="8"/>
        <v>0</v>
      </c>
      <c r="R17" s="152"/>
      <c r="S17" s="150">
        <f t="shared" si="9"/>
        <v>2197.7600000000002</v>
      </c>
      <c r="T17" s="77">
        <f t="shared" si="10"/>
        <v>2197.7600000000002</v>
      </c>
      <c r="U17" s="77">
        <f t="shared" si="11"/>
        <v>0</v>
      </c>
    </row>
    <row r="18" spans="3:21">
      <c r="C18" s="17"/>
      <c r="D18" s="17">
        <v>5</v>
      </c>
      <c r="E18" s="28" t="s">
        <v>73</v>
      </c>
      <c r="F18" s="25">
        <v>2004</v>
      </c>
      <c r="G18" s="25">
        <v>11</v>
      </c>
      <c r="H18" s="69">
        <v>0</v>
      </c>
      <c r="I18" s="17" t="s">
        <v>60</v>
      </c>
      <c r="J18" s="17">
        <v>10</v>
      </c>
      <c r="K18" s="27">
        <f t="shared" si="0"/>
        <v>2014</v>
      </c>
      <c r="L18" s="79">
        <f t="shared" si="5"/>
        <v>2014.9166666666667</v>
      </c>
      <c r="M18" s="26">
        <v>2018.24</v>
      </c>
      <c r="N18" s="26">
        <f t="shared" si="1"/>
        <v>2018.24</v>
      </c>
      <c r="O18" s="26">
        <f t="shared" si="6"/>
        <v>16.818666666666669</v>
      </c>
      <c r="P18" s="26">
        <f t="shared" si="7"/>
        <v>201.82400000000001</v>
      </c>
      <c r="Q18" s="151">
        <f t="shared" si="8"/>
        <v>0</v>
      </c>
      <c r="R18" s="152"/>
      <c r="S18" s="150">
        <f t="shared" si="9"/>
        <v>2018.24</v>
      </c>
      <c r="T18" s="77">
        <f t="shared" si="10"/>
        <v>2018.24</v>
      </c>
      <c r="U18" s="77">
        <f t="shared" si="11"/>
        <v>0</v>
      </c>
    </row>
    <row r="19" spans="3:21">
      <c r="C19" s="17"/>
      <c r="D19" s="17">
        <v>5</v>
      </c>
      <c r="E19" s="28" t="s">
        <v>73</v>
      </c>
      <c r="F19" s="25">
        <v>2005</v>
      </c>
      <c r="G19" s="25">
        <v>7</v>
      </c>
      <c r="H19" s="69">
        <v>0</v>
      </c>
      <c r="I19" s="17" t="s">
        <v>60</v>
      </c>
      <c r="J19" s="17">
        <v>10</v>
      </c>
      <c r="K19" s="27">
        <f t="shared" si="0"/>
        <v>2015</v>
      </c>
      <c r="L19" s="79">
        <f t="shared" si="5"/>
        <v>2015.5833333333333</v>
      </c>
      <c r="M19" s="26">
        <v>2067.1999999999998</v>
      </c>
      <c r="N19" s="26">
        <f t="shared" si="1"/>
        <v>2067.1999999999998</v>
      </c>
      <c r="O19" s="26">
        <f t="shared" si="6"/>
        <v>17.226666666666663</v>
      </c>
      <c r="P19" s="26">
        <f t="shared" si="7"/>
        <v>206.71999999999997</v>
      </c>
      <c r="Q19" s="151">
        <f t="shared" si="8"/>
        <v>0</v>
      </c>
      <c r="R19" s="152"/>
      <c r="S19" s="150">
        <f t="shared" si="9"/>
        <v>2067.1999999999998</v>
      </c>
      <c r="T19" s="77">
        <f t="shared" si="10"/>
        <v>2067.1999999999998</v>
      </c>
      <c r="U19" s="77">
        <f t="shared" si="11"/>
        <v>0</v>
      </c>
    </row>
    <row r="20" spans="3:21">
      <c r="C20" s="17"/>
      <c r="D20" s="17">
        <v>5</v>
      </c>
      <c r="E20" s="28" t="s">
        <v>75</v>
      </c>
      <c r="F20" s="25">
        <v>2005</v>
      </c>
      <c r="G20" s="25">
        <v>8</v>
      </c>
      <c r="H20" s="69">
        <v>0</v>
      </c>
      <c r="I20" s="17" t="s">
        <v>60</v>
      </c>
      <c r="J20" s="17">
        <v>10</v>
      </c>
      <c r="K20" s="27">
        <f t="shared" si="0"/>
        <v>2015</v>
      </c>
      <c r="L20" s="79">
        <f t="shared" si="5"/>
        <v>2015.6666666666667</v>
      </c>
      <c r="M20" s="26">
        <v>2295.6799999999998</v>
      </c>
      <c r="N20" s="26">
        <f t="shared" si="1"/>
        <v>2295.6799999999998</v>
      </c>
      <c r="O20" s="26">
        <f t="shared" si="6"/>
        <v>19.130666666666666</v>
      </c>
      <c r="P20" s="26">
        <f t="shared" si="7"/>
        <v>229.56799999999998</v>
      </c>
      <c r="Q20" s="151">
        <f t="shared" si="8"/>
        <v>0</v>
      </c>
      <c r="R20" s="152"/>
      <c r="S20" s="150">
        <f t="shared" si="9"/>
        <v>2295.6799999999998</v>
      </c>
      <c r="T20" s="77">
        <f t="shared" si="10"/>
        <v>2295.6799999999998</v>
      </c>
      <c r="U20" s="77">
        <f t="shared" si="11"/>
        <v>0</v>
      </c>
    </row>
    <row r="21" spans="3:21">
      <c r="C21" s="17"/>
      <c r="D21" s="17">
        <v>5</v>
      </c>
      <c r="E21" s="28" t="s">
        <v>74</v>
      </c>
      <c r="F21" s="25">
        <v>2005</v>
      </c>
      <c r="G21" s="25">
        <v>10</v>
      </c>
      <c r="H21" s="69">
        <v>0</v>
      </c>
      <c r="I21" s="17" t="s">
        <v>60</v>
      </c>
      <c r="J21" s="17">
        <v>10</v>
      </c>
      <c r="K21" s="27">
        <f t="shared" si="0"/>
        <v>2015</v>
      </c>
      <c r="L21" s="79">
        <f t="shared" si="5"/>
        <v>2015.8333333333333</v>
      </c>
      <c r="M21" s="26">
        <v>2154.2399999999998</v>
      </c>
      <c r="N21" s="26">
        <f t="shared" si="1"/>
        <v>2154.2399999999998</v>
      </c>
      <c r="O21" s="26">
        <f t="shared" si="6"/>
        <v>17.951999999999998</v>
      </c>
      <c r="P21" s="26">
        <f t="shared" si="7"/>
        <v>215.42399999999998</v>
      </c>
      <c r="Q21" s="151">
        <f t="shared" si="8"/>
        <v>0</v>
      </c>
      <c r="R21" s="152"/>
      <c r="S21" s="150">
        <f t="shared" si="9"/>
        <v>2154.2399999999998</v>
      </c>
      <c r="T21" s="77">
        <f t="shared" si="10"/>
        <v>2154.2399999999998</v>
      </c>
      <c r="U21" s="77">
        <f t="shared" si="11"/>
        <v>0</v>
      </c>
    </row>
    <row r="22" spans="3:21">
      <c r="C22" s="17"/>
      <c r="D22" s="17">
        <v>10</v>
      </c>
      <c r="E22" s="28" t="s">
        <v>73</v>
      </c>
      <c r="F22" s="25">
        <v>2006</v>
      </c>
      <c r="G22" s="25">
        <v>5</v>
      </c>
      <c r="H22" s="69">
        <v>0</v>
      </c>
      <c r="I22" s="17" t="s">
        <v>60</v>
      </c>
      <c r="J22" s="17">
        <v>10</v>
      </c>
      <c r="K22" s="27">
        <f t="shared" si="0"/>
        <v>2016</v>
      </c>
      <c r="L22" s="79">
        <f t="shared" si="5"/>
        <v>2016.4166666666667</v>
      </c>
      <c r="M22" s="26">
        <v>3980</v>
      </c>
      <c r="N22" s="26">
        <f t="shared" si="1"/>
        <v>3980</v>
      </c>
      <c r="O22" s="26">
        <f t="shared" si="6"/>
        <v>33.166666666666664</v>
      </c>
      <c r="P22" s="26">
        <f t="shared" si="7"/>
        <v>398</v>
      </c>
      <c r="Q22" s="151">
        <f t="shared" si="8"/>
        <v>0</v>
      </c>
      <c r="R22" s="152"/>
      <c r="S22" s="150">
        <f t="shared" si="9"/>
        <v>3980</v>
      </c>
      <c r="T22" s="77">
        <f t="shared" si="10"/>
        <v>3980</v>
      </c>
      <c r="U22" s="77">
        <f t="shared" si="11"/>
        <v>0</v>
      </c>
    </row>
    <row r="23" spans="3:21">
      <c r="C23" s="17"/>
      <c r="D23" s="17">
        <v>10</v>
      </c>
      <c r="E23" s="28" t="s">
        <v>75</v>
      </c>
      <c r="F23" s="25">
        <v>2006</v>
      </c>
      <c r="G23" s="25">
        <v>8</v>
      </c>
      <c r="H23" s="69">
        <v>0</v>
      </c>
      <c r="I23" s="17" t="s">
        <v>60</v>
      </c>
      <c r="J23" s="17">
        <v>10</v>
      </c>
      <c r="K23" s="27">
        <f t="shared" si="0"/>
        <v>2016</v>
      </c>
      <c r="L23" s="79">
        <f t="shared" si="5"/>
        <v>2016.6666666666667</v>
      </c>
      <c r="M23" s="26">
        <v>4700.16</v>
      </c>
      <c r="N23" s="26">
        <f t="shared" si="1"/>
        <v>4700.16</v>
      </c>
      <c r="O23" s="26">
        <f t="shared" si="6"/>
        <v>39.167999999999999</v>
      </c>
      <c r="P23" s="26">
        <f t="shared" si="7"/>
        <v>470.01599999999996</v>
      </c>
      <c r="Q23" s="151">
        <f t="shared" si="8"/>
        <v>0</v>
      </c>
      <c r="R23" s="152"/>
      <c r="S23" s="150">
        <f t="shared" si="9"/>
        <v>4700.16</v>
      </c>
      <c r="T23" s="77">
        <f t="shared" si="10"/>
        <v>4700.16</v>
      </c>
      <c r="U23" s="77">
        <f t="shared" si="11"/>
        <v>0</v>
      </c>
    </row>
    <row r="24" spans="3:21">
      <c r="C24" s="17"/>
      <c r="D24" s="17">
        <v>10</v>
      </c>
      <c r="E24" s="28" t="s">
        <v>74</v>
      </c>
      <c r="F24" s="25">
        <v>2007</v>
      </c>
      <c r="G24" s="25">
        <v>9</v>
      </c>
      <c r="H24" s="69">
        <v>0</v>
      </c>
      <c r="I24" s="17" t="s">
        <v>60</v>
      </c>
      <c r="J24" s="17">
        <v>10</v>
      </c>
      <c r="K24" s="27">
        <f t="shared" si="0"/>
        <v>2017</v>
      </c>
      <c r="L24" s="79">
        <f t="shared" si="5"/>
        <v>2017.75</v>
      </c>
      <c r="M24" s="26">
        <v>4617.3599999999997</v>
      </c>
      <c r="N24" s="26">
        <f t="shared" si="1"/>
        <v>4617.3599999999997</v>
      </c>
      <c r="O24" s="26">
        <f t="shared" si="6"/>
        <v>38.478000000000002</v>
      </c>
      <c r="P24" s="26">
        <f t="shared" si="7"/>
        <v>461.73599999999999</v>
      </c>
      <c r="Q24" s="151">
        <f t="shared" si="8"/>
        <v>0</v>
      </c>
      <c r="R24" s="152"/>
      <c r="S24" s="150">
        <f t="shared" si="9"/>
        <v>4617.3599999999997</v>
      </c>
      <c r="T24" s="77">
        <f t="shared" si="10"/>
        <v>4617.3599999999997</v>
      </c>
      <c r="U24" s="77">
        <f t="shared" si="11"/>
        <v>0</v>
      </c>
    </row>
    <row r="25" spans="3:21">
      <c r="C25" s="17"/>
      <c r="D25" s="17">
        <v>10</v>
      </c>
      <c r="E25" s="28" t="s">
        <v>73</v>
      </c>
      <c r="F25" s="25">
        <v>2007</v>
      </c>
      <c r="G25" s="25">
        <v>10</v>
      </c>
      <c r="H25" s="69">
        <v>0</v>
      </c>
      <c r="I25" s="17" t="s">
        <v>60</v>
      </c>
      <c r="J25" s="17">
        <v>10</v>
      </c>
      <c r="K25" s="27">
        <f t="shared" si="0"/>
        <v>2017</v>
      </c>
      <c r="L25" s="79">
        <f t="shared" si="5"/>
        <v>2017.8333333333333</v>
      </c>
      <c r="M25" s="26">
        <v>4454.01</v>
      </c>
      <c r="N25" s="26">
        <f t="shared" si="1"/>
        <v>4454.01</v>
      </c>
      <c r="O25" s="26">
        <f t="shared" si="6"/>
        <v>37.116750000000003</v>
      </c>
      <c r="P25" s="26">
        <f t="shared" si="7"/>
        <v>445.40100000000007</v>
      </c>
      <c r="Q25" s="151">
        <f t="shared" si="8"/>
        <v>0</v>
      </c>
      <c r="R25" s="152"/>
      <c r="S25" s="150">
        <f t="shared" si="9"/>
        <v>4454.01</v>
      </c>
      <c r="T25" s="77">
        <f t="shared" si="10"/>
        <v>4454.01</v>
      </c>
      <c r="U25" s="77">
        <f t="shared" si="11"/>
        <v>0</v>
      </c>
    </row>
    <row r="26" spans="3:21">
      <c r="C26" s="17"/>
      <c r="D26" s="17">
        <v>10</v>
      </c>
      <c r="E26" s="28" t="s">
        <v>75</v>
      </c>
      <c r="F26" s="25">
        <v>2007</v>
      </c>
      <c r="G26" s="25">
        <v>11</v>
      </c>
      <c r="H26" s="69">
        <v>0</v>
      </c>
      <c r="I26" s="17" t="s">
        <v>60</v>
      </c>
      <c r="J26" s="17">
        <v>10</v>
      </c>
      <c r="K26" s="27">
        <f t="shared" si="0"/>
        <v>2017</v>
      </c>
      <c r="L26" s="79">
        <f t="shared" si="5"/>
        <v>2017.9166666666667</v>
      </c>
      <c r="M26" s="26">
        <v>4791.8</v>
      </c>
      <c r="N26" s="26">
        <f t="shared" si="1"/>
        <v>4791.8</v>
      </c>
      <c r="O26" s="26">
        <f t="shared" si="6"/>
        <v>39.931666666666665</v>
      </c>
      <c r="P26" s="26">
        <f t="shared" si="7"/>
        <v>479.17999999999995</v>
      </c>
      <c r="Q26" s="151">
        <f t="shared" si="8"/>
        <v>0</v>
      </c>
      <c r="R26" s="152"/>
      <c r="S26" s="150">
        <f t="shared" si="9"/>
        <v>4791.8</v>
      </c>
      <c r="T26" s="77">
        <f t="shared" si="10"/>
        <v>4791.8</v>
      </c>
      <c r="U26" s="77">
        <f t="shared" si="11"/>
        <v>0</v>
      </c>
    </row>
    <row r="27" spans="3:21">
      <c r="C27" s="17"/>
      <c r="D27" s="17">
        <v>3</v>
      </c>
      <c r="E27" s="28" t="s">
        <v>74</v>
      </c>
      <c r="F27" s="25">
        <v>2008</v>
      </c>
      <c r="G27" s="25">
        <v>10</v>
      </c>
      <c r="H27" s="69">
        <v>0</v>
      </c>
      <c r="I27" s="17" t="s">
        <v>60</v>
      </c>
      <c r="J27" s="17">
        <v>10</v>
      </c>
      <c r="K27" s="27">
        <f t="shared" si="0"/>
        <v>2018</v>
      </c>
      <c r="L27" s="79">
        <f t="shared" si="5"/>
        <v>2018.8333333333333</v>
      </c>
      <c r="M27" s="26">
        <v>1566.72</v>
      </c>
      <c r="N27" s="26">
        <f t="shared" si="1"/>
        <v>1566.72</v>
      </c>
      <c r="O27" s="26">
        <f t="shared" si="6"/>
        <v>13.055999999999999</v>
      </c>
      <c r="P27" s="26">
        <f t="shared" si="7"/>
        <v>156.672</v>
      </c>
      <c r="Q27" s="151">
        <f t="shared" si="8"/>
        <v>0</v>
      </c>
      <c r="R27" s="152"/>
      <c r="S27" s="150">
        <f t="shared" si="9"/>
        <v>1566.72</v>
      </c>
      <c r="T27" s="77">
        <f t="shared" si="10"/>
        <v>1566.72</v>
      </c>
      <c r="U27" s="77">
        <f t="shared" si="11"/>
        <v>0</v>
      </c>
    </row>
    <row r="28" spans="3:21">
      <c r="C28" s="17"/>
      <c r="D28" s="17">
        <v>2</v>
      </c>
      <c r="E28" s="28" t="s">
        <v>74</v>
      </c>
      <c r="F28" s="25">
        <v>2010</v>
      </c>
      <c r="G28" s="25">
        <v>6</v>
      </c>
      <c r="H28" s="69">
        <v>0</v>
      </c>
      <c r="I28" s="17" t="s">
        <v>60</v>
      </c>
      <c r="J28" s="17">
        <v>10</v>
      </c>
      <c r="K28" s="27">
        <f t="shared" si="0"/>
        <v>2020</v>
      </c>
      <c r="L28" s="79">
        <f t="shared" si="5"/>
        <v>2020.5</v>
      </c>
      <c r="M28" s="26">
        <v>929.05</v>
      </c>
      <c r="N28" s="26">
        <f t="shared" si="1"/>
        <v>929.05</v>
      </c>
      <c r="O28" s="26">
        <f t="shared" si="6"/>
        <v>7.7420833333333334</v>
      </c>
      <c r="P28" s="26">
        <f t="shared" si="7"/>
        <v>92.905000000000001</v>
      </c>
      <c r="Q28" s="151">
        <f t="shared" si="8"/>
        <v>0</v>
      </c>
      <c r="R28" s="152"/>
      <c r="S28" s="150">
        <f t="shared" si="9"/>
        <v>929.05</v>
      </c>
      <c r="T28" s="77">
        <f t="shared" si="10"/>
        <v>929.05</v>
      </c>
      <c r="U28" s="77">
        <f t="shared" si="11"/>
        <v>0</v>
      </c>
    </row>
    <row r="29" spans="3:21">
      <c r="C29" s="17"/>
      <c r="D29" s="17">
        <v>2</v>
      </c>
      <c r="E29" s="28" t="s">
        <v>75</v>
      </c>
      <c r="F29" s="25">
        <v>2010</v>
      </c>
      <c r="G29" s="25">
        <v>12</v>
      </c>
      <c r="H29" s="69">
        <v>0</v>
      </c>
      <c r="I29" s="17" t="s">
        <v>60</v>
      </c>
      <c r="J29" s="17">
        <v>10</v>
      </c>
      <c r="K29" s="27">
        <f t="shared" si="0"/>
        <v>2020</v>
      </c>
      <c r="L29" s="79">
        <f t="shared" si="5"/>
        <v>2021</v>
      </c>
      <c r="M29" s="26">
        <v>1049.28</v>
      </c>
      <c r="N29" s="26">
        <f t="shared" si="1"/>
        <v>1049.28</v>
      </c>
      <c r="O29" s="26">
        <f t="shared" si="6"/>
        <v>8.7439999999999998</v>
      </c>
      <c r="P29" s="26">
        <f t="shared" si="7"/>
        <v>104.928</v>
      </c>
      <c r="Q29" s="151">
        <f t="shared" si="8"/>
        <v>0</v>
      </c>
      <c r="R29" s="152"/>
      <c r="S29" s="150">
        <f t="shared" si="9"/>
        <v>1049.28</v>
      </c>
      <c r="T29" s="77">
        <f t="shared" si="10"/>
        <v>1049.28</v>
      </c>
      <c r="U29" s="77">
        <f t="shared" si="11"/>
        <v>0</v>
      </c>
    </row>
    <row r="30" spans="3:21">
      <c r="C30" s="17"/>
      <c r="D30" s="17">
        <v>4</v>
      </c>
      <c r="E30" s="28" t="s">
        <v>73</v>
      </c>
      <c r="F30" s="25">
        <v>2011</v>
      </c>
      <c r="G30" s="25">
        <v>9</v>
      </c>
      <c r="H30" s="69">
        <v>0</v>
      </c>
      <c r="I30" s="17" t="s">
        <v>60</v>
      </c>
      <c r="J30" s="17">
        <v>10</v>
      </c>
      <c r="K30" s="27">
        <f>F30+J30</f>
        <v>2021</v>
      </c>
      <c r="L30" s="79">
        <f>+K30+(G30/12)</f>
        <v>2021.75</v>
      </c>
      <c r="M30" s="26">
        <v>1822.93</v>
      </c>
      <c r="N30" s="26">
        <f>M30-M30*H30</f>
        <v>1822.93</v>
      </c>
      <c r="O30" s="26">
        <f t="shared" si="6"/>
        <v>15.191083333333333</v>
      </c>
      <c r="P30" s="26">
        <f t="shared" si="7"/>
        <v>182.29300000000001</v>
      </c>
      <c r="Q30" s="151">
        <f t="shared" si="8"/>
        <v>45.573250000000002</v>
      </c>
      <c r="R30" s="152"/>
      <c r="S30" s="150">
        <f t="shared" si="9"/>
        <v>1777.3567500000001</v>
      </c>
      <c r="T30" s="77">
        <f t="shared" si="10"/>
        <v>1822.93</v>
      </c>
      <c r="U30" s="77">
        <f t="shared" si="11"/>
        <v>0</v>
      </c>
    </row>
    <row r="31" spans="3:21">
      <c r="C31" s="17"/>
      <c r="D31" s="17"/>
      <c r="E31" s="28"/>
      <c r="F31" s="25"/>
      <c r="G31" s="25"/>
      <c r="H31" s="69"/>
      <c r="I31" s="17"/>
      <c r="J31" s="17"/>
      <c r="K31" s="27"/>
      <c r="L31" s="79"/>
      <c r="M31" s="26"/>
      <c r="N31" s="26"/>
      <c r="O31" s="26"/>
      <c r="P31" s="26"/>
      <c r="Q31" s="77"/>
      <c r="R31" s="77"/>
      <c r="S31" s="77"/>
      <c r="T31" s="77"/>
      <c r="U31" s="77"/>
    </row>
    <row r="32" spans="3:21">
      <c r="D32" s="70">
        <f>SUM(D12:D31)</f>
        <v>188</v>
      </c>
      <c r="E32" s="71" t="s">
        <v>86</v>
      </c>
      <c r="F32" s="71"/>
      <c r="G32" s="72"/>
      <c r="H32" s="73"/>
      <c r="I32" s="70"/>
      <c r="J32" s="74"/>
      <c r="K32" s="75"/>
      <c r="L32" s="75"/>
      <c r="M32" s="76">
        <f>SUM(M12:M31)</f>
        <v>83651.789999999994</v>
      </c>
      <c r="N32" s="76">
        <f>SUM(N12:N31)</f>
        <v>83651.789999999994</v>
      </c>
      <c r="O32" s="76">
        <f>SUM(O12:O31)</f>
        <v>750.31253571428567</v>
      </c>
      <c r="P32" s="76">
        <f>SUM(P12:P31)</f>
        <v>9003.7504285714276</v>
      </c>
      <c r="Q32" s="78">
        <f>SUM(Q12:Q31)</f>
        <v>45.573250000000002</v>
      </c>
      <c r="R32" s="78">
        <f t="shared" ref="R32:T32" si="12">SUM(R12:R31)</f>
        <v>0</v>
      </c>
      <c r="S32" s="78">
        <f>SUM(S12:S31)</f>
        <v>83606.216750000007</v>
      </c>
      <c r="T32" s="78">
        <f t="shared" si="12"/>
        <v>83651.789999999994</v>
      </c>
      <c r="U32" s="78">
        <f>SUM(U12:U30)</f>
        <v>0</v>
      </c>
    </row>
    <row r="33" spans="2:33">
      <c r="D33" s="17"/>
      <c r="E33" s="21"/>
      <c r="F33" s="21"/>
      <c r="G33" s="25"/>
      <c r="H33" s="69"/>
      <c r="I33" s="17"/>
      <c r="J33" s="29"/>
      <c r="K33" s="27"/>
      <c r="L33" s="27"/>
      <c r="M33" s="19"/>
      <c r="N33" s="26"/>
      <c r="O33" s="26"/>
      <c r="P33" s="26"/>
      <c r="Q33" s="77"/>
      <c r="R33" s="77"/>
      <c r="S33" s="77"/>
      <c r="T33" s="77"/>
      <c r="U33" s="77"/>
    </row>
    <row r="34" spans="2:33">
      <c r="D34" s="17"/>
      <c r="E34" s="21" t="s">
        <v>76</v>
      </c>
      <c r="F34" s="21"/>
      <c r="G34" s="25"/>
      <c r="H34" s="69"/>
      <c r="I34" s="17"/>
      <c r="J34" s="29"/>
      <c r="K34" s="27"/>
      <c r="L34" s="27"/>
      <c r="M34" s="19"/>
      <c r="N34" s="26"/>
      <c r="O34" s="26"/>
      <c r="P34" s="26"/>
      <c r="Q34" s="77"/>
      <c r="R34" s="77"/>
      <c r="S34" s="77"/>
      <c r="T34" s="77"/>
      <c r="U34" s="77"/>
    </row>
    <row r="35" spans="2:33">
      <c r="C35" s="17"/>
      <c r="D35" s="17">
        <v>1</v>
      </c>
      <c r="E35" s="28" t="s">
        <v>77</v>
      </c>
      <c r="F35" s="25">
        <v>1997</v>
      </c>
      <c r="G35" s="25">
        <v>5</v>
      </c>
      <c r="H35" s="69">
        <v>0</v>
      </c>
      <c r="I35" s="17" t="s">
        <v>60</v>
      </c>
      <c r="J35" s="17">
        <v>10</v>
      </c>
      <c r="K35" s="27">
        <f>F35+J35</f>
        <v>2007</v>
      </c>
      <c r="L35" s="79">
        <f t="shared" ref="L35:L37" si="13">+K35+(G35/12)</f>
        <v>2007.4166666666667</v>
      </c>
      <c r="M35" s="26">
        <v>4700</v>
      </c>
      <c r="N35" s="26">
        <f>M35-M35*H35</f>
        <v>4700</v>
      </c>
      <c r="O35" s="26">
        <f t="shared" ref="O35:O37" si="14">N35/J35/12</f>
        <v>39.166666666666664</v>
      </c>
      <c r="P35" s="26">
        <f t="shared" ref="P35:P37" si="15">O35*12</f>
        <v>470</v>
      </c>
      <c r="Q35" s="151">
        <f t="shared" ref="Q35:Q37" si="16">+IF(L35&lt;$Q$7,0,IF(L35&gt;$Q$6,P35,(((L35-$Q$7)*12)*O35)))</f>
        <v>0</v>
      </c>
      <c r="R35" s="152"/>
      <c r="S35" s="150">
        <f t="shared" ref="S35:S37" si="17">+IF(L35&lt;=$Q$7,M35,IF((F35+(G35/12))&gt;=$Q$7,0,(((N35-(((L35-$Q$7)*12)*O35))))))</f>
        <v>4700</v>
      </c>
      <c r="T35" s="77">
        <f t="shared" ref="T35:T37" si="18">+IF(Q35=0,S35,S35+Q35)</f>
        <v>4700</v>
      </c>
      <c r="U35" s="77">
        <f t="shared" ref="U35:U37" si="19">+M35-T35</f>
        <v>0</v>
      </c>
    </row>
    <row r="36" spans="2:33">
      <c r="C36" s="17"/>
      <c r="D36" s="17">
        <v>3</v>
      </c>
      <c r="E36" s="28" t="s">
        <v>78</v>
      </c>
      <c r="F36" s="25">
        <v>1997</v>
      </c>
      <c r="G36" s="25">
        <v>5</v>
      </c>
      <c r="H36" s="69">
        <v>0</v>
      </c>
      <c r="I36" s="17" t="s">
        <v>60</v>
      </c>
      <c r="J36" s="17">
        <v>10</v>
      </c>
      <c r="K36" s="27">
        <f>F36+J36</f>
        <v>2007</v>
      </c>
      <c r="L36" s="79">
        <f t="shared" si="13"/>
        <v>2007.4166666666667</v>
      </c>
      <c r="M36" s="26">
        <v>14900</v>
      </c>
      <c r="N36" s="26">
        <f>M36-M36*H36</f>
        <v>14900</v>
      </c>
      <c r="O36" s="26">
        <f t="shared" si="14"/>
        <v>124.16666666666667</v>
      </c>
      <c r="P36" s="26">
        <f t="shared" si="15"/>
        <v>1490</v>
      </c>
      <c r="Q36" s="151">
        <f t="shared" si="16"/>
        <v>0</v>
      </c>
      <c r="R36" s="152"/>
      <c r="S36" s="150">
        <f t="shared" si="17"/>
        <v>14900</v>
      </c>
      <c r="T36" s="77">
        <f t="shared" si="18"/>
        <v>14900</v>
      </c>
      <c r="U36" s="77">
        <f t="shared" si="19"/>
        <v>0</v>
      </c>
    </row>
    <row r="37" spans="2:33">
      <c r="C37" s="17"/>
      <c r="D37" s="17">
        <v>3</v>
      </c>
      <c r="E37" s="28" t="s">
        <v>79</v>
      </c>
      <c r="F37" s="25">
        <v>2008</v>
      </c>
      <c r="G37" s="25">
        <v>2</v>
      </c>
      <c r="H37" s="69">
        <v>0</v>
      </c>
      <c r="I37" s="17" t="s">
        <v>60</v>
      </c>
      <c r="J37" s="17">
        <v>10</v>
      </c>
      <c r="K37" s="27">
        <f>F37+J37</f>
        <v>2018</v>
      </c>
      <c r="L37" s="79">
        <f t="shared" si="13"/>
        <v>2018.1666666666667</v>
      </c>
      <c r="M37" s="26">
        <f>5379.66+5379.66+5379.66</f>
        <v>16138.98</v>
      </c>
      <c r="N37" s="26">
        <f>M37-M37*H37</f>
        <v>16138.98</v>
      </c>
      <c r="O37" s="26">
        <f t="shared" si="14"/>
        <v>134.4915</v>
      </c>
      <c r="P37" s="26">
        <f t="shared" si="15"/>
        <v>1613.8980000000001</v>
      </c>
      <c r="Q37" s="151">
        <f t="shared" si="16"/>
        <v>0</v>
      </c>
      <c r="R37" s="152"/>
      <c r="S37" s="150">
        <f t="shared" si="17"/>
        <v>16138.98</v>
      </c>
      <c r="T37" s="77">
        <f t="shared" si="18"/>
        <v>16138.98</v>
      </c>
      <c r="U37" s="77">
        <f t="shared" si="19"/>
        <v>0</v>
      </c>
    </row>
    <row r="38" spans="2:33">
      <c r="C38" s="17"/>
      <c r="D38" s="17">
        <f>SUM(D35:D37)</f>
        <v>7</v>
      </c>
      <c r="E38" s="28"/>
      <c r="F38" s="25"/>
      <c r="G38" s="25"/>
      <c r="H38" s="69"/>
      <c r="I38" s="17"/>
      <c r="J38" s="17"/>
      <c r="K38" s="27"/>
      <c r="L38" s="27"/>
      <c r="M38" s="26"/>
      <c r="N38" s="26"/>
      <c r="O38" s="26"/>
      <c r="P38" s="26"/>
      <c r="Q38" s="77"/>
      <c r="R38" s="77"/>
      <c r="S38" s="77">
        <f t="shared" ref="S38" si="20">+IF(Q38=0,M38,IF($N$3-F38&lt;1,0,(($N$3-F38)*P38)))</f>
        <v>0</v>
      </c>
      <c r="T38" s="77">
        <f t="shared" ref="T38" si="21">+IF(Q38=0,S38,S38+Q38)</f>
        <v>0</v>
      </c>
      <c r="U38" s="77">
        <f t="shared" ref="U38" si="22">+M38-T38</f>
        <v>0</v>
      </c>
    </row>
    <row r="39" spans="2:33">
      <c r="C39" s="17"/>
      <c r="D39" s="70"/>
      <c r="E39" s="71" t="s">
        <v>85</v>
      </c>
      <c r="F39" s="72"/>
      <c r="G39" s="72"/>
      <c r="H39" s="73"/>
      <c r="I39" s="70"/>
      <c r="J39" s="70"/>
      <c r="K39" s="75"/>
      <c r="L39" s="75"/>
      <c r="M39" s="76">
        <f>SUM(M35:M38)</f>
        <v>35738.979999999996</v>
      </c>
      <c r="N39" s="76">
        <f t="shared" ref="N39:U39" si="23">SUM(N35:N38)</f>
        <v>35738.979999999996</v>
      </c>
      <c r="O39" s="76">
        <f t="shared" si="23"/>
        <v>297.82483333333334</v>
      </c>
      <c r="P39" s="76">
        <f t="shared" si="23"/>
        <v>3573.8980000000001</v>
      </c>
      <c r="Q39" s="78">
        <f t="shared" si="23"/>
        <v>0</v>
      </c>
      <c r="R39" s="78"/>
      <c r="S39" s="78">
        <f t="shared" si="23"/>
        <v>35738.979999999996</v>
      </c>
      <c r="T39" s="78">
        <f t="shared" si="23"/>
        <v>35738.979999999996</v>
      </c>
      <c r="U39" s="78">
        <f t="shared" si="23"/>
        <v>0</v>
      </c>
    </row>
    <row r="40" spans="2:33">
      <c r="D40" s="17"/>
      <c r="E40" s="21"/>
      <c r="F40" s="21"/>
      <c r="G40" s="25"/>
      <c r="H40" s="69"/>
      <c r="I40" s="17"/>
      <c r="J40" s="29"/>
      <c r="K40" s="27"/>
      <c r="L40" s="27"/>
      <c r="M40" s="24"/>
      <c r="N40" s="26"/>
      <c r="O40" s="26"/>
      <c r="P40" s="26"/>
      <c r="Q40" s="77"/>
      <c r="R40" s="77"/>
      <c r="S40" s="77"/>
      <c r="T40" s="77"/>
      <c r="U40" s="77"/>
    </row>
    <row r="41" spans="2:33">
      <c r="D41" s="5">
        <v>1500</v>
      </c>
      <c r="E41" s="21" t="s">
        <v>80</v>
      </c>
      <c r="F41" s="25">
        <v>1999</v>
      </c>
      <c r="G41" s="25">
        <v>2</v>
      </c>
      <c r="H41" s="25">
        <v>0</v>
      </c>
      <c r="I41" s="17" t="s">
        <v>60</v>
      </c>
      <c r="J41" s="17">
        <v>5</v>
      </c>
      <c r="K41" s="27">
        <f>F41+J41</f>
        <v>2004</v>
      </c>
      <c r="L41" s="79">
        <f t="shared" ref="L41" si="24">+K41+(G41/12)</f>
        <v>2004.1666666666667</v>
      </c>
      <c r="M41" s="19">
        <v>9358.17</v>
      </c>
      <c r="N41" s="26">
        <f>M41-M41*H41</f>
        <v>9358.17</v>
      </c>
      <c r="O41" s="26">
        <f t="shared" ref="O41:O43" si="25">N41/J41/12</f>
        <v>155.96950000000001</v>
      </c>
      <c r="P41" s="26">
        <f t="shared" ref="P41:P43" si="26">O41*12</f>
        <v>1871.634</v>
      </c>
      <c r="Q41" s="151">
        <f t="shared" ref="Q41:Q43" si="27">+IF(L41&lt;$Q$7,0,IF(L41&gt;$Q$6,P41,(((L41-$Q$7)*12)*O41)))</f>
        <v>0</v>
      </c>
      <c r="R41" s="152"/>
      <c r="S41" s="150">
        <f t="shared" ref="S41:S43" si="28">+IF(L41&lt;=$Q$7,M41,IF((F41+(G41/12))&gt;=$Q$7,0,(((N41-(((L41-$Q$7)*12)*O41))))))</f>
        <v>9358.17</v>
      </c>
      <c r="T41" s="77">
        <f t="shared" ref="T41:T43" si="29">+IF(Q41=0,S41,S41+Q41)</f>
        <v>9358.17</v>
      </c>
      <c r="U41" s="77">
        <f t="shared" ref="U41:U43" si="30">+M41-T41</f>
        <v>0</v>
      </c>
      <c r="V41" s="19"/>
      <c r="W41" s="19"/>
      <c r="X41" s="19"/>
      <c r="Y41" s="19"/>
      <c r="Z41" s="19"/>
      <c r="AA41" s="19"/>
      <c r="AB41" s="19"/>
      <c r="AC41" s="18"/>
      <c r="AD41" s="18"/>
      <c r="AE41" s="18"/>
      <c r="AF41" s="18"/>
      <c r="AG41" s="18"/>
    </row>
    <row r="42" spans="2:33">
      <c r="B42" s="120">
        <v>196820</v>
      </c>
      <c r="C42" s="17"/>
      <c r="D42" s="17"/>
      <c r="E42" s="28" t="s">
        <v>95</v>
      </c>
      <c r="F42" s="25">
        <v>2018</v>
      </c>
      <c r="G42" s="25">
        <v>1</v>
      </c>
      <c r="H42" s="121">
        <v>0</v>
      </c>
      <c r="I42" s="17" t="s">
        <v>60</v>
      </c>
      <c r="J42" s="17">
        <f>609/100</f>
        <v>6.09</v>
      </c>
      <c r="K42" s="27">
        <f t="shared" ref="K42:K43" si="31">F42+J42</f>
        <v>2024.09</v>
      </c>
      <c r="L42" s="122">
        <f>+K42+(G42/12)</f>
        <v>2024.1733333333332</v>
      </c>
      <c r="M42" s="26">
        <v>37810.74</v>
      </c>
      <c r="N42" s="26">
        <f t="shared" ref="N42:N43" si="32">M42-M42*H42</f>
        <v>37810.74</v>
      </c>
      <c r="O42" s="26">
        <f t="shared" si="25"/>
        <v>517.388341543514</v>
      </c>
      <c r="P42" s="26">
        <f t="shared" si="26"/>
        <v>6208.6600985221685</v>
      </c>
      <c r="Q42" s="151">
        <f t="shared" si="27"/>
        <v>6208.6600985221685</v>
      </c>
      <c r="R42" s="152"/>
      <c r="S42" s="150">
        <f t="shared" si="28"/>
        <v>21212.922003285046</v>
      </c>
      <c r="T42" s="77">
        <f t="shared" si="29"/>
        <v>27421.582101807217</v>
      </c>
      <c r="U42" s="77">
        <f t="shared" si="30"/>
        <v>10389.157898192781</v>
      </c>
    </row>
    <row r="43" spans="2:33">
      <c r="B43" s="120">
        <v>196821</v>
      </c>
      <c r="C43" s="17"/>
      <c r="D43" s="17"/>
      <c r="E43" s="28" t="s">
        <v>96</v>
      </c>
      <c r="F43" s="25">
        <v>2018</v>
      </c>
      <c r="G43" s="25">
        <v>1</v>
      </c>
      <c r="H43" s="121">
        <v>0</v>
      </c>
      <c r="I43" s="17" t="s">
        <v>60</v>
      </c>
      <c r="J43" s="17">
        <f>609/100</f>
        <v>6.09</v>
      </c>
      <c r="K43" s="27">
        <f t="shared" si="31"/>
        <v>2024.09</v>
      </c>
      <c r="L43" s="122">
        <f>+K43+(G43/12)</f>
        <v>2024.1733333333332</v>
      </c>
      <c r="M43" s="26">
        <v>39747.839999999997</v>
      </c>
      <c r="N43" s="26">
        <f t="shared" si="32"/>
        <v>39747.839999999997</v>
      </c>
      <c r="O43" s="26">
        <f t="shared" si="25"/>
        <v>543.89490968801317</v>
      </c>
      <c r="P43" s="26">
        <f t="shared" si="26"/>
        <v>6526.7389162561576</v>
      </c>
      <c r="Q43" s="151">
        <f t="shared" si="27"/>
        <v>6526.7389162561576</v>
      </c>
      <c r="R43" s="152"/>
      <c r="S43" s="150">
        <f t="shared" si="28"/>
        <v>22299.691297209563</v>
      </c>
      <c r="T43" s="77">
        <f t="shared" si="29"/>
        <v>28826.430213465719</v>
      </c>
      <c r="U43" s="77">
        <f t="shared" si="30"/>
        <v>10921.409786534277</v>
      </c>
    </row>
    <row r="44" spans="2:33">
      <c r="H44" s="3"/>
      <c r="Q44" s="7"/>
      <c r="R44" s="7"/>
      <c r="S44" s="7"/>
      <c r="T44" s="7"/>
      <c r="U44" s="7"/>
    </row>
    <row r="45" spans="2:33">
      <c r="C45" s="17"/>
      <c r="D45" s="70"/>
      <c r="E45" s="71" t="s">
        <v>97</v>
      </c>
      <c r="F45" s="72"/>
      <c r="G45" s="72"/>
      <c r="H45" s="73"/>
      <c r="I45" s="70"/>
      <c r="J45" s="70"/>
      <c r="K45" s="75"/>
      <c r="L45" s="75"/>
      <c r="M45" s="76">
        <f>SUM(M41:M44)</f>
        <v>86916.75</v>
      </c>
      <c r="N45" s="76">
        <f>SUM(N41:N44)</f>
        <v>86916.75</v>
      </c>
      <c r="O45" s="76">
        <f>SUM(O41:O44)</f>
        <v>1217.2527512315273</v>
      </c>
      <c r="P45" s="76">
        <f>SUM(P41:P44)</f>
        <v>14607.033014778326</v>
      </c>
      <c r="Q45" s="78">
        <f>SUM(Q41:Q44)</f>
        <v>12735.399014778326</v>
      </c>
      <c r="R45" s="78"/>
      <c r="S45" s="78">
        <f>SUM(S41:S44)</f>
        <v>52870.783300494615</v>
      </c>
      <c r="T45" s="78">
        <f>SUM(T41:T44)</f>
        <v>65606.182315272934</v>
      </c>
      <c r="U45" s="78">
        <f>SUM(U41:U44)</f>
        <v>21310.567684727059</v>
      </c>
    </row>
    <row r="46" spans="2:33">
      <c r="B46" s="28"/>
      <c r="H46" s="3"/>
      <c r="Q46" s="7"/>
      <c r="R46" s="7"/>
      <c r="S46" s="7"/>
      <c r="T46" s="7"/>
      <c r="U46" s="7"/>
    </row>
    <row r="47" spans="2:33">
      <c r="C47" s="17"/>
      <c r="D47" s="70"/>
      <c r="E47" s="71" t="s">
        <v>32</v>
      </c>
      <c r="F47" s="72"/>
      <c r="G47" s="72"/>
      <c r="H47" s="73"/>
      <c r="I47" s="70"/>
      <c r="J47" s="70"/>
      <c r="K47" s="75"/>
      <c r="L47" s="75"/>
      <c r="M47" s="76">
        <f>+M45+M39+M32</f>
        <v>206307.52</v>
      </c>
      <c r="N47" s="76">
        <f t="shared" ref="N47:U47" si="33">+N45+N39+N32</f>
        <v>206307.52</v>
      </c>
      <c r="O47" s="76">
        <f t="shared" si="33"/>
        <v>2265.3901202791462</v>
      </c>
      <c r="P47" s="76">
        <f t="shared" si="33"/>
        <v>27184.681443349753</v>
      </c>
      <c r="Q47" s="76">
        <f t="shared" si="33"/>
        <v>12780.972264778326</v>
      </c>
      <c r="R47" s="76">
        <f t="shared" si="33"/>
        <v>0</v>
      </c>
      <c r="S47" s="76">
        <f t="shared" si="33"/>
        <v>172215.9800504946</v>
      </c>
      <c r="T47" s="76">
        <f t="shared" si="33"/>
        <v>184996.95231527294</v>
      </c>
      <c r="U47" s="76">
        <f t="shared" si="33"/>
        <v>21310.567684727059</v>
      </c>
    </row>
    <row r="48" spans="2:33">
      <c r="H48" s="3"/>
    </row>
  </sheetData>
  <mergeCells count="2">
    <mergeCell ref="F9:G9"/>
    <mergeCell ref="F10:G10"/>
  </mergeCells>
  <pageMargins left="0.75" right="0.75" top="1" bottom="1" header="0.5" footer="0.5"/>
  <pageSetup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B1:U22"/>
  <sheetViews>
    <sheetView showGridLines="0" view="pageBreakPreview" topLeftCell="E1" zoomScale="85" zoomScaleNormal="85" zoomScaleSheetLayoutView="85" workbookViewId="0">
      <selection activeCell="AB58" sqref="AB58"/>
    </sheetView>
  </sheetViews>
  <sheetFormatPr defaultColWidth="11.42578125" defaultRowHeight="15"/>
  <cols>
    <col min="1" max="1" width="0" style="3" hidden="1" customWidth="1"/>
    <col min="2" max="2" width="8.28515625" style="3" hidden="1" customWidth="1"/>
    <col min="3" max="3" width="4.85546875" style="3" hidden="1" customWidth="1"/>
    <col min="4" max="4" width="5.85546875" style="3" hidden="1" customWidth="1"/>
    <col min="5" max="5" width="18.140625" style="3" customWidth="1"/>
    <col min="6" max="6" width="11.42578125" style="3" customWidth="1"/>
    <col min="7" max="7" width="5" style="3" customWidth="1"/>
    <col min="8" max="8" width="8" style="3" customWidth="1"/>
    <col min="9" max="9" width="9.140625" style="3" customWidth="1"/>
    <col min="10" max="10" width="11.28515625" style="17" customWidth="1"/>
    <col min="11" max="11" width="8.7109375" style="6" customWidth="1"/>
    <col min="12" max="12" width="12.140625" style="3" customWidth="1"/>
    <col min="13" max="14" width="12.7109375" style="3" customWidth="1"/>
    <col min="15" max="16" width="10.42578125" style="3" customWidth="1"/>
    <col min="17" max="17" width="13.7109375" style="3" customWidth="1"/>
    <col min="18" max="18" width="4" style="3" customWidth="1"/>
    <col min="19" max="21" width="13.7109375" style="3" customWidth="1"/>
    <col min="22" max="16384" width="11.42578125" style="3"/>
  </cols>
  <sheetData>
    <row r="1" spans="2:21">
      <c r="E1" s="16" t="s">
        <v>0</v>
      </c>
      <c r="K1" s="102"/>
      <c r="N1" s="18"/>
      <c r="O1" s="18"/>
      <c r="P1" s="18"/>
    </row>
    <row r="2" spans="2:21">
      <c r="E2" s="16" t="s">
        <v>25</v>
      </c>
      <c r="K2" s="102"/>
      <c r="P2" s="103"/>
      <c r="Q2" s="147">
        <v>6</v>
      </c>
      <c r="R2" s="3" t="s">
        <v>142</v>
      </c>
    </row>
    <row r="3" spans="2:21">
      <c r="E3" s="20" t="e">
        <f>#REF!</f>
        <v>#REF!</v>
      </c>
      <c r="K3" s="102"/>
      <c r="P3" s="103"/>
      <c r="Q3" s="147">
        <v>5</v>
      </c>
      <c r="R3" s="3" t="s">
        <v>141</v>
      </c>
    </row>
    <row r="4" spans="2:21">
      <c r="K4" s="102"/>
      <c r="P4" s="103"/>
      <c r="Q4" s="147">
        <v>2021</v>
      </c>
      <c r="R4" s="3" t="s">
        <v>89</v>
      </c>
    </row>
    <row r="5" spans="2:21">
      <c r="K5" s="102"/>
      <c r="P5" s="103"/>
      <c r="Q5" s="147">
        <v>2022</v>
      </c>
      <c r="R5" s="3" t="s">
        <v>143</v>
      </c>
    </row>
    <row r="6" spans="2:21">
      <c r="K6" s="102"/>
      <c r="Q6" s="147">
        <f>+Q5+(Q3/12)</f>
        <v>2022.4166666666667</v>
      </c>
      <c r="R6" s="148" t="s">
        <v>144</v>
      </c>
    </row>
    <row r="7" spans="2:21">
      <c r="K7" s="102"/>
      <c r="Q7" s="147">
        <f>+Q4+(Q2/12)</f>
        <v>2021.5</v>
      </c>
      <c r="R7" s="149" t="s">
        <v>145</v>
      </c>
    </row>
    <row r="8" spans="2:21">
      <c r="D8" s="18"/>
      <c r="E8" s="18"/>
      <c r="F8" s="18"/>
      <c r="G8" s="18"/>
      <c r="H8" s="18"/>
      <c r="I8" s="18"/>
      <c r="J8" s="104"/>
      <c r="K8" s="102"/>
      <c r="S8" s="5" t="s">
        <v>33</v>
      </c>
      <c r="T8" s="5" t="s">
        <v>33</v>
      </c>
      <c r="U8" s="5"/>
    </row>
    <row r="9" spans="2:21">
      <c r="C9" s="5"/>
      <c r="D9" s="5" t="s">
        <v>16</v>
      </c>
      <c r="E9" s="21"/>
      <c r="F9" s="5" t="s">
        <v>35</v>
      </c>
      <c r="G9" s="5"/>
      <c r="H9" s="99" t="s">
        <v>7</v>
      </c>
      <c r="I9" s="5" t="s">
        <v>16</v>
      </c>
      <c r="J9" s="5"/>
      <c r="K9" s="98" t="s">
        <v>36</v>
      </c>
      <c r="L9" s="5" t="s">
        <v>16</v>
      </c>
      <c r="M9" s="5" t="s">
        <v>16</v>
      </c>
      <c r="N9" s="21" t="s">
        <v>16</v>
      </c>
      <c r="O9" s="21"/>
      <c r="P9" s="21"/>
      <c r="Q9" s="5" t="s">
        <v>38</v>
      </c>
      <c r="S9" s="5" t="s">
        <v>41</v>
      </c>
      <c r="T9" s="5" t="s">
        <v>41</v>
      </c>
      <c r="U9" s="5" t="s">
        <v>4</v>
      </c>
    </row>
    <row r="10" spans="2:21">
      <c r="C10" s="5"/>
      <c r="D10" s="5"/>
      <c r="E10" s="21" t="s">
        <v>81</v>
      </c>
      <c r="F10" s="5" t="s">
        <v>43</v>
      </c>
      <c r="G10" s="5"/>
      <c r="H10" s="99" t="s">
        <v>44</v>
      </c>
      <c r="I10" s="5" t="s">
        <v>45</v>
      </c>
      <c r="J10" s="5" t="s">
        <v>46</v>
      </c>
      <c r="K10" s="98" t="s">
        <v>47</v>
      </c>
      <c r="L10" s="5" t="s">
        <v>108</v>
      </c>
      <c r="M10" s="5" t="s">
        <v>37</v>
      </c>
      <c r="N10" s="5" t="s">
        <v>8</v>
      </c>
      <c r="O10" s="5" t="s">
        <v>48</v>
      </c>
      <c r="P10" s="5" t="s">
        <v>90</v>
      </c>
      <c r="Q10" s="5" t="s">
        <v>36</v>
      </c>
      <c r="R10" s="5"/>
      <c r="S10" s="5" t="s">
        <v>51</v>
      </c>
      <c r="T10" s="5" t="s">
        <v>51</v>
      </c>
      <c r="U10" s="5" t="s">
        <v>11</v>
      </c>
    </row>
    <row r="11" spans="2:21">
      <c r="B11" s="22" t="s">
        <v>84</v>
      </c>
      <c r="C11" s="22" t="s">
        <v>53</v>
      </c>
      <c r="D11" s="22" t="s">
        <v>54</v>
      </c>
      <c r="E11" s="23" t="s">
        <v>55</v>
      </c>
      <c r="F11" s="22" t="s">
        <v>36</v>
      </c>
      <c r="G11" s="22" t="s">
        <v>56</v>
      </c>
      <c r="H11" s="97" t="s">
        <v>39</v>
      </c>
      <c r="I11" s="22" t="s">
        <v>57</v>
      </c>
      <c r="J11" s="22" t="s">
        <v>58</v>
      </c>
      <c r="K11" s="96" t="s">
        <v>8</v>
      </c>
      <c r="L11" s="22" t="s">
        <v>109</v>
      </c>
      <c r="M11" s="22" t="s">
        <v>6</v>
      </c>
      <c r="N11" s="22" t="s">
        <v>6</v>
      </c>
      <c r="O11" s="22" t="s">
        <v>8</v>
      </c>
      <c r="P11" s="22" t="s">
        <v>91</v>
      </c>
      <c r="Q11" s="22" t="s">
        <v>8</v>
      </c>
      <c r="R11" s="5"/>
      <c r="S11" s="105">
        <f>+'2132 Trks'!S11</f>
        <v>44348</v>
      </c>
      <c r="T11" s="105">
        <f>+'2132 Trks'!T11</f>
        <v>44712</v>
      </c>
      <c r="U11" s="105">
        <f>T11</f>
        <v>44712</v>
      </c>
    </row>
    <row r="12" spans="2:21">
      <c r="B12" s="22"/>
      <c r="C12" s="22"/>
      <c r="D12" s="22"/>
      <c r="E12" s="23"/>
      <c r="F12" s="22"/>
      <c r="G12" s="22"/>
      <c r="H12" s="97"/>
      <c r="I12" s="22"/>
      <c r="J12" s="22"/>
      <c r="K12" s="96"/>
      <c r="L12" s="22"/>
      <c r="M12" s="22"/>
      <c r="N12" s="22"/>
      <c r="O12" s="22"/>
      <c r="P12" s="22"/>
      <c r="Q12" s="22"/>
      <c r="R12" s="5"/>
      <c r="S12" s="105"/>
      <c r="T12" s="105"/>
      <c r="U12" s="105"/>
    </row>
    <row r="13" spans="2:21" s="1" customFormat="1">
      <c r="C13" s="106"/>
      <c r="E13" s="95" t="s">
        <v>82</v>
      </c>
      <c r="F13" s="93">
        <v>1997</v>
      </c>
      <c r="G13" s="93">
        <v>5</v>
      </c>
      <c r="H13" s="94">
        <v>0</v>
      </c>
      <c r="I13" s="93" t="s">
        <v>110</v>
      </c>
      <c r="J13" s="93">
        <v>0</v>
      </c>
      <c r="K13" s="93">
        <f>F13+J13</f>
        <v>1997</v>
      </c>
      <c r="L13" s="93" t="s">
        <v>110</v>
      </c>
      <c r="M13" s="90">
        <v>200000</v>
      </c>
      <c r="N13" s="78">
        <v>0</v>
      </c>
      <c r="O13" s="78">
        <v>0</v>
      </c>
      <c r="P13" s="78">
        <f>O13*12</f>
        <v>0</v>
      </c>
      <c r="Q13" s="78">
        <f>+IF(L13&lt;=$N$5,0,IF(K13&gt;$N$4,P13,(O13*G13)))</f>
        <v>0</v>
      </c>
      <c r="R13" s="78"/>
      <c r="S13" s="78">
        <v>0</v>
      </c>
      <c r="T13" s="78">
        <v>0</v>
      </c>
      <c r="U13" s="78">
        <v>200000</v>
      </c>
    </row>
    <row r="14" spans="2:21">
      <c r="C14" s="107"/>
      <c r="F14" s="17"/>
      <c r="G14" s="17"/>
      <c r="H14" s="25"/>
      <c r="I14" s="17"/>
      <c r="K14" s="17"/>
      <c r="L14" s="107"/>
      <c r="M14" s="89"/>
      <c r="N14" s="77"/>
      <c r="O14" s="77"/>
      <c r="P14" s="77"/>
      <c r="Q14" s="77"/>
      <c r="R14" s="77"/>
      <c r="S14" s="77"/>
      <c r="T14" s="77"/>
      <c r="U14" s="77"/>
    </row>
    <row r="15" spans="2:21" s="1" customFormat="1">
      <c r="C15" s="106"/>
      <c r="E15" s="95" t="s">
        <v>83</v>
      </c>
      <c r="F15" s="93">
        <v>2010</v>
      </c>
      <c r="G15" s="93">
        <v>12</v>
      </c>
      <c r="H15" s="94">
        <v>0</v>
      </c>
      <c r="I15" s="93" t="s">
        <v>60</v>
      </c>
      <c r="J15" s="93">
        <v>15</v>
      </c>
      <c r="K15" s="92">
        <f>F15+J15</f>
        <v>2025</v>
      </c>
      <c r="L15" s="91">
        <f>+K15+(G15/12)</f>
        <v>2026</v>
      </c>
      <c r="M15" s="90">
        <v>32113.02</v>
      </c>
      <c r="N15" s="78">
        <f>M15-M15*H15</f>
        <v>32113.02</v>
      </c>
      <c r="O15" s="78">
        <f>N15/J15/12</f>
        <v>178.40566666666666</v>
      </c>
      <c r="P15" s="78">
        <f>O15*12</f>
        <v>2140.8679999999999</v>
      </c>
      <c r="Q15" s="78">
        <f>+IF(L15&lt;$Q$7,0,IF(L15&gt;$Q$6,P15,(((L15-$Q$7)*12)*O15)))</f>
        <v>2140.8679999999999</v>
      </c>
      <c r="R15" s="78"/>
      <c r="S15" s="78">
        <f>+IF(L15&lt;=$Q$7,M15,IF((F15+(G15/12))&gt;=$Q$7,0,(((N15-(((L15-$Q$7)*12)*O15))))))</f>
        <v>22479.114000000001</v>
      </c>
      <c r="T15" s="78">
        <f>+IF(Q15=0,S15,S15+Q15)</f>
        <v>24619.982</v>
      </c>
      <c r="U15" s="78">
        <f>+M15-T15</f>
        <v>7493.0380000000005</v>
      </c>
    </row>
    <row r="16" spans="2:21">
      <c r="C16" s="107"/>
      <c r="F16" s="17"/>
      <c r="G16" s="17"/>
      <c r="H16" s="25"/>
      <c r="I16" s="17"/>
      <c r="K16" s="17"/>
      <c r="L16" s="107"/>
      <c r="M16" s="107"/>
      <c r="N16" s="26"/>
      <c r="O16" s="18"/>
      <c r="P16" s="18"/>
      <c r="Q16" s="26"/>
      <c r="R16" s="18"/>
      <c r="S16" s="18"/>
      <c r="T16" s="18"/>
      <c r="U16" s="18"/>
    </row>
    <row r="17" spans="3:21" s="1" customFormat="1">
      <c r="C17" s="106"/>
      <c r="E17" s="95" t="s">
        <v>32</v>
      </c>
      <c r="F17" s="93"/>
      <c r="G17" s="93"/>
      <c r="H17" s="94"/>
      <c r="I17" s="93"/>
      <c r="J17" s="93"/>
      <c r="K17" s="92"/>
      <c r="L17" s="91"/>
      <c r="M17" s="90">
        <f>+M13+M15</f>
        <v>232113.02</v>
      </c>
      <c r="N17" s="90">
        <f t="shared" ref="N17:U17" si="0">+N13+N15</f>
        <v>32113.02</v>
      </c>
      <c r="O17" s="90">
        <f t="shared" si="0"/>
        <v>178.40566666666666</v>
      </c>
      <c r="P17" s="90">
        <f t="shared" si="0"/>
        <v>2140.8679999999999</v>
      </c>
      <c r="Q17" s="90">
        <f t="shared" si="0"/>
        <v>2140.8679999999999</v>
      </c>
      <c r="R17" s="90">
        <f t="shared" si="0"/>
        <v>0</v>
      </c>
      <c r="S17" s="90">
        <f t="shared" si="0"/>
        <v>22479.114000000001</v>
      </c>
      <c r="T17" s="90">
        <f t="shared" si="0"/>
        <v>24619.982</v>
      </c>
      <c r="U17" s="90">
        <f t="shared" si="0"/>
        <v>207493.038</v>
      </c>
    </row>
    <row r="18" spans="3:21">
      <c r="E18" s="21"/>
      <c r="K18" s="3"/>
    </row>
    <row r="20" spans="3:21">
      <c r="D20" s="101"/>
      <c r="E20" s="5"/>
      <c r="F20" s="5"/>
      <c r="G20" s="21"/>
      <c r="H20" s="100"/>
      <c r="I20" s="99"/>
      <c r="J20" s="5"/>
      <c r="K20" s="5"/>
      <c r="L20" s="98"/>
      <c r="M20" s="5"/>
      <c r="N20" s="21"/>
      <c r="O20" s="5"/>
      <c r="P20" s="5"/>
      <c r="Q20" s="5"/>
    </row>
    <row r="21" spans="3:21">
      <c r="D21" s="101"/>
      <c r="E21" s="5"/>
      <c r="F21" s="5"/>
      <c r="G21" s="21"/>
      <c r="H21" s="100"/>
      <c r="I21" s="99"/>
      <c r="J21" s="5"/>
      <c r="K21" s="5"/>
      <c r="L21" s="98"/>
      <c r="M21" s="5"/>
      <c r="N21" s="5"/>
      <c r="O21" s="5"/>
      <c r="P21" s="5"/>
      <c r="Q21" s="5"/>
    </row>
    <row r="22" spans="3:21">
      <c r="D22" s="22"/>
      <c r="E22" s="22"/>
      <c r="F22" s="22"/>
      <c r="G22" s="23"/>
      <c r="H22" s="22"/>
      <c r="I22" s="97"/>
      <c r="J22" s="22"/>
      <c r="K22" s="22"/>
      <c r="L22" s="96"/>
      <c r="M22" s="22"/>
      <c r="N22" s="22"/>
      <c r="O22" s="22"/>
      <c r="P22" s="22"/>
      <c r="Q22" s="5"/>
    </row>
  </sheetData>
  <pageMargins left="0.75" right="0.75" top="1" bottom="1" header="0.5" footer="0.5"/>
  <pageSetup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1A1D131FD32C840BCB0098CBDD8F282" ma:contentTypeVersion="16" ma:contentTypeDescription="" ma:contentTypeScope="" ma:versionID="80a9a62c45f31fe52796ea2a88cc35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2023-03-14T07:00:00+00:00</OpenedDate>
    <SignificantOrder xmlns="dc463f71-b30c-4ab2-9473-d307f9d35888">false</SignificantOrder>
    <Date1 xmlns="dc463f71-b30c-4ab2-9473-d307f9d35888">2023-03-14T07:00:00+00:00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AMERICAN DISPOSAL COMPANY, INC.  </CaseCompanyNames>
    <Nickname xmlns="http://schemas.microsoft.com/sharepoint/v3" xsi:nil="true"/>
    <DocketNumber xmlns="dc463f71-b30c-4ab2-9473-d307f9d35888">230177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E829F-F52E-4B43-BE60-D17F478DB981}"/>
</file>

<file path=customXml/itemProps2.xml><?xml version="1.0" encoding="utf-8"?>
<ds:datastoreItem xmlns:ds="http://schemas.openxmlformats.org/officeDocument/2006/customXml" ds:itemID="{38D3B4A5-523A-4B1B-98E4-43F5CA51B23B}"/>
</file>

<file path=customXml/itemProps3.xml><?xml version="1.0" encoding="utf-8"?>
<ds:datastoreItem xmlns:ds="http://schemas.openxmlformats.org/officeDocument/2006/customXml" ds:itemID="{16D30F04-D0D6-486D-8A0D-286B24BBD9B4}">
  <ds:schemaRefs>
    <ds:schemaRef ds:uri="dc463f71-b30c-4ab2-9473-d307f9d3588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55A0E39-AB70-4BEC-A898-F5F2B8679D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Vashon Depreciation</vt:lpstr>
      <vt:lpstr>2023 Depreciation Add</vt:lpstr>
      <vt:lpstr>2132 Trks</vt:lpstr>
      <vt:lpstr>2132 Cont, DB</vt:lpstr>
      <vt:lpstr>2132 Other</vt:lpstr>
      <vt:lpstr>'2132 Cont, DB'!Print_Area</vt:lpstr>
      <vt:lpstr>'2132 Other'!Print_Area</vt:lpstr>
      <vt:lpstr>'2132 Trks'!Print_Area</vt:lpstr>
      <vt:lpstr>'Vashon Depreciation'!Print_Area</vt:lpstr>
      <vt:lpstr>'2132 Trks'!Print_Area_MI</vt:lpstr>
    </vt:vector>
  </TitlesOfParts>
  <Company>Waste Connections,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WCNX</dc:creator>
  <cp:lastModifiedBy>Lindsay Waldram</cp:lastModifiedBy>
  <cp:lastPrinted>2023-03-12T23:11:15Z</cp:lastPrinted>
  <dcterms:created xsi:type="dcterms:W3CDTF">2013-02-06T23:26:31Z</dcterms:created>
  <dcterms:modified xsi:type="dcterms:W3CDTF">2023-03-12T23:11:39Z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0x0101006E56B4D1795A2E4DB2F0B01679ED314A0021A1D131FD32C840BCB0098CBDD8F282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