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UBLIC\# Commission Basis Report\Dec_31_21\Dirty 2021 CBR WP\"/>
    </mc:Choice>
  </mc:AlternateContent>
  <bookViews>
    <workbookView xWindow="540" yWindow="-240" windowWidth="14316" windowHeight="14652" tabRatio="792" firstSheet="1" activeTab="1"/>
  </bookViews>
  <sheets>
    <sheet name="_com.sap.ip.bi.xl.hiddensheet" sheetId="65" state="veryHidden" r:id="rId1"/>
    <sheet name="Lead G" sheetId="1" r:id="rId2"/>
    <sheet name="CBR_Gas" sheetId="63" r:id="rId3"/>
  </sheets>
  <externalReferences>
    <externalReference r:id="rId4"/>
    <externalReference r:id="rId5"/>
  </externalReferences>
  <definedNames>
    <definedName name="__123Graph_ECURRENT" hidden="1">[1]ConsolidatingPL!#REF!</definedName>
    <definedName name="_xlnm._FilterDatabase" localSheetId="2" hidden="1">CBR_Gas!$B$61:$E$70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Crosstab1">#REF!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alcMode="autoNoTable"/>
</workbook>
</file>

<file path=xl/calcChain.xml><?xml version="1.0" encoding="utf-8"?>
<calcChain xmlns="http://schemas.openxmlformats.org/spreadsheetml/2006/main">
  <c r="C5" i="63" l="1"/>
  <c r="C4" i="63"/>
  <c r="C25" i="1"/>
  <c r="C24" i="1"/>
  <c r="C23" i="1"/>
  <c r="D29" i="63" l="1"/>
  <c r="C29" i="63"/>
  <c r="E59" i="63"/>
  <c r="D56" i="63"/>
  <c r="D58" i="63" s="1"/>
  <c r="D60" i="63" s="1"/>
  <c r="C56" i="63"/>
  <c r="C58" i="63" s="1"/>
  <c r="C60" i="63" s="1"/>
  <c r="E55" i="63"/>
  <c r="E54" i="63"/>
  <c r="E53" i="63"/>
  <c r="E52" i="63"/>
  <c r="E56" i="63" s="1"/>
  <c r="E58" i="63" s="1"/>
  <c r="E60" i="63" s="1"/>
  <c r="E29" i="63" l="1"/>
  <c r="E28" i="63"/>
  <c r="F28" i="63" s="1"/>
  <c r="C45" i="63" s="1"/>
  <c r="E27" i="63"/>
  <c r="F27" i="63" s="1"/>
  <c r="C46" i="63" s="1"/>
  <c r="E26" i="63"/>
  <c r="D26" i="63" s="1"/>
  <c r="F26" i="63" s="1"/>
  <c r="E25" i="63"/>
  <c r="E24" i="63"/>
  <c r="E23" i="63"/>
  <c r="E22" i="63"/>
  <c r="E21" i="63"/>
  <c r="E20" i="63"/>
  <c r="E19" i="63"/>
  <c r="E18" i="63"/>
  <c r="D18" i="63" s="1"/>
  <c r="F18" i="63" s="1"/>
  <c r="E17" i="63"/>
  <c r="D17" i="63" s="1"/>
  <c r="F17" i="63" s="1"/>
  <c r="E16" i="63"/>
  <c r="D16" i="63" s="1"/>
  <c r="F16" i="63" s="1"/>
  <c r="E15" i="63"/>
  <c r="D15" i="63" s="1"/>
  <c r="F15" i="63" s="1"/>
  <c r="E14" i="63"/>
  <c r="D14" i="63" s="1"/>
  <c r="F14" i="63" s="1"/>
  <c r="E13" i="63"/>
  <c r="E12" i="63"/>
  <c r="E11" i="63"/>
  <c r="E10" i="63"/>
  <c r="E9" i="63"/>
  <c r="C43" i="63"/>
  <c r="E35" i="63"/>
  <c r="D25" i="63"/>
  <c r="F25" i="63" s="1"/>
  <c r="D24" i="63"/>
  <c r="F24" i="63" s="1"/>
  <c r="D23" i="63"/>
  <c r="F23" i="63" s="1"/>
  <c r="D22" i="63"/>
  <c r="F22" i="63" s="1"/>
  <c r="D21" i="63"/>
  <c r="F21" i="63" s="1"/>
  <c r="D20" i="63"/>
  <c r="F20" i="63" s="1"/>
  <c r="D19" i="63"/>
  <c r="F19" i="63" s="1"/>
  <c r="D13" i="63"/>
  <c r="F13" i="63" s="1"/>
  <c r="D12" i="63"/>
  <c r="F12" i="63" s="1"/>
  <c r="D11" i="63"/>
  <c r="F11" i="63" s="1"/>
  <c r="D10" i="63"/>
  <c r="F10" i="63" s="1"/>
  <c r="D9" i="63"/>
  <c r="D34" i="63" l="1"/>
  <c r="F29" i="63"/>
  <c r="C44" i="63" s="1"/>
  <c r="F9" i="63"/>
  <c r="C31" i="63"/>
  <c r="D36" i="63" l="1"/>
  <c r="C17" i="1" s="1"/>
  <c r="J54" i="63"/>
  <c r="J53" i="63"/>
  <c r="C31" i="1" l="1"/>
  <c r="C6" i="63"/>
  <c r="C40" i="63" l="1"/>
  <c r="C32" i="63"/>
  <c r="C28" i="1"/>
  <c r="C34" i="63" l="1"/>
  <c r="C13" i="1"/>
  <c r="D46" i="63"/>
  <c r="D45" i="63"/>
  <c r="C42" i="63"/>
  <c r="D43" i="63"/>
  <c r="D44" i="63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D42" i="63" l="1"/>
  <c r="C47" i="63"/>
  <c r="D47" i="63" s="1"/>
  <c r="E34" i="63"/>
  <c r="E36" i="63" s="1"/>
  <c r="C36" i="63"/>
  <c r="C16" i="1" s="1"/>
  <c r="C30" i="1" s="1"/>
  <c r="C32" i="1"/>
  <c r="C20" i="1" l="1"/>
  <c r="D20" i="1" s="1"/>
  <c r="C33" i="1"/>
</calcChain>
</file>

<file path=xl/comments1.xml><?xml version="1.0" encoding="utf-8"?>
<comments xmlns="http://schemas.openxmlformats.org/spreadsheetml/2006/main">
  <authors>
    <author>Jonathan Kim</author>
  </authors>
  <commentList>
    <comment ref="B44" authorId="0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includes PT &amp; 481(a) Adj.</t>
        </r>
      </text>
    </comment>
  </commentList>
</comments>
</file>

<file path=xl/sharedStrings.xml><?xml version="1.0" encoding="utf-8"?>
<sst xmlns="http://schemas.openxmlformats.org/spreadsheetml/2006/main" count="126" uniqueCount="108">
  <si>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</si>
  <si>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</si>
  <si>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</si>
  <si>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</si>
  <si>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</si>
  <si>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</si>
  <si>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</si>
  <si>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</si>
  <si>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</si>
  <si>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</si>
  <si>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</si>
  <si>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</si>
  <si>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</si>
  <si>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</si>
  <si>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</si>
  <si>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</si>
  <si>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</si>
  <si>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</si>
  <si>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</si>
  <si>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</si>
  <si>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</si>
  <si>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</si>
  <si>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</si>
  <si>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</si>
  <si>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</si>
  <si>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</si>
  <si>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</si>
  <si>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</si>
  <si>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</si>
  <si>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DefTax Effected</t>
  </si>
  <si>
    <t>Pension-common</t>
  </si>
  <si>
    <t>Deferred Compensation-common</t>
  </si>
  <si>
    <t>Vacation Pay-common</t>
  </si>
  <si>
    <t>Total Tax adjustments</t>
  </si>
  <si>
    <t>Tax Curr/Deferred</t>
  </si>
  <si>
    <t>pretax</t>
  </si>
  <si>
    <t>Tax Return Key</t>
  </si>
  <si>
    <t>F-29</t>
  </si>
  <si>
    <t>N-03</t>
  </si>
  <si>
    <t>N-05</t>
  </si>
  <si>
    <t>N-10</t>
  </si>
  <si>
    <t>N-13</t>
  </si>
  <si>
    <t>N-14</t>
  </si>
  <si>
    <t>N-16</t>
  </si>
  <si>
    <t>N-31</t>
  </si>
  <si>
    <t>N-37</t>
  </si>
  <si>
    <t>N-44</t>
  </si>
  <si>
    <t xml:space="preserve">   DEFERRED FIT - OTHER</t>
  </si>
  <si>
    <t>Puget Sound Energy, Inc.</t>
  </si>
  <si>
    <t>Description</t>
  </si>
  <si>
    <t>N-80</t>
  </si>
  <si>
    <t>Property Tax</t>
  </si>
  <si>
    <t>PT</t>
  </si>
  <si>
    <t>Rate Reconciliation</t>
  </si>
  <si>
    <t>Total Current and Deferred Taxes</t>
  </si>
  <si>
    <t>JP Storage - Sec 263A</t>
  </si>
  <si>
    <t>Variance from 21%</t>
  </si>
  <si>
    <t>Rate Refunds</t>
  </si>
  <si>
    <t>Fringe benefits</t>
  </si>
  <si>
    <t>§162(m) limitation</t>
  </si>
  <si>
    <t>x21%</t>
  </si>
  <si>
    <t>&lt;==check</t>
  </si>
  <si>
    <t>Lease Incentive</t>
  </si>
  <si>
    <t>Health Insurance - IBNR</t>
  </si>
  <si>
    <t>AMI Depreciation Deferral</t>
  </si>
  <si>
    <t>ADJ 3.03G</t>
  </si>
  <si>
    <t>COMMISSION BASIS REPORT</t>
  </si>
  <si>
    <t>N- 110</t>
  </si>
  <si>
    <t>N-92</t>
  </si>
  <si>
    <t>N-97</t>
  </si>
  <si>
    <t>N-111</t>
  </si>
  <si>
    <t>N-112</t>
  </si>
  <si>
    <t>Payroll Tax Deferral COVID-19</t>
  </si>
  <si>
    <t>N-121</t>
  </si>
  <si>
    <t>GTZ Carrying Charge Deferral Tr1</t>
  </si>
  <si>
    <t>N-122</t>
  </si>
  <si>
    <t>GTZ Depreciation Deferral Tr1</t>
  </si>
  <si>
    <t>P-19</t>
  </si>
  <si>
    <t>P-20</t>
  </si>
  <si>
    <t>&lt;---grossed up amount</t>
  </si>
  <si>
    <t>Grossed Up</t>
  </si>
  <si>
    <t>FOR THE TWELVE MONTHS ENDED DECEMBER 31, 2021</t>
  </si>
  <si>
    <t>January 2021 - December 2021</t>
  </si>
  <si>
    <t>✔ JK OK 3/7/22</t>
  </si>
  <si>
    <t>✔ TZ OK</t>
  </si>
  <si>
    <t>✔ JK OK</t>
  </si>
  <si>
    <t>GTZ Depreciation Deferral G Post 06/30/19</t>
  </si>
  <si>
    <t>GTZ Carrying Charge Deferral G Post 06/30/19</t>
  </si>
  <si>
    <t xml:space="preserve">PT - Plant Related - Fed &amp; MT </t>
  </si>
  <si>
    <t>Fed Taxable Income</t>
  </si>
  <si>
    <t>Fed Rate</t>
  </si>
  <si>
    <t>Tax Current State Tax net of fed benefit</t>
  </si>
  <si>
    <t>Total Income tax</t>
  </si>
  <si>
    <t>Statutory Tax</t>
  </si>
  <si>
    <t>Stat Tax</t>
  </si>
  <si>
    <t>PT - Plant Related</t>
  </si>
  <si>
    <t>POWERTAX</t>
  </si>
  <si>
    <t>electric</t>
  </si>
  <si>
    <t>gas</t>
  </si>
  <si>
    <t>total</t>
  </si>
  <si>
    <t>normalized</t>
  </si>
  <si>
    <t>AR OK</t>
  </si>
  <si>
    <t>F/T</t>
  </si>
  <si>
    <t>cwip reversal</t>
  </si>
  <si>
    <t>topside</t>
  </si>
  <si>
    <t>total timing</t>
  </si>
  <si>
    <t>FAS 109</t>
  </si>
  <si>
    <t>APB 11 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</si>
</sst>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&quot;$&quot;#,##0;\-&quot;$&quot;#,##0"/>
    <numFmt numFmtId="167" formatCode="0.0000000"/>
    <numFmt numFmtId="168" formatCode="0.000000"/>
    <numFmt numFmtId="169" formatCode="_(* #,##0.00000_);_(* \(#,##0.00000\);_(* &quot;-&quot;??_);_(@_)"/>
    <numFmt numFmtId="170" formatCode="&quot;$&quot;#,##0\ ;\(&quot;$&quot;#,##0\)"/>
    <numFmt numFmtId="171" formatCode="d\.mmm\.yy"/>
    <numFmt numFmtId="172" formatCode="#.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000"/>
    <numFmt numFmtId="178" formatCode="000000"/>
    <numFmt numFmtId="179" formatCode="_(&quot;$&quot;* #,##0.0_);_(&quot;$&quot;* \(#,##0.0\);_(&quot;$&quot;* &quot;-&quot;??_);_(@_)"/>
    <numFmt numFmtId="180" formatCode="0.00_)"/>
    <numFmt numFmtId="181" formatCode="0.0%"/>
    <numFmt numFmtId="182" formatCode="###,000"/>
  </numFmts>
  <fonts count="131"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0070C0"/>
      <name val="Segoe UI Symbol"/>
      <family val="2"/>
    </font>
    <font>
      <sz val="10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11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15">
    <xf numFmtId="168" fontId="0" fillId="0" borderId="0">
      <alignment horizontal="left" wrapText="1"/>
    </xf>
    <xf numFmtId="168" fontId="23" fillId="0" borderId="0">
      <alignment horizontal="left" wrapText="1"/>
    </xf>
    <xf numFmtId="169" fontId="23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3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30" fillId="0" borderId="0"/>
    <xf numFmtId="169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3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30" fillId="0" borderId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57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57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57" fillId="10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57" fillId="10" borderId="0" applyNumberFormat="0" applyBorder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57" fillId="3" borderId="0" applyNumberFormat="0" applyBorder="0" applyAlignment="0" applyProtection="0"/>
    <xf numFmtId="0" fontId="41" fillId="11" borderId="0" applyNumberFormat="0" applyBorder="0" applyAlignment="0" applyProtection="0"/>
    <xf numFmtId="0" fontId="41" fillId="6" borderId="0" applyNumberFormat="0" applyBorder="0" applyAlignment="0" applyProtection="0"/>
    <xf numFmtId="0" fontId="57" fillId="12" borderId="0" applyNumberFormat="0" applyBorder="0" applyAlignment="0" applyProtection="0"/>
    <xf numFmtId="171" fontId="31" fillId="0" borderId="0" applyFill="0" applyBorder="0" applyAlignment="0"/>
    <xf numFmtId="41" fontId="20" fillId="13" borderId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43" fontId="61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2" fillId="0" borderId="0"/>
    <xf numFmtId="0" fontId="22" fillId="0" borderId="0"/>
    <xf numFmtId="0" fontId="33" fillId="0" borderId="0"/>
    <xf numFmtId="172" fontId="34" fillId="0" borderId="0">
      <protection locked="0"/>
    </xf>
    <xf numFmtId="0" fontId="33" fillId="0" borderId="0"/>
    <xf numFmtId="0" fontId="35" fillId="0" borderId="0" applyNumberFormat="0" applyAlignment="0">
      <alignment horizontal="left"/>
    </xf>
    <xf numFmtId="0" fontId="36" fillId="0" borderId="0" applyNumberFormat="0" applyAlignment="0"/>
    <xf numFmtId="0" fontId="22" fillId="0" borderId="0"/>
    <xf numFmtId="0" fontId="33" fillId="0" borderId="0"/>
    <xf numFmtId="0" fontId="22" fillId="0" borderId="0"/>
    <xf numFmtId="0" fontId="33" fillId="0" borderId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168" fontId="23" fillId="0" borderId="0"/>
    <xf numFmtId="2" fontId="29" fillId="0" borderId="0" applyFont="0" applyFill="0" applyBorder="0" applyAlignment="0" applyProtection="0"/>
    <xf numFmtId="0" fontId="22" fillId="0" borderId="0"/>
    <xf numFmtId="38" fontId="15" fillId="13" borderId="0" applyNumberFormat="0" applyBorder="0" applyAlignment="0" applyProtection="0"/>
    <xf numFmtId="0" fontId="37" fillId="0" borderId="1" applyNumberFormat="0" applyAlignment="0" applyProtection="0">
      <alignment horizontal="left"/>
    </xf>
    <xf numFmtId="0" fontId="37" fillId="0" borderId="2">
      <alignment horizontal="left"/>
    </xf>
    <xf numFmtId="38" fontId="16" fillId="0" borderId="0"/>
    <xf numFmtId="40" fontId="16" fillId="0" borderId="0"/>
    <xf numFmtId="10" fontId="15" fillId="17" borderId="3" applyNumberFormat="0" applyBorder="0" applyAlignment="0" applyProtection="0"/>
    <xf numFmtId="41" fontId="38" fillId="18" borderId="4">
      <alignment horizontal="left"/>
      <protection locked="0"/>
    </xf>
    <xf numFmtId="10" fontId="38" fillId="18" borderId="4">
      <alignment horizontal="right"/>
      <protection locked="0"/>
    </xf>
    <xf numFmtId="0" fontId="24" fillId="13" borderId="0"/>
    <xf numFmtId="3" fontId="39" fillId="0" borderId="0" applyFill="0" applyBorder="0" applyAlignment="0" applyProtection="0"/>
    <xf numFmtId="44" fontId="17" fillId="0" borderId="5" applyNumberFormat="0" applyFont="0" applyAlignment="0">
      <alignment horizontal="center"/>
    </xf>
    <xf numFmtId="44" fontId="17" fillId="0" borderId="6" applyNumberFormat="0" applyFont="0" applyAlignment="0">
      <alignment horizontal="center"/>
    </xf>
    <xf numFmtId="37" fontId="40" fillId="0" borderId="0"/>
    <xf numFmtId="166" fontId="11" fillId="0" borderId="0"/>
    <xf numFmtId="39" fontId="15" fillId="0" borderId="0" applyFill="0" applyBorder="0" applyAlignment="0" applyProtection="0"/>
    <xf numFmtId="0" fontId="51" fillId="0" borderId="0"/>
    <xf numFmtId="0" fontId="20" fillId="0" borderId="0"/>
    <xf numFmtId="0" fontId="20" fillId="0" borderId="0"/>
    <xf numFmtId="0" fontId="20" fillId="0" borderId="0">
      <alignment wrapText="1"/>
    </xf>
    <xf numFmtId="0" fontId="20" fillId="0" borderId="0"/>
    <xf numFmtId="0" fontId="59" fillId="0" borderId="0"/>
    <xf numFmtId="0" fontId="61" fillId="0" borderId="0"/>
    <xf numFmtId="0" fontId="20" fillId="0" borderId="0"/>
    <xf numFmtId="39" fontId="24" fillId="0" borderId="0" applyFill="0" applyBorder="0" applyAlignment="0" applyProtection="0"/>
    <xf numFmtId="0" fontId="62" fillId="0" borderId="0"/>
    <xf numFmtId="0" fontId="41" fillId="0" borderId="0"/>
    <xf numFmtId="0" fontId="20" fillId="0" borderId="0"/>
    <xf numFmtId="0" fontId="41" fillId="0" borderId="0"/>
    <xf numFmtId="0" fontId="62" fillId="0" borderId="0"/>
    <xf numFmtId="0" fontId="41" fillId="0" borderId="0"/>
    <xf numFmtId="0" fontId="62" fillId="0" borderId="0"/>
    <xf numFmtId="0" fontId="32" fillId="0" borderId="0"/>
    <xf numFmtId="0" fontId="62" fillId="0" borderId="0"/>
    <xf numFmtId="173" fontId="20" fillId="0" borderId="0">
      <alignment horizontal="left" wrapText="1"/>
    </xf>
    <xf numFmtId="0" fontId="62" fillId="0" borderId="0"/>
    <xf numFmtId="0" fontId="23" fillId="0" borderId="0"/>
    <xf numFmtId="0" fontId="62" fillId="0" borderId="0"/>
    <xf numFmtId="0" fontId="26" fillId="0" borderId="0"/>
    <xf numFmtId="0" fontId="62" fillId="0" borderId="0"/>
    <xf numFmtId="0" fontId="41" fillId="19" borderId="7" applyNumberFormat="0" applyFont="0" applyAlignment="0" applyProtection="0"/>
    <xf numFmtId="0" fontId="41" fillId="19" borderId="7" applyNumberFormat="0" applyFont="0" applyAlignment="0" applyProtection="0"/>
    <xf numFmtId="0" fontId="41" fillId="19" borderId="7" applyNumberFormat="0" applyFont="0" applyAlignment="0" applyProtection="0"/>
    <xf numFmtId="0" fontId="22" fillId="0" borderId="0"/>
    <xf numFmtId="0" fontId="22" fillId="0" borderId="0"/>
    <xf numFmtId="0" fontId="33" fillId="0" borderId="0"/>
    <xf numFmtId="10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20" borderId="4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4" fillId="0" borderId="9">
      <alignment horizontal="center"/>
    </xf>
    <xf numFmtId="3" fontId="43" fillId="0" borderId="0" applyFont="0" applyFill="0" applyBorder="0" applyAlignment="0" applyProtection="0"/>
    <xf numFmtId="0" fontId="43" fillId="21" borderId="0" applyNumberFormat="0" applyFont="0" applyBorder="0" applyAlignment="0" applyProtection="0"/>
    <xf numFmtId="0" fontId="33" fillId="0" borderId="0"/>
    <xf numFmtId="3" fontId="45" fillId="0" borderId="0" applyFill="0" applyBorder="0" applyAlignment="0" applyProtection="0"/>
    <xf numFmtId="0" fontId="46" fillId="0" borderId="0"/>
    <xf numFmtId="42" fontId="20" fillId="17" borderId="0"/>
    <xf numFmtId="42" fontId="20" fillId="17" borderId="10">
      <alignment vertical="center"/>
    </xf>
    <xf numFmtId="0" fontId="18" fillId="17" borderId="11" applyNumberFormat="0">
      <alignment horizontal="center" vertical="center" wrapText="1"/>
    </xf>
    <xf numFmtId="10" fontId="20" fillId="17" borderId="0"/>
    <xf numFmtId="174" fontId="20" fillId="17" borderId="0"/>
    <xf numFmtId="165" fontId="25" fillId="0" borderId="0" applyBorder="0" applyAlignment="0"/>
    <xf numFmtId="42" fontId="20" fillId="17" borderId="12">
      <alignment horizontal="left"/>
    </xf>
    <xf numFmtId="174" fontId="21" fillId="17" borderId="12">
      <alignment horizontal="left"/>
    </xf>
    <xf numFmtId="14" fontId="42" fillId="0" borderId="0" applyNumberFormat="0" applyFill="0" applyBorder="0" applyAlignment="0" applyProtection="0">
      <alignment horizontal="left"/>
    </xf>
    <xf numFmtId="175" fontId="20" fillId="0" borderId="0" applyFont="0" applyFill="0" applyAlignment="0">
      <alignment horizontal="right"/>
    </xf>
    <xf numFmtId="4" fontId="47" fillId="18" borderId="8" applyNumberFormat="0" applyProtection="0">
      <alignment vertical="center"/>
    </xf>
    <xf numFmtId="4" fontId="52" fillId="18" borderId="8" applyNumberFormat="0" applyProtection="0">
      <alignment vertical="center"/>
    </xf>
    <xf numFmtId="4" fontId="47" fillId="18" borderId="8" applyNumberFormat="0" applyProtection="0">
      <alignment horizontal="left" vertical="center" indent="1"/>
    </xf>
    <xf numFmtId="4" fontId="47" fillId="18" borderId="8" applyNumberFormat="0" applyProtection="0">
      <alignment horizontal="left" vertical="center" indent="1"/>
    </xf>
    <xf numFmtId="0" fontId="20" fillId="22" borderId="8" applyNumberFormat="0" applyProtection="0">
      <alignment horizontal="left" vertical="center" indent="1"/>
    </xf>
    <xf numFmtId="4" fontId="47" fillId="23" borderId="8" applyNumberFormat="0" applyProtection="0">
      <alignment horizontal="right" vertical="center"/>
    </xf>
    <xf numFmtId="4" fontId="47" fillId="24" borderId="8" applyNumberFormat="0" applyProtection="0">
      <alignment horizontal="right" vertical="center"/>
    </xf>
    <xf numFmtId="4" fontId="47" fillId="25" borderId="8" applyNumberFormat="0" applyProtection="0">
      <alignment horizontal="right" vertical="center"/>
    </xf>
    <xf numFmtId="4" fontId="47" fillId="26" borderId="8" applyNumberFormat="0" applyProtection="0">
      <alignment horizontal="right" vertical="center"/>
    </xf>
    <xf numFmtId="4" fontId="47" fillId="27" borderId="8" applyNumberFormat="0" applyProtection="0">
      <alignment horizontal="right" vertical="center"/>
    </xf>
    <xf numFmtId="4" fontId="47" fillId="28" borderId="8" applyNumberFormat="0" applyProtection="0">
      <alignment horizontal="right" vertical="center"/>
    </xf>
    <xf numFmtId="4" fontId="47" fillId="29" borderId="8" applyNumberFormat="0" applyProtection="0">
      <alignment horizontal="right" vertical="center"/>
    </xf>
    <xf numFmtId="4" fontId="47" fillId="30" borderId="8" applyNumberFormat="0" applyProtection="0">
      <alignment horizontal="right" vertical="center"/>
    </xf>
    <xf numFmtId="4" fontId="47" fillId="31" borderId="8" applyNumberFormat="0" applyProtection="0">
      <alignment horizontal="right" vertical="center"/>
    </xf>
    <xf numFmtId="4" fontId="53" fillId="32" borderId="8" applyNumberFormat="0" applyProtection="0">
      <alignment horizontal="left" vertical="center" indent="1"/>
    </xf>
    <xf numFmtId="4" fontId="47" fillId="33" borderId="13" applyNumberFormat="0" applyProtection="0">
      <alignment horizontal="left" vertical="center" indent="1"/>
    </xf>
    <xf numFmtId="4" fontId="54" fillId="34" borderId="0" applyNumberFormat="0" applyProtection="0">
      <alignment horizontal="left" vertical="center" indent="1"/>
    </xf>
    <xf numFmtId="0" fontId="20" fillId="22" borderId="8" applyNumberFormat="0" applyProtection="0">
      <alignment horizontal="left" vertical="center" indent="1"/>
    </xf>
    <xf numFmtId="4" fontId="47" fillId="33" borderId="8" applyNumberFormat="0" applyProtection="0">
      <alignment horizontal="left" vertical="center" indent="1"/>
    </xf>
    <xf numFmtId="4" fontId="47" fillId="35" borderId="8" applyNumberFormat="0" applyProtection="0">
      <alignment horizontal="left" vertical="center" indent="1"/>
    </xf>
    <xf numFmtId="0" fontId="20" fillId="35" borderId="8" applyNumberFormat="0" applyProtection="0">
      <alignment horizontal="left" vertical="center" indent="1"/>
    </xf>
    <xf numFmtId="0" fontId="20" fillId="35" borderId="8" applyNumberFormat="0" applyProtection="0">
      <alignment horizontal="left" vertical="center" indent="1"/>
    </xf>
    <xf numFmtId="0" fontId="20" fillId="36" borderId="8" applyNumberFormat="0" applyProtection="0">
      <alignment horizontal="left" vertical="center" indent="1"/>
    </xf>
    <xf numFmtId="0" fontId="20" fillId="36" borderId="8" applyNumberFormat="0" applyProtection="0">
      <alignment horizontal="left" vertical="center" indent="1"/>
    </xf>
    <xf numFmtId="0" fontId="20" fillId="13" borderId="8" applyNumberFormat="0" applyProtection="0">
      <alignment horizontal="left" vertical="center" indent="1"/>
    </xf>
    <xf numFmtId="0" fontId="20" fillId="13" borderId="8" applyNumberFormat="0" applyProtection="0">
      <alignment horizontal="left" vertical="center" indent="1"/>
    </xf>
    <xf numFmtId="0" fontId="20" fillId="22" borderId="8" applyNumberFormat="0" applyProtection="0">
      <alignment horizontal="left" vertical="center" indent="1"/>
    </xf>
    <xf numFmtId="0" fontId="20" fillId="22" borderId="8" applyNumberFormat="0" applyProtection="0">
      <alignment horizontal="left" vertical="center" indent="1"/>
    </xf>
    <xf numFmtId="0" fontId="59" fillId="37" borderId="3" applyNumberFormat="0">
      <protection locked="0"/>
    </xf>
    <xf numFmtId="4" fontId="47" fillId="38" borderId="8" applyNumberFormat="0" applyProtection="0">
      <alignment vertical="center"/>
    </xf>
    <xf numFmtId="4" fontId="52" fillId="38" borderId="8" applyNumberFormat="0" applyProtection="0">
      <alignment vertical="center"/>
    </xf>
    <xf numFmtId="4" fontId="47" fillId="38" borderId="8" applyNumberFormat="0" applyProtection="0">
      <alignment horizontal="left" vertical="center" indent="1"/>
    </xf>
    <xf numFmtId="4" fontId="47" fillId="38" borderId="8" applyNumberFormat="0" applyProtection="0">
      <alignment horizontal="left" vertical="center" indent="1"/>
    </xf>
    <xf numFmtId="4" fontId="47" fillId="33" borderId="8" applyNumberFormat="0" applyProtection="0">
      <alignment horizontal="right" vertical="center"/>
    </xf>
    <xf numFmtId="4" fontId="52" fillId="33" borderId="8" applyNumberFormat="0" applyProtection="0">
      <alignment horizontal="right" vertical="center"/>
    </xf>
    <xf numFmtId="0" fontId="20" fillId="22" borderId="8" applyNumberFormat="0" applyProtection="0">
      <alignment horizontal="left" vertical="center" indent="1"/>
    </xf>
    <xf numFmtId="0" fontId="20" fillId="22" borderId="8" applyNumberFormat="0" applyProtection="0">
      <alignment horizontal="left" vertical="center" indent="1"/>
    </xf>
    <xf numFmtId="0" fontId="55" fillId="0" borderId="0"/>
    <xf numFmtId="4" fontId="56" fillId="33" borderId="8" applyNumberFormat="0" applyProtection="0">
      <alignment horizontal="right" vertical="center"/>
    </xf>
    <xf numFmtId="39" fontId="20" fillId="39" borderId="0"/>
    <xf numFmtId="0" fontId="60" fillId="0" borderId="0" applyNumberFormat="0" applyFill="0" applyBorder="0" applyAlignment="0" applyProtection="0"/>
    <xf numFmtId="38" fontId="15" fillId="0" borderId="14"/>
    <xf numFmtId="38" fontId="16" fillId="0" borderId="12"/>
    <xf numFmtId="39" fontId="42" fillId="40" borderId="0"/>
    <xf numFmtId="168" fontId="23" fillId="0" borderId="0">
      <alignment horizontal="left" wrapText="1"/>
    </xf>
    <xf numFmtId="169" fontId="20" fillId="0" borderId="0">
      <alignment horizontal="left" wrapText="1"/>
    </xf>
    <xf numFmtId="40" fontId="48" fillId="0" borderId="0" applyBorder="0">
      <alignment horizontal="right"/>
    </xf>
    <xf numFmtId="41" fontId="19" fillId="17" borderId="0">
      <alignment horizontal="left"/>
    </xf>
    <xf numFmtId="176" fontId="49" fillId="17" borderId="0">
      <alignment horizontal="left" vertical="center"/>
    </xf>
    <xf numFmtId="0" fontId="18" fillId="17" borderId="0">
      <alignment horizontal="left" wrapText="1"/>
    </xf>
    <xf numFmtId="0" fontId="50" fillId="0" borderId="0">
      <alignment horizontal="left" vertical="center"/>
    </xf>
    <xf numFmtId="0" fontId="33" fillId="0" borderId="15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9" fontId="20" fillId="0" borderId="0" applyFont="0" applyFill="0" applyBorder="0" applyAlignment="0" applyProtection="0"/>
    <xf numFmtId="168" fontId="20" fillId="0" borderId="0">
      <alignment horizontal="left" wrapText="1"/>
    </xf>
    <xf numFmtId="41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1" fillId="0" borderId="0">
      <alignment horizontal="left" wrapText="1"/>
    </xf>
    <xf numFmtId="169" fontId="11" fillId="0" borderId="0">
      <alignment horizontal="left" wrapText="1"/>
    </xf>
    <xf numFmtId="167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41" fontId="11" fillId="13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8" fontId="11" fillId="0" borderId="0"/>
    <xf numFmtId="0" fontId="15" fillId="13" borderId="0"/>
    <xf numFmtId="0" fontId="26" fillId="0" borderId="0"/>
    <xf numFmtId="0" fontId="11" fillId="0" borderId="0"/>
    <xf numFmtId="0" fontId="11" fillId="0" borderId="0"/>
    <xf numFmtId="0" fontId="11" fillId="0" borderId="0">
      <alignment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39" fontId="15" fillId="0" borderId="0" applyFill="0" applyBorder="0" applyAlignment="0" applyProtection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173" fontId="11" fillId="0" borderId="0">
      <alignment horizontal="left" wrapText="1"/>
    </xf>
    <xf numFmtId="0" fontId="9" fillId="0" borderId="0"/>
    <xf numFmtId="0" fontId="11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41" fontId="11" fillId="20" borderId="4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6" fillId="21" borderId="0" applyNumberFormat="0" applyFont="0" applyBorder="0" applyAlignment="0" applyProtection="0"/>
    <xf numFmtId="42" fontId="11" fillId="17" borderId="0"/>
    <xf numFmtId="42" fontId="11" fillId="17" borderId="10">
      <alignment vertical="center"/>
    </xf>
    <xf numFmtId="0" fontId="17" fillId="17" borderId="11" applyNumberFormat="0">
      <alignment horizontal="center" vertical="center" wrapText="1"/>
    </xf>
    <xf numFmtId="10" fontId="11" fillId="17" borderId="0"/>
    <xf numFmtId="174" fontId="11" fillId="17" borderId="0"/>
    <xf numFmtId="165" fontId="16" fillId="0" borderId="0" applyBorder="0" applyAlignment="0"/>
    <xf numFmtId="42" fontId="11" fillId="17" borderId="12">
      <alignment horizontal="left"/>
    </xf>
    <xf numFmtId="175" fontId="11" fillId="0" borderId="0" applyFont="0" applyFill="0" applyAlignment="0">
      <alignment horizontal="right"/>
    </xf>
    <xf numFmtId="0" fontId="11" fillId="22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0" fontId="11" fillId="35" borderId="8" applyNumberFormat="0" applyProtection="0">
      <alignment horizontal="left" vertical="center" indent="1"/>
    </xf>
    <xf numFmtId="0" fontId="11" fillId="35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13" borderId="8" applyNumberFormat="0" applyProtection="0">
      <alignment horizontal="left" vertical="center" indent="1"/>
    </xf>
    <xf numFmtId="0" fontId="11" fillId="13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0" fontId="11" fillId="37" borderId="3" applyNumberFormat="0">
      <protection locked="0"/>
    </xf>
    <xf numFmtId="0" fontId="11" fillId="22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39" fontId="11" fillId="39" borderId="0"/>
    <xf numFmtId="168" fontId="11" fillId="0" borderId="0">
      <alignment horizontal="left" wrapText="1"/>
    </xf>
    <xf numFmtId="169" fontId="11" fillId="0" borderId="0">
      <alignment horizontal="left" wrapText="1"/>
    </xf>
    <xf numFmtId="0" fontId="17" fillId="17" borderId="0">
      <alignment horizontal="left" wrapText="1"/>
    </xf>
    <xf numFmtId="0" fontId="9" fillId="0" borderId="0"/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9" fontId="11" fillId="0" borderId="0" applyFont="0" applyFill="0" applyBorder="0" applyAlignment="0" applyProtection="0"/>
    <xf numFmtId="168" fontId="11" fillId="0" borderId="0">
      <alignment horizontal="left" wrapText="1"/>
    </xf>
    <xf numFmtId="4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64" fillId="0" borderId="0" applyFont="0" applyFill="0" applyBorder="0" applyAlignment="0" applyProtection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66" fillId="0" borderId="0"/>
    <xf numFmtId="0" fontId="8" fillId="0" borderId="0"/>
    <xf numFmtId="0" fontId="8" fillId="0" borderId="0"/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7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77" fontId="82" fillId="0" borderId="0">
      <alignment horizontal="left"/>
    </xf>
    <xf numFmtId="178" fontId="83" fillId="0" borderId="0">
      <alignment horizontal="left"/>
    </xf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41" fillId="72" borderId="0" applyNumberFormat="0" applyBorder="0" applyAlignment="0" applyProtection="0"/>
    <xf numFmtId="0" fontId="8" fillId="49" borderId="0" applyNumberFormat="0" applyBorder="0" applyAlignment="0" applyProtection="0"/>
    <xf numFmtId="0" fontId="41" fillId="72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41" fillId="73" borderId="0" applyNumberFormat="0" applyBorder="0" applyAlignment="0" applyProtection="0"/>
    <xf numFmtId="0" fontId="8" fillId="53" borderId="0" applyNumberFormat="0" applyBorder="0" applyAlignment="0" applyProtection="0"/>
    <xf numFmtId="0" fontId="41" fillId="7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41" fillId="74" borderId="0" applyNumberFormat="0" applyBorder="0" applyAlignment="0" applyProtection="0"/>
    <xf numFmtId="0" fontId="8" fillId="57" borderId="0" applyNumberFormat="0" applyBorder="0" applyAlignment="0" applyProtection="0"/>
    <xf numFmtId="0" fontId="41" fillId="74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41" fillId="75" borderId="0" applyNumberFormat="0" applyBorder="0" applyAlignment="0" applyProtection="0"/>
    <xf numFmtId="0" fontId="8" fillId="61" borderId="0" applyNumberFormat="0" applyBorder="0" applyAlignment="0" applyProtection="0"/>
    <xf numFmtId="0" fontId="41" fillId="75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41" fillId="76" borderId="0" applyNumberFormat="0" applyBorder="0" applyAlignment="0" applyProtection="0"/>
    <xf numFmtId="0" fontId="8" fillId="65" borderId="0" applyNumberFormat="0" applyBorder="0" applyAlignment="0" applyProtection="0"/>
    <xf numFmtId="0" fontId="41" fillId="76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41" fillId="77" borderId="0" applyNumberFormat="0" applyBorder="0" applyAlignment="0" applyProtection="0"/>
    <xf numFmtId="0" fontId="8" fillId="69" borderId="0" applyNumberFormat="0" applyBorder="0" applyAlignment="0" applyProtection="0"/>
    <xf numFmtId="0" fontId="41" fillId="77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41" fillId="78" borderId="0" applyNumberFormat="0" applyBorder="0" applyAlignment="0" applyProtection="0"/>
    <xf numFmtId="0" fontId="8" fillId="50" borderId="0" applyNumberFormat="0" applyBorder="0" applyAlignment="0" applyProtection="0"/>
    <xf numFmtId="0" fontId="41" fillId="78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41" fillId="79" borderId="0" applyNumberFormat="0" applyBorder="0" applyAlignment="0" applyProtection="0"/>
    <xf numFmtId="0" fontId="8" fillId="54" borderId="0" applyNumberFormat="0" applyBorder="0" applyAlignment="0" applyProtection="0"/>
    <xf numFmtId="0" fontId="41" fillId="79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41" fillId="80" borderId="0" applyNumberFormat="0" applyBorder="0" applyAlignment="0" applyProtection="0"/>
    <xf numFmtId="0" fontId="8" fillId="58" borderId="0" applyNumberFormat="0" applyBorder="0" applyAlignment="0" applyProtection="0"/>
    <xf numFmtId="0" fontId="41" fillId="80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41" fillId="75" borderId="0" applyNumberFormat="0" applyBorder="0" applyAlignment="0" applyProtection="0"/>
    <xf numFmtId="0" fontId="8" fillId="62" borderId="0" applyNumberFormat="0" applyBorder="0" applyAlignment="0" applyProtection="0"/>
    <xf numFmtId="0" fontId="41" fillId="75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41" fillId="78" borderId="0" applyNumberFormat="0" applyBorder="0" applyAlignment="0" applyProtection="0"/>
    <xf numFmtId="0" fontId="8" fillId="66" borderId="0" applyNumberFormat="0" applyBorder="0" applyAlignment="0" applyProtection="0"/>
    <xf numFmtId="0" fontId="41" fillId="78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41" fillId="81" borderId="0" applyNumberFormat="0" applyBorder="0" applyAlignment="0" applyProtection="0"/>
    <xf numFmtId="0" fontId="8" fillId="70" borderId="0" applyNumberFormat="0" applyBorder="0" applyAlignment="0" applyProtection="0"/>
    <xf numFmtId="0" fontId="41" fillId="81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83" fillId="0" borderId="0" applyFont="0" applyFill="0" applyBorder="0" applyAlignment="0" applyProtection="0">
      <alignment horizontal="right"/>
    </xf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41" fontId="11" fillId="13" borderId="0"/>
    <xf numFmtId="41" fontId="8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wrapText="1"/>
    </xf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2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11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179" fontId="84" fillId="0" borderId="0" applyNumberFormat="0" applyFill="0" applyBorder="0" applyProtection="0">
      <alignment horizontal="right"/>
    </xf>
    <xf numFmtId="14" fontId="17" fillId="82" borderId="9">
      <alignment horizontal="center" vertical="center" wrapText="1"/>
    </xf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180" fontId="85" fillId="0" borderId="0"/>
    <xf numFmtId="39" fontId="15" fillId="0" borderId="0" applyFill="0" applyBorder="0" applyAlignment="0" applyProtection="0"/>
    <xf numFmtId="0" fontId="26" fillId="0" borderId="0"/>
    <xf numFmtId="0" fontId="11" fillId="0" borderId="0"/>
    <xf numFmtId="0" fontId="11" fillId="0" borderId="0"/>
    <xf numFmtId="0" fontId="11" fillId="0" borderId="0">
      <alignment wrapText="1"/>
    </xf>
    <xf numFmtId="0" fontId="11" fillId="0" borderId="0"/>
    <xf numFmtId="0" fontId="11" fillId="0" borderId="0"/>
    <xf numFmtId="0" fontId="11" fillId="0" borderId="0"/>
    <xf numFmtId="0" fontId="8" fillId="0" borderId="0"/>
    <xf numFmtId="0" fontId="41" fillId="0" borderId="0"/>
    <xf numFmtId="0" fontId="4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/>
    <xf numFmtId="0" fontId="8" fillId="0" borderId="0"/>
    <xf numFmtId="0" fontId="4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1" fillId="0" borderId="0">
      <alignment horizontal="left" wrapText="1"/>
    </xf>
    <xf numFmtId="0" fontId="8" fillId="0" borderId="0"/>
    <xf numFmtId="0" fontId="11" fillId="0" borderId="0"/>
    <xf numFmtId="0" fontId="8" fillId="0" borderId="0"/>
    <xf numFmtId="0" fontId="26" fillId="0" borderId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41" fillId="47" borderId="24" applyNumberFormat="0" applyFont="0" applyAlignment="0" applyProtection="0"/>
    <xf numFmtId="0" fontId="41" fillId="47" borderId="24" applyNumberFormat="0" applyFont="0" applyAlignment="0" applyProtection="0"/>
    <xf numFmtId="0" fontId="41" fillId="47" borderId="24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181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1" fontId="11" fillId="20" borderId="4"/>
    <xf numFmtId="42" fontId="11" fillId="17" borderId="0"/>
    <xf numFmtId="42" fontId="11" fillId="17" borderId="10">
      <alignment vertical="center"/>
    </xf>
    <xf numFmtId="10" fontId="11" fillId="17" borderId="0"/>
    <xf numFmtId="174" fontId="11" fillId="17" borderId="0"/>
    <xf numFmtId="42" fontId="11" fillId="17" borderId="12">
      <alignment horizontal="left"/>
    </xf>
    <xf numFmtId="175" fontId="11" fillId="0" borderId="0" applyFont="0" applyFill="0" applyAlignment="0">
      <alignment horizontal="right"/>
    </xf>
    <xf numFmtId="4" fontId="53" fillId="83" borderId="26" applyNumberFormat="0" applyProtection="0">
      <alignment vertical="center"/>
    </xf>
    <xf numFmtId="4" fontId="86" fillId="18" borderId="26" applyNumberFormat="0" applyProtection="0">
      <alignment vertical="center"/>
    </xf>
    <xf numFmtId="4" fontId="53" fillId="18" borderId="26" applyNumberFormat="0" applyProtection="0">
      <alignment horizontal="left" vertical="center" indent="1"/>
    </xf>
    <xf numFmtId="0" fontId="53" fillId="18" borderId="26" applyNumberFormat="0" applyProtection="0">
      <alignment horizontal="left" vertical="top" indent="1"/>
    </xf>
    <xf numFmtId="0" fontId="11" fillId="22" borderId="8" applyNumberFormat="0" applyProtection="0">
      <alignment horizontal="left" vertical="center" indent="1"/>
    </xf>
    <xf numFmtId="4" fontId="47" fillId="73" borderId="26" applyNumberFormat="0" applyProtection="0">
      <alignment horizontal="right" vertical="center"/>
    </xf>
    <xf numFmtId="4" fontId="47" fillId="79" borderId="26" applyNumberFormat="0" applyProtection="0">
      <alignment horizontal="right" vertical="center"/>
    </xf>
    <xf numFmtId="4" fontId="47" fillId="84" borderId="26" applyNumberFormat="0" applyProtection="0">
      <alignment horizontal="right" vertical="center"/>
    </xf>
    <xf numFmtId="4" fontId="47" fillId="81" borderId="26" applyNumberFormat="0" applyProtection="0">
      <alignment horizontal="right" vertical="center"/>
    </xf>
    <xf numFmtId="4" fontId="47" fillId="85" borderId="26" applyNumberFormat="0" applyProtection="0">
      <alignment horizontal="right" vertical="center"/>
    </xf>
    <xf numFmtId="4" fontId="47" fillId="86" borderId="26" applyNumberFormat="0" applyProtection="0">
      <alignment horizontal="right" vertical="center"/>
    </xf>
    <xf numFmtId="4" fontId="47" fillId="87" borderId="26" applyNumberFormat="0" applyProtection="0">
      <alignment horizontal="right" vertical="center"/>
    </xf>
    <xf numFmtId="4" fontId="47" fillId="88" borderId="26" applyNumberFormat="0" applyProtection="0">
      <alignment horizontal="right" vertical="center"/>
    </xf>
    <xf numFmtId="4" fontId="47" fillId="80" borderId="26" applyNumberFormat="0" applyProtection="0">
      <alignment horizontal="right" vertical="center"/>
    </xf>
    <xf numFmtId="4" fontId="53" fillId="89" borderId="27" applyNumberFormat="0" applyProtection="0">
      <alignment horizontal="left" vertical="center" indent="1"/>
    </xf>
    <xf numFmtId="4" fontId="47" fillId="90" borderId="0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4" fontId="47" fillId="33" borderId="8" applyNumberFormat="0" applyProtection="0">
      <alignment horizontal="left" vertical="center" indent="1"/>
    </xf>
    <xf numFmtId="4" fontId="47" fillId="35" borderId="8" applyNumberFormat="0" applyProtection="0">
      <alignment horizontal="left" vertical="center" indent="1"/>
    </xf>
    <xf numFmtId="0" fontId="11" fillId="35" borderId="8" applyNumberFormat="0" applyProtection="0">
      <alignment horizontal="left" vertical="center" indent="1"/>
    </xf>
    <xf numFmtId="0" fontId="11" fillId="35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13" borderId="8" applyNumberFormat="0" applyProtection="0">
      <alignment horizontal="left" vertical="center" indent="1"/>
    </xf>
    <xf numFmtId="0" fontId="11" fillId="13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0" fontId="11" fillId="37" borderId="3" applyNumberFormat="0">
      <protection locked="0"/>
    </xf>
    <xf numFmtId="4" fontId="47" fillId="38" borderId="26" applyNumberFormat="0" applyProtection="0">
      <alignment vertical="center"/>
    </xf>
    <xf numFmtId="4" fontId="52" fillId="38" borderId="26" applyNumberFormat="0" applyProtection="0">
      <alignment vertical="center"/>
    </xf>
    <xf numFmtId="4" fontId="47" fillId="38" borderId="26" applyNumberFormat="0" applyProtection="0">
      <alignment horizontal="left" vertical="center" indent="1"/>
    </xf>
    <xf numFmtId="0" fontId="47" fillId="38" borderId="26" applyNumberFormat="0" applyProtection="0">
      <alignment horizontal="left" vertical="top" indent="1"/>
    </xf>
    <xf numFmtId="4" fontId="47" fillId="90" borderId="26" applyNumberFormat="0" applyProtection="0">
      <alignment horizontal="right" vertical="center"/>
    </xf>
    <xf numFmtId="4" fontId="52" fillId="90" borderId="26" applyNumberFormat="0" applyProtection="0">
      <alignment horizontal="right" vertical="center"/>
    </xf>
    <xf numFmtId="0" fontId="11" fillId="22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4" fontId="87" fillId="91" borderId="0" applyNumberFormat="0" applyProtection="0">
      <alignment horizontal="left" vertical="center" indent="1"/>
    </xf>
    <xf numFmtId="4" fontId="56" fillId="90" borderId="26" applyNumberFormat="0" applyProtection="0">
      <alignment horizontal="right" vertical="center"/>
    </xf>
    <xf numFmtId="39" fontId="11" fillId="39" borderId="0"/>
    <xf numFmtId="169" fontId="11" fillId="0" borderId="0">
      <alignment horizontal="left" wrapText="1"/>
    </xf>
    <xf numFmtId="168" fontId="11" fillId="0" borderId="0">
      <alignment horizontal="left" wrapText="1"/>
    </xf>
    <xf numFmtId="0" fontId="88" fillId="0" borderId="0"/>
    <xf numFmtId="0" fontId="11" fillId="0" borderId="0" applyNumberFormat="0" applyBorder="0" applyAlignment="0"/>
    <xf numFmtId="0" fontId="89" fillId="0" borderId="0" applyFill="0" applyBorder="0" applyProtection="0">
      <alignment horizontal="left" vertical="top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92" borderId="28" applyNumberFormat="0" applyAlignment="0" applyProtection="0">
      <alignment horizontal="left" vertical="center" indent="1"/>
    </xf>
    <xf numFmtId="182" fontId="98" fillId="0" borderId="29" applyNumberFormat="0" applyProtection="0">
      <alignment horizontal="right" vertical="center"/>
    </xf>
    <xf numFmtId="182" fontId="97" fillId="0" borderId="30" applyNumberFormat="0" applyProtection="0">
      <alignment horizontal="right" vertical="center"/>
    </xf>
    <xf numFmtId="182" fontId="98" fillId="93" borderId="28" applyNumberFormat="0" applyAlignment="0" applyProtection="0">
      <alignment horizontal="left" vertical="center" indent="1"/>
    </xf>
    <xf numFmtId="0" fontId="99" fillId="94" borderId="30" applyNumberFormat="0" applyAlignment="0">
      <alignment horizontal="left" vertical="center" indent="1"/>
      <protection locked="0"/>
    </xf>
    <xf numFmtId="0" fontId="99" fillId="95" borderId="30" applyNumberFormat="0" applyAlignment="0" applyProtection="0">
      <alignment horizontal="left" vertical="center" indent="1"/>
    </xf>
    <xf numFmtId="182" fontId="98" fillId="96" borderId="29" applyNumberFormat="0" applyBorder="0">
      <alignment horizontal="right" vertical="center"/>
      <protection locked="0"/>
    </xf>
    <xf numFmtId="0" fontId="99" fillId="94" borderId="30" applyNumberFormat="0" applyAlignment="0">
      <alignment horizontal="left" vertical="center" indent="1"/>
      <protection locked="0"/>
    </xf>
    <xf numFmtId="182" fontId="97" fillId="95" borderId="30" applyNumberFormat="0" applyProtection="0">
      <alignment horizontal="right" vertical="center"/>
    </xf>
    <xf numFmtId="182" fontId="97" fillId="96" borderId="30" applyNumberFormat="0" applyBorder="0">
      <alignment horizontal="right" vertical="center"/>
      <protection locked="0"/>
    </xf>
    <xf numFmtId="182" fontId="100" fillId="97" borderId="31" applyNumberFormat="0" applyBorder="0" applyAlignment="0" applyProtection="0">
      <alignment horizontal="right" vertical="center" indent="1"/>
    </xf>
    <xf numFmtId="182" fontId="101" fillId="98" borderId="31" applyNumberFormat="0" applyBorder="0" applyAlignment="0" applyProtection="0">
      <alignment horizontal="right" vertical="center" indent="1"/>
    </xf>
    <xf numFmtId="182" fontId="101" fillId="99" borderId="31" applyNumberFormat="0" applyBorder="0" applyAlignment="0" applyProtection="0">
      <alignment horizontal="right" vertical="center" indent="1"/>
    </xf>
    <xf numFmtId="182" fontId="102" fillId="100" borderId="31" applyNumberFormat="0" applyBorder="0" applyAlignment="0" applyProtection="0">
      <alignment horizontal="right" vertical="center" indent="1"/>
    </xf>
    <xf numFmtId="182" fontId="102" fillId="101" borderId="31" applyNumberFormat="0" applyBorder="0" applyAlignment="0" applyProtection="0">
      <alignment horizontal="right" vertical="center" indent="1"/>
    </xf>
    <xf numFmtId="182" fontId="102" fillId="102" borderId="31" applyNumberFormat="0" applyBorder="0" applyAlignment="0" applyProtection="0">
      <alignment horizontal="right" vertical="center" indent="1"/>
    </xf>
    <xf numFmtId="182" fontId="103" fillId="103" borderId="31" applyNumberFormat="0" applyBorder="0" applyAlignment="0" applyProtection="0">
      <alignment horizontal="right" vertical="center" indent="1"/>
    </xf>
    <xf numFmtId="182" fontId="103" fillId="104" borderId="31" applyNumberFormat="0" applyBorder="0" applyAlignment="0" applyProtection="0">
      <alignment horizontal="right" vertical="center" indent="1"/>
    </xf>
    <xf numFmtId="182" fontId="103" fillId="105" borderId="31" applyNumberFormat="0" applyBorder="0" applyAlignment="0" applyProtection="0">
      <alignment horizontal="right" vertical="center" indent="1"/>
    </xf>
    <xf numFmtId="0" fontId="104" fillId="0" borderId="28" applyNumberFormat="0" applyFont="0" applyFill="0" applyAlignment="0" applyProtection="0"/>
    <xf numFmtId="182" fontId="105" fillId="93" borderId="0" applyNumberFormat="0" applyAlignment="0" applyProtection="0">
      <alignment horizontal="left" vertical="center" indent="1"/>
    </xf>
    <xf numFmtId="0" fontId="104" fillId="0" borderId="32" applyNumberFormat="0" applyFont="0" applyFill="0" applyAlignment="0" applyProtection="0"/>
    <xf numFmtId="182" fontId="98" fillId="0" borderId="29" applyNumberFormat="0" applyFill="0" applyBorder="0" applyAlignment="0" applyProtection="0">
      <alignment horizontal="right" vertical="center"/>
    </xf>
    <xf numFmtId="182" fontId="98" fillId="93" borderId="28" applyNumberFormat="0" applyAlignment="0" applyProtection="0">
      <alignment horizontal="left" vertical="center" indent="1"/>
    </xf>
    <xf numFmtId="0" fontId="97" fillId="92" borderId="30" applyNumberFormat="0" applyAlignment="0" applyProtection="0">
      <alignment horizontal="left" vertical="center" indent="1"/>
    </xf>
    <xf numFmtId="0" fontId="99" fillId="106" borderId="28" applyNumberFormat="0" applyAlignment="0" applyProtection="0">
      <alignment horizontal="left" vertical="center" indent="1"/>
    </xf>
    <xf numFmtId="0" fontId="99" fillId="107" borderId="28" applyNumberFormat="0" applyAlignment="0" applyProtection="0">
      <alignment horizontal="left" vertical="center" indent="1"/>
    </xf>
    <xf numFmtId="0" fontId="99" fillId="108" borderId="28" applyNumberFormat="0" applyAlignment="0" applyProtection="0">
      <alignment horizontal="left" vertical="center" indent="1"/>
    </xf>
    <xf numFmtId="0" fontId="99" fillId="96" borderId="28" applyNumberFormat="0" applyAlignment="0" applyProtection="0">
      <alignment horizontal="left" vertical="center" indent="1"/>
    </xf>
    <xf numFmtId="0" fontId="99" fillId="95" borderId="30" applyNumberFormat="0" applyAlignment="0" applyProtection="0">
      <alignment horizontal="left" vertical="center" indent="1"/>
    </xf>
    <xf numFmtId="0" fontId="106" fillId="0" borderId="33" applyNumberFormat="0" applyFill="0" applyBorder="0" applyAlignment="0" applyProtection="0"/>
    <xf numFmtId="0" fontId="107" fillId="0" borderId="33" applyNumberFormat="0" applyBorder="0" applyAlignment="0" applyProtection="0"/>
    <xf numFmtId="0" fontId="106" fillId="94" borderId="30" applyNumberFormat="0" applyAlignment="0">
      <alignment horizontal="left" vertical="center" indent="1"/>
      <protection locked="0"/>
    </xf>
    <xf numFmtId="0" fontId="106" fillId="94" borderId="30" applyNumberFormat="0" applyAlignment="0">
      <alignment horizontal="left" vertical="center" indent="1"/>
      <protection locked="0"/>
    </xf>
    <xf numFmtId="0" fontId="106" fillId="95" borderId="30" applyNumberFormat="0" applyAlignment="0" applyProtection="0">
      <alignment horizontal="left" vertical="center" indent="1"/>
    </xf>
    <xf numFmtId="182" fontId="108" fillId="95" borderId="30" applyNumberFormat="0" applyProtection="0">
      <alignment horizontal="right" vertical="center"/>
    </xf>
    <xf numFmtId="182" fontId="109" fillId="96" borderId="29" applyNumberFormat="0" applyBorder="0">
      <alignment horizontal="right" vertical="center"/>
      <protection locked="0"/>
    </xf>
    <xf numFmtId="182" fontId="108" fillId="96" borderId="30" applyNumberFormat="0" applyBorder="0">
      <alignment horizontal="right" vertical="center"/>
      <protection locked="0"/>
    </xf>
    <xf numFmtId="182" fontId="98" fillId="0" borderId="29" applyNumberFormat="0" applyFill="0" applyBorder="0" applyAlignment="0" applyProtection="0">
      <alignment horizontal="right" vertical="center"/>
    </xf>
    <xf numFmtId="0" fontId="2" fillId="0" borderId="0"/>
    <xf numFmtId="0" fontId="111" fillId="0" borderId="0" applyNumberFormat="0" applyFill="0" applyBorder="0" applyAlignment="0" applyProtection="0"/>
    <xf numFmtId="0" fontId="112" fillId="0" borderId="17" applyNumberFormat="0" applyFill="0" applyAlignment="0" applyProtection="0"/>
    <xf numFmtId="0" fontId="113" fillId="0" borderId="18" applyNumberFormat="0" applyFill="0" applyAlignment="0" applyProtection="0"/>
    <xf numFmtId="0" fontId="114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115" fillId="41" borderId="0" applyNumberFormat="0" applyBorder="0" applyAlignment="0" applyProtection="0"/>
    <xf numFmtId="0" fontId="116" fillId="42" borderId="0" applyNumberFormat="0" applyBorder="0" applyAlignment="0" applyProtection="0"/>
    <xf numFmtId="0" fontId="117" fillId="43" borderId="0" applyNumberFormat="0" applyBorder="0" applyAlignment="0" applyProtection="0"/>
    <xf numFmtId="0" fontId="118" fillId="44" borderId="20" applyNumberFormat="0" applyAlignment="0" applyProtection="0"/>
    <xf numFmtId="0" fontId="119" fillId="45" borderId="21" applyNumberFormat="0" applyAlignment="0" applyProtection="0"/>
    <xf numFmtId="0" fontId="120" fillId="45" borderId="20" applyNumberFormat="0" applyAlignment="0" applyProtection="0"/>
    <xf numFmtId="0" fontId="121" fillId="0" borderId="22" applyNumberFormat="0" applyFill="0" applyAlignment="0" applyProtection="0"/>
    <xf numFmtId="0" fontId="122" fillId="46" borderId="23" applyNumberFormat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5" applyNumberFormat="0" applyFill="0" applyAlignment="0" applyProtection="0"/>
    <xf numFmtId="0" fontId="126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26" fillId="51" borderId="0" applyNumberFormat="0" applyBorder="0" applyAlignment="0" applyProtection="0"/>
    <xf numFmtId="0" fontId="126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26" fillId="55" borderId="0" applyNumberFormat="0" applyBorder="0" applyAlignment="0" applyProtection="0"/>
    <xf numFmtId="0" fontId="126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26" fillId="59" borderId="0" applyNumberFormat="0" applyBorder="0" applyAlignment="0" applyProtection="0"/>
    <xf numFmtId="0" fontId="126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126" fillId="63" borderId="0" applyNumberFormat="0" applyBorder="0" applyAlignment="0" applyProtection="0"/>
    <xf numFmtId="0" fontId="126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26" fillId="67" borderId="0" applyNumberFormat="0" applyBorder="0" applyAlignment="0" applyProtection="0"/>
    <xf numFmtId="0" fontId="126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0" borderId="0" applyNumberFormat="0" applyBorder="0" applyAlignment="0" applyProtection="0"/>
    <xf numFmtId="0" fontId="126" fillId="7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47" borderId="24" applyNumberFormat="0" applyFont="0" applyAlignment="0" applyProtection="0"/>
  </cellStyleXfs>
  <cellXfs count="112">
    <xf numFmtId="0" fontId="0" fillId="0" borderId="0" xfId="0" applyNumberFormat="1" applyAlignment="1"/>
    <xf numFmtId="0" fontId="12" fillId="0" borderId="0" xfId="0" applyNumberFormat="1" applyFont="1" applyFill="1" applyAlignment="1"/>
    <xf numFmtId="0" fontId="13" fillId="0" borderId="0" xfId="0" applyNumberFormat="1" applyFont="1" applyFill="1" applyAlignment="1">
      <alignment horizontal="right"/>
    </xf>
    <xf numFmtId="0" fontId="14" fillId="0" borderId="0" xfId="0" applyNumberFormat="1" applyFont="1" applyFill="1" applyAlignment="1"/>
    <xf numFmtId="0" fontId="13" fillId="0" borderId="16" xfId="0" quotePrefix="1" applyNumberFormat="1" applyFont="1" applyFill="1" applyBorder="1" applyAlignment="1">
      <alignment horizontal="right"/>
    </xf>
    <xf numFmtId="0" fontId="13" fillId="0" borderId="0" xfId="0" applyNumberFormat="1" applyFont="1" applyFill="1" applyAlignment="1"/>
    <xf numFmtId="0" fontId="13" fillId="0" borderId="0" xfId="0" applyNumberFormat="1" applyFont="1" applyFill="1" applyAlignment="1" applyProtection="1">
      <alignment horizontal="centerContinuous"/>
      <protection locked="0"/>
    </xf>
    <xf numFmtId="0" fontId="13" fillId="0" borderId="0" xfId="0" applyNumberFormat="1" applyFont="1" applyFill="1" applyAlignment="1">
      <alignment horizontal="centerContinuous"/>
    </xf>
    <xf numFmtId="3" fontId="13" fillId="0" borderId="0" xfId="47" applyNumberFormat="1" applyFont="1" applyFill="1" applyAlignment="1">
      <alignment horizontal="centerContinuous"/>
    </xf>
    <xf numFmtId="3" fontId="13" fillId="0" borderId="0" xfId="47" applyNumberFormat="1" applyFont="1" applyFill="1"/>
    <xf numFmtId="0" fontId="13" fillId="0" borderId="0" xfId="0" applyNumberFormat="1" applyFont="1" applyFill="1" applyAlignment="1" applyProtection="1">
      <alignment horizontal="center"/>
      <protection locked="0"/>
    </xf>
    <xf numFmtId="0" fontId="13" fillId="0" borderId="11" xfId="0" applyNumberFormat="1" applyFont="1" applyFill="1" applyBorder="1" applyAlignment="1" applyProtection="1">
      <alignment horizontal="center"/>
      <protection locked="0"/>
    </xf>
    <xf numFmtId="0" fontId="13" fillId="0" borderId="11" xfId="0" applyNumberFormat="1" applyFont="1" applyFill="1" applyBorder="1" applyAlignment="1" applyProtection="1">
      <protection locked="0"/>
    </xf>
    <xf numFmtId="3" fontId="13" fillId="0" borderId="11" xfId="47" applyNumberFormat="1" applyFont="1" applyFill="1" applyBorder="1" applyAlignment="1">
      <alignment horizontal="center"/>
    </xf>
    <xf numFmtId="3" fontId="12" fillId="0" borderId="0" xfId="47" applyNumberFormat="1" applyFont="1" applyFill="1"/>
    <xf numFmtId="0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vertical="top"/>
    </xf>
    <xf numFmtId="0" fontId="63" fillId="0" borderId="0" xfId="0" applyNumberFormat="1" applyFont="1" applyFill="1" applyAlignment="1"/>
    <xf numFmtId="41" fontId="12" fillId="0" borderId="0" xfId="393" applyFont="1" applyFill="1"/>
    <xf numFmtId="41" fontId="12" fillId="0" borderId="0" xfId="393" applyFont="1" applyFill="1" applyBorder="1" applyProtection="1">
      <protection locked="0"/>
    </xf>
    <xf numFmtId="41" fontId="12" fillId="0" borderId="0" xfId="393" applyFont="1" applyFill="1" applyAlignment="1"/>
    <xf numFmtId="41" fontId="12" fillId="0" borderId="0" xfId="393" applyFont="1" applyFill="1" applyBorder="1"/>
    <xf numFmtId="41" fontId="12" fillId="0" borderId="0" xfId="393" applyFont="1" applyFill="1" applyBorder="1" applyAlignment="1" applyProtection="1">
      <alignment vertical="top"/>
      <protection locked="0"/>
    </xf>
    <xf numFmtId="41" fontId="12" fillId="0" borderId="11" xfId="393" applyFont="1" applyFill="1" applyBorder="1"/>
    <xf numFmtId="0" fontId="63" fillId="0" borderId="0" xfId="0" applyNumberFormat="1" applyFont="1" applyFill="1" applyAlignment="1" applyProtection="1">
      <protection locked="0"/>
    </xf>
    <xf numFmtId="41" fontId="12" fillId="0" borderId="0" xfId="393" applyFont="1" applyFill="1" applyProtection="1">
      <protection locked="0"/>
    </xf>
    <xf numFmtId="41" fontId="12" fillId="0" borderId="11" xfId="393" applyFont="1" applyFill="1" applyBorder="1" applyProtection="1">
      <protection locked="0"/>
    </xf>
    <xf numFmtId="41" fontId="13" fillId="0" borderId="10" xfId="393" applyFont="1" applyFill="1" applyBorder="1"/>
    <xf numFmtId="41" fontId="94" fillId="0" borderId="0" xfId="0" applyNumberFormat="1" applyFont="1" applyAlignment="1"/>
    <xf numFmtId="0" fontId="95" fillId="0" borderId="0" xfId="0" applyNumberFormat="1" applyFont="1" applyAlignment="1"/>
    <xf numFmtId="0" fontId="3" fillId="0" borderId="0" xfId="1325" applyFill="1"/>
    <xf numFmtId="0" fontId="0" fillId="0" borderId="0" xfId="1326" applyFont="1" applyFill="1"/>
    <xf numFmtId="0" fontId="0" fillId="0" borderId="0" xfId="1326" applyFont="1" applyFill="1" applyAlignment="1">
      <alignment horizontal="right"/>
    </xf>
    <xf numFmtId="43" fontId="0" fillId="0" borderId="0" xfId="1327" applyFont="1" applyFill="1"/>
    <xf numFmtId="0" fontId="3" fillId="0" borderId="0" xfId="1326" applyFill="1" applyAlignment="1">
      <alignment horizontal="right"/>
    </xf>
    <xf numFmtId="43" fontId="0" fillId="0" borderId="11" xfId="1327" applyFont="1" applyFill="1" applyBorder="1"/>
    <xf numFmtId="0" fontId="65" fillId="0" borderId="0" xfId="1326" applyFont="1" applyFill="1" applyAlignment="1">
      <alignment horizontal="right"/>
    </xf>
    <xf numFmtId="43" fontId="65" fillId="0" borderId="0" xfId="1327" applyFont="1" applyFill="1"/>
    <xf numFmtId="0" fontId="91" fillId="0" borderId="0" xfId="1325" applyFont="1" applyFill="1"/>
    <xf numFmtId="0" fontId="65" fillId="0" borderId="3" xfId="105" applyFont="1" applyFill="1" applyBorder="1" applyAlignment="1">
      <alignment horizontal="center" vertical="center" wrapText="1"/>
    </xf>
    <xf numFmtId="9" fontId="65" fillId="0" borderId="3" xfId="105" applyNumberFormat="1" applyFont="1" applyFill="1" applyBorder="1" applyAlignment="1">
      <alignment horizontal="center" vertical="center" wrapText="1"/>
    </xf>
    <xf numFmtId="168" fontId="0" fillId="0" borderId="0" xfId="0" applyFill="1" applyAlignment="1"/>
    <xf numFmtId="168" fontId="0" fillId="0" borderId="3" xfId="0" applyFill="1" applyBorder="1" applyAlignment="1"/>
    <xf numFmtId="165" fontId="0" fillId="0" borderId="3" xfId="47" applyNumberFormat="1" applyFont="1" applyFill="1" applyBorder="1"/>
    <xf numFmtId="168" fontId="90" fillId="0" borderId="3" xfId="0" applyFont="1" applyFill="1" applyBorder="1" applyAlignment="1"/>
    <xf numFmtId="168" fontId="79" fillId="0" borderId="0" xfId="0" applyFont="1" applyFill="1" applyAlignment="1"/>
    <xf numFmtId="165" fontId="91" fillId="0" borderId="3" xfId="47" applyNumberFormat="1" applyFont="1" applyFill="1" applyBorder="1"/>
    <xf numFmtId="0" fontId="62" fillId="0" borderId="0" xfId="105" applyFill="1" applyBorder="1"/>
    <xf numFmtId="41" fontId="0" fillId="0" borderId="0" xfId="393" applyFont="1" applyFill="1" applyBorder="1"/>
    <xf numFmtId="41" fontId="0" fillId="110" borderId="10" xfId="393" applyFont="1" applyFill="1" applyBorder="1"/>
    <xf numFmtId="168" fontId="110" fillId="0" borderId="0" xfId="0" applyFont="1" applyAlignment="1"/>
    <xf numFmtId="168" fontId="0" fillId="0" borderId="0" xfId="0" applyAlignment="1"/>
    <xf numFmtId="44" fontId="79" fillId="0" borderId="0" xfId="1023" applyFont="1" applyFill="1" applyAlignment="1"/>
    <xf numFmtId="168" fontId="79" fillId="0" borderId="0" xfId="0" applyFont="1" applyFill="1" applyAlignment="1">
      <alignment horizontal="center"/>
    </xf>
    <xf numFmtId="0" fontId="65" fillId="0" borderId="0" xfId="105" applyFont="1"/>
    <xf numFmtId="168" fontId="127" fillId="0" borderId="0" xfId="0" applyFont="1" applyFill="1" applyAlignment="1"/>
    <xf numFmtId="168" fontId="128" fillId="0" borderId="0" xfId="0" applyFont="1" applyFill="1" applyAlignment="1"/>
    <xf numFmtId="168" fontId="129" fillId="0" borderId="0" xfId="0" applyFont="1" applyFill="1" applyAlignment="1"/>
    <xf numFmtId="0" fontId="91" fillId="0" borderId="3" xfId="105" applyFont="1" applyFill="1" applyBorder="1" applyAlignment="1">
      <alignment horizontal="left"/>
    </xf>
    <xf numFmtId="8" fontId="91" fillId="0" borderId="3" xfId="105" applyNumberFormat="1" applyFont="1" applyFill="1" applyBorder="1"/>
    <xf numFmtId="165" fontId="91" fillId="109" borderId="3" xfId="47" applyNumberFormat="1" applyFont="1" applyFill="1" applyBorder="1"/>
    <xf numFmtId="0" fontId="62" fillId="0" borderId="0" xfId="105" applyBorder="1"/>
    <xf numFmtId="41" fontId="0" fillId="0" borderId="11" xfId="393" applyFont="1" applyBorder="1"/>
    <xf numFmtId="41" fontId="0" fillId="0" borderId="0" xfId="393" applyFont="1"/>
    <xf numFmtId="0" fontId="90" fillId="0" borderId="0" xfId="105" applyFont="1"/>
    <xf numFmtId="168" fontId="90" fillId="0" borderId="11" xfId="0" applyFont="1" applyBorder="1" applyAlignment="1"/>
    <xf numFmtId="168" fontId="0" fillId="0" borderId="0" xfId="0" applyAlignment="1">
      <alignment horizontal="right"/>
    </xf>
    <xf numFmtId="168" fontId="0" fillId="0" borderId="11" xfId="0" applyBorder="1" applyAlignment="1"/>
    <xf numFmtId="0" fontId="62" fillId="0" borderId="12" xfId="105" applyBorder="1"/>
    <xf numFmtId="165" fontId="90" fillId="0" borderId="12" xfId="393" applyNumberFormat="1" applyFont="1" applyBorder="1"/>
    <xf numFmtId="41" fontId="0" fillId="0" borderId="12" xfId="393" applyFont="1" applyFill="1" applyBorder="1"/>
    <xf numFmtId="168" fontId="90" fillId="0" borderId="0" xfId="0" applyFont="1" applyFill="1" applyBorder="1" applyAlignment="1"/>
    <xf numFmtId="165" fontId="90" fillId="0" borderId="0" xfId="393" applyNumberFormat="1" applyFont="1" applyBorder="1"/>
    <xf numFmtId="41" fontId="0" fillId="0" borderId="0" xfId="393" applyFont="1" applyBorder="1"/>
    <xf numFmtId="168" fontId="90" fillId="0" borderId="10" xfId="0" applyFont="1" applyFill="1" applyBorder="1" applyAlignment="1"/>
    <xf numFmtId="165" fontId="90" fillId="0" borderId="10" xfId="393" applyNumberFormat="1" applyFont="1" applyBorder="1"/>
    <xf numFmtId="165" fontId="90" fillId="110" borderId="10" xfId="393" applyNumberFormat="1" applyFont="1" applyFill="1" applyBorder="1"/>
    <xf numFmtId="0" fontId="65" fillId="0" borderId="0" xfId="105" applyFont="1" applyBorder="1"/>
    <xf numFmtId="0" fontId="62" fillId="0" borderId="0" xfId="105"/>
    <xf numFmtId="9" fontId="0" fillId="0" borderId="11" xfId="1330" applyFont="1" applyBorder="1"/>
    <xf numFmtId="165" fontId="0" fillId="0" borderId="0" xfId="393" applyNumberFormat="1" applyFont="1" applyBorder="1"/>
    <xf numFmtId="10" fontId="0" fillId="0" borderId="0" xfId="1330" applyNumberFormat="1" applyFont="1"/>
    <xf numFmtId="8" fontId="0" fillId="0" borderId="0" xfId="105" applyNumberFormat="1" applyFont="1"/>
    <xf numFmtId="8" fontId="62" fillId="0" borderId="0" xfId="105" applyNumberFormat="1"/>
    <xf numFmtId="8" fontId="62" fillId="0" borderId="0" xfId="105" applyNumberFormat="1" applyBorder="1"/>
    <xf numFmtId="0" fontId="62" fillId="0" borderId="10" xfId="105" applyBorder="1" applyAlignment="1">
      <alignment horizontal="center"/>
    </xf>
    <xf numFmtId="10" fontId="0" fillId="0" borderId="10" xfId="1330" applyNumberFormat="1" applyFont="1" applyBorder="1"/>
    <xf numFmtId="10" fontId="0" fillId="0" borderId="0" xfId="1330" applyNumberFormat="1" applyFont="1" applyBorder="1"/>
    <xf numFmtId="0" fontId="62" fillId="0" borderId="0" xfId="105" applyBorder="1" applyAlignment="1">
      <alignment horizontal="center"/>
    </xf>
    <xf numFmtId="41" fontId="12" fillId="0" borderId="0" xfId="393" applyNumberFormat="1" applyFont="1" applyFill="1" applyProtection="1">
      <protection locked="0"/>
    </xf>
    <xf numFmtId="168" fontId="130" fillId="0" borderId="34" xfId="0" applyFont="1" applyBorder="1" applyAlignment="1">
      <alignment horizontal="center"/>
    </xf>
    <xf numFmtId="168" fontId="0" fillId="0" borderId="35" xfId="0" applyBorder="1" applyAlignment="1">
      <alignment horizontal="center"/>
    </xf>
    <xf numFmtId="41" fontId="0" fillId="0" borderId="35" xfId="1328" applyFont="1" applyFill="1" applyBorder="1" applyAlignment="1">
      <alignment horizontal="center"/>
    </xf>
    <xf numFmtId="9" fontId="0" fillId="0" borderId="36" xfId="1329" applyFont="1" applyFill="1" applyBorder="1" applyAlignment="1">
      <alignment horizontal="center"/>
    </xf>
    <xf numFmtId="168" fontId="90" fillId="0" borderId="0" xfId="0" applyFont="1" applyAlignment="1"/>
    <xf numFmtId="168" fontId="0" fillId="0" borderId="37" xfId="0" applyFill="1" applyBorder="1" applyAlignment="1">
      <alignment horizontal="right"/>
    </xf>
    <xf numFmtId="41" fontId="0" fillId="111" borderId="0" xfId="1328" applyFont="1" applyFill="1" applyBorder="1"/>
    <xf numFmtId="41" fontId="0" fillId="0" borderId="38" xfId="1328" applyFont="1" applyFill="1" applyBorder="1"/>
    <xf numFmtId="41" fontId="0" fillId="112" borderId="0" xfId="1328" applyFont="1" applyFill="1" applyBorder="1"/>
    <xf numFmtId="41" fontId="0" fillId="113" borderId="0" xfId="1328" applyFont="1" applyFill="1" applyBorder="1"/>
    <xf numFmtId="41" fontId="0" fillId="0" borderId="11" xfId="1328" applyFont="1" applyFill="1" applyBorder="1"/>
    <xf numFmtId="41" fontId="0" fillId="0" borderId="39" xfId="1328" applyFont="1" applyFill="1" applyBorder="1"/>
    <xf numFmtId="41" fontId="0" fillId="0" borderId="0" xfId="1328" applyFont="1" applyFill="1" applyBorder="1"/>
    <xf numFmtId="9" fontId="0" fillId="0" borderId="11" xfId="1329" applyFont="1" applyFill="1" applyBorder="1"/>
    <xf numFmtId="9" fontId="0" fillId="0" borderId="39" xfId="1329" applyFont="1" applyFill="1" applyBorder="1"/>
    <xf numFmtId="168" fontId="0" fillId="0" borderId="40" xfId="0" applyFill="1" applyBorder="1" applyAlignment="1">
      <alignment horizontal="right"/>
    </xf>
    <xf numFmtId="41" fontId="0" fillId="0" borderId="9" xfId="1328" applyFont="1" applyFill="1" applyBorder="1"/>
    <xf numFmtId="41" fontId="0" fillId="0" borderId="41" xfId="1328" applyFont="1" applyFill="1" applyBorder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 applyProtection="1">
      <alignment horizontal="center"/>
      <protection locked="0"/>
    </xf>
  </cellXfs>
  <cellStyles count="1415">
    <cellStyle name="_4.06E Pass Throughs" xfId="1"/>
    <cellStyle name="_4.06E Pass Throughs 2" xfId="252"/>
    <cellStyle name="_4.06E Pass Throughs 3" xfId="399"/>
    <cellStyle name="_4.13E Montana Energy Tax" xfId="2"/>
    <cellStyle name="_4.13E Montana Energy Tax 2" xfId="253"/>
    <cellStyle name="_4.13E Montana Energy Tax 3" xfId="400"/>
    <cellStyle name="_Book1" xfId="3"/>
    <cellStyle name="_Book1 (2)" xfId="4"/>
    <cellStyle name="_Book1 (2) 2" xfId="255"/>
    <cellStyle name="_Book1 (2) 3" xfId="401"/>
    <cellStyle name="_Book1 2" xfId="254"/>
    <cellStyle name="_Book1 3" xfId="402"/>
    <cellStyle name="_Book2" xfId="5"/>
    <cellStyle name="_Book2 2" xfId="256"/>
    <cellStyle name="_Book2 3" xfId="403"/>
    <cellStyle name="_Chelan Debt Forecast 12.19.05" xfId="6"/>
    <cellStyle name="_Chelan Debt Forecast 12.19.05 2" xfId="257"/>
    <cellStyle name="_Chelan Debt Forecast 12.19.05 3" xfId="404"/>
    <cellStyle name="_Costs not in AURORA 06GRC" xfId="7"/>
    <cellStyle name="_Costs not in AURORA 06GRC 2" xfId="258"/>
    <cellStyle name="_Costs not in AURORA 06GRC 3" xfId="405"/>
    <cellStyle name="_Costs not in AURORA 2006GRC 6.15.06" xfId="8"/>
    <cellStyle name="_Costs not in AURORA 2006GRC 6.15.06 2" xfId="259"/>
    <cellStyle name="_Costs not in AURORA 2006GRC 6.15.06 3" xfId="406"/>
    <cellStyle name="_Costs not in AURORA 2007 Rate Case" xfId="9"/>
    <cellStyle name="_Costs not in AURORA 2007 Rate Case 2" xfId="260"/>
    <cellStyle name="_Costs not in AURORA 2007 Rate Case 3" xfId="407"/>
    <cellStyle name="_Costs not in KWI3000 '06Budget" xfId="10"/>
    <cellStyle name="_Costs not in KWI3000 '06Budget 2" xfId="261"/>
    <cellStyle name="_Costs not in KWI3000 '06Budget 3" xfId="408"/>
    <cellStyle name="_DEM-WP (C) Power Cost 2006GRC Order" xfId="11"/>
    <cellStyle name="_DEM-WP (C) Power Cost 2006GRC Order 2" xfId="262"/>
    <cellStyle name="_DEM-WP (C) Power Cost 2006GRC Order 3" xfId="409"/>
    <cellStyle name="_DEM-WP Revised (HC) Wild Horse 2006GRC" xfId="12"/>
    <cellStyle name="_DEM-WP Revised (HC) Wild Horse 2006GRC 2" xfId="263"/>
    <cellStyle name="_DEM-WP Revised (HC) Wild Horse 2006GRC 3" xfId="410"/>
    <cellStyle name="_DEM-WP(C) Costs not in AURORA 2006GRC" xfId="13"/>
    <cellStyle name="_DEM-WP(C) Costs not in AURORA 2006GRC 2" xfId="264"/>
    <cellStyle name="_DEM-WP(C) Costs not in AURORA 2006GRC 3" xfId="411"/>
    <cellStyle name="_DEM-WP(C) Costs not in AURORA 2007GRC" xfId="14"/>
    <cellStyle name="_DEM-WP(C) Costs not in AURORA 2007GRC 2" xfId="265"/>
    <cellStyle name="_DEM-WP(C) Costs not in AURORA 2007GRC 3" xfId="412"/>
    <cellStyle name="_DEM-WP(C) Costs not in AURORA 2007PCORC-5.07Update" xfId="15"/>
    <cellStyle name="_DEM-WP(C) Costs not in AURORA 2007PCORC-5.07Update 2" xfId="266"/>
    <cellStyle name="_DEM-WP(C) Costs not in AURORA 2007PCORC-5.07Update 3" xfId="413"/>
    <cellStyle name="_DEM-WP(C) Sumas Proforma 11.5.07" xfId="16"/>
    <cellStyle name="_DEM-WP(C) Westside Hydro Data_051007" xfId="17"/>
    <cellStyle name="_DEM-WP(C) Westside Hydro Data_051007 2" xfId="267"/>
    <cellStyle name="_DEM-WP(C) Westside Hydro Data_051007 3" xfId="414"/>
    <cellStyle name="_Fuel Prices 4-14" xfId="18"/>
    <cellStyle name="_Fuel Prices 4-14 2" xfId="268"/>
    <cellStyle name="_Fuel Prices 4-14 3" xfId="415"/>
    <cellStyle name="_Power Cost Value Copy 11.30.05 gas 1.09.06 AURORA at 1.10.06" xfId="19"/>
    <cellStyle name="_Power Cost Value Copy 11.30.05 gas 1.09.06 AURORA at 1.10.06 2" xfId="269"/>
    <cellStyle name="_Power Cost Value Copy 11.30.05 gas 1.09.06 AURORA at 1.10.06 3" xfId="416"/>
    <cellStyle name="_Pro Forma Rev 07 GRC" xfId="417"/>
    <cellStyle name="_Recon to Darrin's 5.11.05 proforma" xfId="20"/>
    <cellStyle name="_Recon to Darrin's 5.11.05 proforma 2" xfId="270"/>
    <cellStyle name="_Recon to Darrin's 5.11.05 proforma 3" xfId="418"/>
    <cellStyle name="_Revenue" xfId="419"/>
    <cellStyle name="_Revenue_Data" xfId="420"/>
    <cellStyle name="_Revenue_Data_1" xfId="421"/>
    <cellStyle name="_Revenue_Data_Pro Forma Rev 09 GRC" xfId="422"/>
    <cellStyle name="_Revenue_Data_Pro Forma Rev 2010 GRC" xfId="423"/>
    <cellStyle name="_Revenue_Data_Pro Forma Rev 2010 GRC_Preliminary" xfId="424"/>
    <cellStyle name="_Revenue_Data_Revenue (Feb 09 - Jan 10)" xfId="425"/>
    <cellStyle name="_Revenue_Data_Revenue (Jan 09 - Dec 09)" xfId="426"/>
    <cellStyle name="_Revenue_Data_Revenue (Mar 09 - Feb 10)" xfId="427"/>
    <cellStyle name="_Revenue_Data_Volume Exhibit (Jan09 - Dec09)" xfId="428"/>
    <cellStyle name="_Revenue_Mins" xfId="429"/>
    <cellStyle name="_Revenue_Pro Forma Rev 07 GRC" xfId="430"/>
    <cellStyle name="_Revenue_Pro Forma Rev 08 GRC" xfId="431"/>
    <cellStyle name="_Revenue_Pro Forma Rev 09 GRC" xfId="432"/>
    <cellStyle name="_Revenue_Pro Forma Rev 2010 GRC" xfId="433"/>
    <cellStyle name="_Revenue_Pro Forma Rev 2010 GRC_Preliminary" xfId="434"/>
    <cellStyle name="_Revenue_Revenue (Feb 09 - Jan 10)" xfId="435"/>
    <cellStyle name="_Revenue_Revenue (Jan 09 - Dec 09)" xfId="436"/>
    <cellStyle name="_Revenue_Revenue (Mar 09 - Feb 10)" xfId="437"/>
    <cellStyle name="_Revenue_Sheet2" xfId="438"/>
    <cellStyle name="_Revenue_Therms Data" xfId="439"/>
    <cellStyle name="_Revenue_Therms Data Rerun" xfId="440"/>
    <cellStyle name="_Revenue_Volume Exhibit (Jan09 - Dec09)" xfId="441"/>
    <cellStyle name="_Tenaska Comparison" xfId="21"/>
    <cellStyle name="_Tenaska Comparison 2" xfId="271"/>
    <cellStyle name="_Tenaska Comparison 3" xfId="442"/>
    <cellStyle name="_Therms Data" xfId="443"/>
    <cellStyle name="_Therms Data_Pro Forma Rev 09 GRC" xfId="444"/>
    <cellStyle name="_Therms Data_Pro Forma Rev 2010 GRC" xfId="445"/>
    <cellStyle name="_Therms Data_Pro Forma Rev 2010 GRC_Preliminary" xfId="446"/>
    <cellStyle name="_Therms Data_Revenue (Feb 09 - Jan 10)" xfId="447"/>
    <cellStyle name="_Therms Data_Revenue (Jan 09 - Dec 09)" xfId="448"/>
    <cellStyle name="_Therms Data_Revenue (Mar 09 - Feb 10)" xfId="449"/>
    <cellStyle name="_Therms Data_Volume Exhibit (Jan09 - Dec09)" xfId="450"/>
    <cellStyle name="_Value Copy 11 30 05 gas 12 09 05 AURORA at 12 14 05" xfId="22"/>
    <cellStyle name="_Value Copy 11 30 05 gas 12 09 05 AURORA at 12 14 05 2" xfId="272"/>
    <cellStyle name="_Value Copy 11 30 05 gas 12 09 05 AURORA at 12 14 05 3" xfId="451"/>
    <cellStyle name="_VC 6.15.06 update on 06GRC power costs.xls Chart 1" xfId="23"/>
    <cellStyle name="_VC 6.15.06 update on 06GRC power costs.xls Chart 1 2" xfId="273"/>
    <cellStyle name="_VC 6.15.06 update on 06GRC power costs.xls Chart 1 3" xfId="452"/>
    <cellStyle name="_VC 6.15.06 update on 06GRC power costs.xls Chart 2" xfId="24"/>
    <cellStyle name="_VC 6.15.06 update on 06GRC power costs.xls Chart 2 2" xfId="274"/>
    <cellStyle name="_VC 6.15.06 update on 06GRC power costs.xls Chart 2 3" xfId="453"/>
    <cellStyle name="_VC 6.15.06 update on 06GRC power costs.xls Chart 3" xfId="25"/>
    <cellStyle name="_VC 6.15.06 update on 06GRC power costs.xls Chart 3 2" xfId="275"/>
    <cellStyle name="_VC 6.15.06 update on 06GRC power costs.xls Chart 3 3" xfId="454"/>
    <cellStyle name="0,0_x000d__x000a_NA_x000d__x000a_" xfId="26"/>
    <cellStyle name="0000" xfId="455"/>
    <cellStyle name="000000" xfId="456"/>
    <cellStyle name="20% - Accent1" xfId="1388" builtinId="30" customBuiltin="1"/>
    <cellStyle name="20% - Accent1 10" xfId="457"/>
    <cellStyle name="20% - Accent1 11" xfId="458"/>
    <cellStyle name="20% - Accent1 12" xfId="459"/>
    <cellStyle name="20% - Accent1 13" xfId="460"/>
    <cellStyle name="20% - Accent1 14" xfId="461"/>
    <cellStyle name="20% - Accent1 15" xfId="462"/>
    <cellStyle name="20% - Accent1 16" xfId="463"/>
    <cellStyle name="20% - Accent1 17" xfId="464"/>
    <cellStyle name="20% - Accent1 18" xfId="465"/>
    <cellStyle name="20% - Accent1 19" xfId="466"/>
    <cellStyle name="20% - Accent1 2" xfId="467"/>
    <cellStyle name="20% - Accent1 2 2" xfId="468"/>
    <cellStyle name="20% - Accent1 3" xfId="469"/>
    <cellStyle name="20% - Accent1 3 2" xfId="470"/>
    <cellStyle name="20% - Accent1 4" xfId="471"/>
    <cellStyle name="20% - Accent1 5" xfId="472"/>
    <cellStyle name="20% - Accent1 6" xfId="473"/>
    <cellStyle name="20% - Accent1 7" xfId="474"/>
    <cellStyle name="20% - Accent1 8" xfId="475"/>
    <cellStyle name="20% - Accent1 9" xfId="476"/>
    <cellStyle name="20% - Accent2" xfId="1392" builtinId="34" customBuiltin="1"/>
    <cellStyle name="20% - Accent2 10" xfId="477"/>
    <cellStyle name="20% - Accent2 11" xfId="478"/>
    <cellStyle name="20% - Accent2 12" xfId="479"/>
    <cellStyle name="20% - Accent2 13" xfId="480"/>
    <cellStyle name="20% - Accent2 14" xfId="481"/>
    <cellStyle name="20% - Accent2 15" xfId="482"/>
    <cellStyle name="20% - Accent2 16" xfId="483"/>
    <cellStyle name="20% - Accent2 17" xfId="484"/>
    <cellStyle name="20% - Accent2 18" xfId="485"/>
    <cellStyle name="20% - Accent2 19" xfId="486"/>
    <cellStyle name="20% - Accent2 2" xfId="487"/>
    <cellStyle name="20% - Accent2 2 2" xfId="488"/>
    <cellStyle name="20% - Accent2 3" xfId="489"/>
    <cellStyle name="20% - Accent2 3 2" xfId="490"/>
    <cellStyle name="20% - Accent2 4" xfId="491"/>
    <cellStyle name="20% - Accent2 5" xfId="492"/>
    <cellStyle name="20% - Accent2 6" xfId="493"/>
    <cellStyle name="20% - Accent2 7" xfId="494"/>
    <cellStyle name="20% - Accent2 8" xfId="495"/>
    <cellStyle name="20% - Accent2 9" xfId="496"/>
    <cellStyle name="20% - Accent3" xfId="1396" builtinId="38" customBuiltin="1"/>
    <cellStyle name="20% - Accent3 10" xfId="497"/>
    <cellStyle name="20% - Accent3 11" xfId="498"/>
    <cellStyle name="20% - Accent3 12" xfId="499"/>
    <cellStyle name="20% - Accent3 13" xfId="500"/>
    <cellStyle name="20% - Accent3 14" xfId="501"/>
    <cellStyle name="20% - Accent3 15" xfId="502"/>
    <cellStyle name="20% - Accent3 16" xfId="503"/>
    <cellStyle name="20% - Accent3 17" xfId="504"/>
    <cellStyle name="20% - Accent3 18" xfId="505"/>
    <cellStyle name="20% - Accent3 19" xfId="506"/>
    <cellStyle name="20% - Accent3 2" xfId="507"/>
    <cellStyle name="20% - Accent3 2 2" xfId="508"/>
    <cellStyle name="20% - Accent3 3" xfId="509"/>
    <cellStyle name="20% - Accent3 3 2" xfId="510"/>
    <cellStyle name="20% - Accent3 4" xfId="511"/>
    <cellStyle name="20% - Accent3 5" xfId="512"/>
    <cellStyle name="20% - Accent3 6" xfId="513"/>
    <cellStyle name="20% - Accent3 7" xfId="514"/>
    <cellStyle name="20% - Accent3 8" xfId="515"/>
    <cellStyle name="20% - Accent3 9" xfId="516"/>
    <cellStyle name="20% - Accent4" xfId="1400" builtinId="42" customBuiltin="1"/>
    <cellStyle name="20% - Accent4 10" xfId="517"/>
    <cellStyle name="20% - Accent4 11" xfId="518"/>
    <cellStyle name="20% - Accent4 12" xfId="519"/>
    <cellStyle name="20% - Accent4 13" xfId="520"/>
    <cellStyle name="20% - Accent4 14" xfId="521"/>
    <cellStyle name="20% - Accent4 15" xfId="522"/>
    <cellStyle name="20% - Accent4 16" xfId="523"/>
    <cellStyle name="20% - Accent4 17" xfId="524"/>
    <cellStyle name="20% - Accent4 18" xfId="525"/>
    <cellStyle name="20% - Accent4 19" xfId="526"/>
    <cellStyle name="20% - Accent4 2" xfId="527"/>
    <cellStyle name="20% - Accent4 2 2" xfId="528"/>
    <cellStyle name="20% - Accent4 3" xfId="529"/>
    <cellStyle name="20% - Accent4 3 2" xfId="530"/>
    <cellStyle name="20% - Accent4 4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" xfId="1404" builtinId="46" customBuiltin="1"/>
    <cellStyle name="20% - Accent5 10" xfId="537"/>
    <cellStyle name="20% - Accent5 11" xfId="538"/>
    <cellStyle name="20% - Accent5 12" xfId="539"/>
    <cellStyle name="20% - Accent5 13" xfId="540"/>
    <cellStyle name="20% - Accent5 14" xfId="541"/>
    <cellStyle name="20% - Accent5 15" xfId="542"/>
    <cellStyle name="20% - Accent5 16" xfId="543"/>
    <cellStyle name="20% - Accent5 17" xfId="544"/>
    <cellStyle name="20% - Accent5 18" xfId="545"/>
    <cellStyle name="20% - Accent5 19" xfId="546"/>
    <cellStyle name="20% - Accent5 2" xfId="547"/>
    <cellStyle name="20% - Accent5 2 2" xfId="548"/>
    <cellStyle name="20% - Accent5 3" xfId="549"/>
    <cellStyle name="20% - Accent5 3 2" xfId="550"/>
    <cellStyle name="20% - Accent5 4" xfId="551"/>
    <cellStyle name="20% - Accent5 5" xfId="552"/>
    <cellStyle name="20% - Accent5 6" xfId="553"/>
    <cellStyle name="20% - Accent5 7" xfId="554"/>
    <cellStyle name="20% - Accent5 8" xfId="555"/>
    <cellStyle name="20% - Accent5 9" xfId="556"/>
    <cellStyle name="20% - Accent6" xfId="1408" builtinId="50" customBuiltin="1"/>
    <cellStyle name="20% - Accent6 10" xfId="557"/>
    <cellStyle name="20% - Accent6 11" xfId="558"/>
    <cellStyle name="20% - Accent6 12" xfId="559"/>
    <cellStyle name="20% - Accent6 13" xfId="560"/>
    <cellStyle name="20% - Accent6 14" xfId="561"/>
    <cellStyle name="20% - Accent6 15" xfId="562"/>
    <cellStyle name="20% - Accent6 16" xfId="563"/>
    <cellStyle name="20% - Accent6 17" xfId="564"/>
    <cellStyle name="20% - Accent6 18" xfId="565"/>
    <cellStyle name="20% - Accent6 19" xfId="566"/>
    <cellStyle name="20% - Accent6 2" xfId="567"/>
    <cellStyle name="20% - Accent6 2 2" xfId="568"/>
    <cellStyle name="20% - Accent6 3" xfId="569"/>
    <cellStyle name="20% - Accent6 3 2" xfId="570"/>
    <cellStyle name="20% - Accent6 4" xfId="571"/>
    <cellStyle name="20% - Accent6 5" xfId="572"/>
    <cellStyle name="20% - Accent6 6" xfId="573"/>
    <cellStyle name="20% - Accent6 7" xfId="574"/>
    <cellStyle name="20% - Accent6 8" xfId="575"/>
    <cellStyle name="20% - Accent6 9" xfId="576"/>
    <cellStyle name="40% - Accent1" xfId="1389" builtinId="31" customBuiltin="1"/>
    <cellStyle name="40% - Accent1 10" xfId="577"/>
    <cellStyle name="40% - Accent1 11" xfId="578"/>
    <cellStyle name="40% - Accent1 12" xfId="579"/>
    <cellStyle name="40% - Accent1 13" xfId="580"/>
    <cellStyle name="40% - Accent1 14" xfId="581"/>
    <cellStyle name="40% - Accent1 15" xfId="582"/>
    <cellStyle name="40% - Accent1 16" xfId="583"/>
    <cellStyle name="40% - Accent1 17" xfId="584"/>
    <cellStyle name="40% - Accent1 18" xfId="585"/>
    <cellStyle name="40% - Accent1 19" xfId="586"/>
    <cellStyle name="40% - Accent1 2" xfId="587"/>
    <cellStyle name="40% - Accent1 2 2" xfId="588"/>
    <cellStyle name="40% - Accent1 3" xfId="589"/>
    <cellStyle name="40% - Accent1 3 2" xfId="590"/>
    <cellStyle name="40% - Accent1 4" xfId="591"/>
    <cellStyle name="40% - Accent1 5" xfId="592"/>
    <cellStyle name="40% - Accent1 6" xfId="593"/>
    <cellStyle name="40% - Accent1 7" xfId="594"/>
    <cellStyle name="40% - Accent1 8" xfId="595"/>
    <cellStyle name="40% - Accent1 9" xfId="596"/>
    <cellStyle name="40% - Accent2" xfId="1393" builtinId="35" customBuiltin="1"/>
    <cellStyle name="40% - Accent2 10" xfId="597"/>
    <cellStyle name="40% - Accent2 11" xfId="598"/>
    <cellStyle name="40% - Accent2 12" xfId="599"/>
    <cellStyle name="40% - Accent2 13" xfId="600"/>
    <cellStyle name="40% - Accent2 14" xfId="601"/>
    <cellStyle name="40% - Accent2 15" xfId="602"/>
    <cellStyle name="40% - Accent2 16" xfId="603"/>
    <cellStyle name="40% - Accent2 17" xfId="604"/>
    <cellStyle name="40% - Accent2 18" xfId="605"/>
    <cellStyle name="40% - Accent2 19" xfId="606"/>
    <cellStyle name="40% - Accent2 2" xfId="607"/>
    <cellStyle name="40% - Accent2 2 2" xfId="608"/>
    <cellStyle name="40% - Accent2 3" xfId="609"/>
    <cellStyle name="40% - Accent2 3 2" xfId="610"/>
    <cellStyle name="40% - Accent2 4" xfId="611"/>
    <cellStyle name="40% - Accent2 5" xfId="612"/>
    <cellStyle name="40% - Accent2 6" xfId="613"/>
    <cellStyle name="40% - Accent2 7" xfId="614"/>
    <cellStyle name="40% - Accent2 8" xfId="615"/>
    <cellStyle name="40% - Accent2 9" xfId="616"/>
    <cellStyle name="40% - Accent3" xfId="1397" builtinId="39" customBuiltin="1"/>
    <cellStyle name="40% - Accent3 10" xfId="617"/>
    <cellStyle name="40% - Accent3 11" xfId="618"/>
    <cellStyle name="40% - Accent3 12" xfId="619"/>
    <cellStyle name="40% - Accent3 13" xfId="620"/>
    <cellStyle name="40% - Accent3 14" xfId="621"/>
    <cellStyle name="40% - Accent3 15" xfId="622"/>
    <cellStyle name="40% - Accent3 16" xfId="623"/>
    <cellStyle name="40% - Accent3 17" xfId="624"/>
    <cellStyle name="40% - Accent3 18" xfId="625"/>
    <cellStyle name="40% - Accent3 19" xfId="626"/>
    <cellStyle name="40% - Accent3 2" xfId="627"/>
    <cellStyle name="40% - Accent3 2 2" xfId="628"/>
    <cellStyle name="40% - Accent3 3" xfId="629"/>
    <cellStyle name="40% - Accent3 3 2" xfId="630"/>
    <cellStyle name="40% - Accent3 4" xfId="631"/>
    <cellStyle name="40% - Accent3 5" xfId="632"/>
    <cellStyle name="40% - Accent3 6" xfId="633"/>
    <cellStyle name="40% - Accent3 7" xfId="634"/>
    <cellStyle name="40% - Accent3 8" xfId="635"/>
    <cellStyle name="40% - Accent3 9" xfId="636"/>
    <cellStyle name="40% - Accent4" xfId="1401" builtinId="43" customBuiltin="1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16" xfId="643"/>
    <cellStyle name="40% - Accent4 17" xfId="644"/>
    <cellStyle name="40% - Accent4 18" xfId="645"/>
    <cellStyle name="40% - Accent4 19" xfId="646"/>
    <cellStyle name="40% - Accent4 2" xfId="647"/>
    <cellStyle name="40% - Accent4 2 2" xfId="648"/>
    <cellStyle name="40% - Accent4 3" xfId="649"/>
    <cellStyle name="40% - Accent4 3 2" xfId="650"/>
    <cellStyle name="40% - Accent4 4" xfId="651"/>
    <cellStyle name="40% - Accent4 5" xfId="652"/>
    <cellStyle name="40% - Accent4 6" xfId="653"/>
    <cellStyle name="40% - Accent4 7" xfId="654"/>
    <cellStyle name="40% - Accent4 8" xfId="655"/>
    <cellStyle name="40% - Accent4 9" xfId="656"/>
    <cellStyle name="40% - Accent5" xfId="1405" builtinId="47" customBuiltin="1"/>
    <cellStyle name="40% - Accent5 10" xfId="657"/>
    <cellStyle name="40% - Accent5 11" xfId="658"/>
    <cellStyle name="40% - Accent5 12" xfId="659"/>
    <cellStyle name="40% - Accent5 13" xfId="660"/>
    <cellStyle name="40% - Accent5 14" xfId="661"/>
    <cellStyle name="40% - Accent5 15" xfId="662"/>
    <cellStyle name="40% - Accent5 16" xfId="663"/>
    <cellStyle name="40% - Accent5 17" xfId="664"/>
    <cellStyle name="40% - Accent5 18" xfId="665"/>
    <cellStyle name="40% - Accent5 19" xfId="666"/>
    <cellStyle name="40% - Accent5 2" xfId="667"/>
    <cellStyle name="40% - Accent5 2 2" xfId="668"/>
    <cellStyle name="40% - Accent5 3" xfId="669"/>
    <cellStyle name="40% - Accent5 3 2" xfId="670"/>
    <cellStyle name="40% - Accent5 4" xfId="671"/>
    <cellStyle name="40% - Accent5 5" xfId="672"/>
    <cellStyle name="40% - Accent5 6" xfId="673"/>
    <cellStyle name="40% - Accent5 7" xfId="674"/>
    <cellStyle name="40% - Accent5 8" xfId="675"/>
    <cellStyle name="40% - Accent5 9" xfId="676"/>
    <cellStyle name="40% - Accent6" xfId="1409" builtinId="51" customBuiltin="1"/>
    <cellStyle name="40% - Accent6 10" xfId="677"/>
    <cellStyle name="40% - Accent6 11" xfId="678"/>
    <cellStyle name="40% - Accent6 12" xfId="679"/>
    <cellStyle name="40% - Accent6 13" xfId="680"/>
    <cellStyle name="40% - Accent6 14" xfId="681"/>
    <cellStyle name="40% - Accent6 15" xfId="682"/>
    <cellStyle name="40% - Accent6 16" xfId="683"/>
    <cellStyle name="40% - Accent6 17" xfId="684"/>
    <cellStyle name="40% - Accent6 18" xfId="685"/>
    <cellStyle name="40% - Accent6 19" xfId="686"/>
    <cellStyle name="40% - Accent6 2" xfId="687"/>
    <cellStyle name="40% - Accent6 2 2" xfId="688"/>
    <cellStyle name="40% - Accent6 3" xfId="689"/>
    <cellStyle name="40% - Accent6 3 2" xfId="690"/>
    <cellStyle name="40% - Accent6 4" xfId="691"/>
    <cellStyle name="40% - Accent6 5" xfId="692"/>
    <cellStyle name="40% - Accent6 6" xfId="693"/>
    <cellStyle name="40% - Accent6 7" xfId="694"/>
    <cellStyle name="40% - Accent6 8" xfId="695"/>
    <cellStyle name="40% - Accent6 9" xfId="696"/>
    <cellStyle name="60% - Accent1" xfId="1390" builtinId="32" customBuiltin="1"/>
    <cellStyle name="60% - Accent1 2" xfId="697"/>
    <cellStyle name="60% - Accent1 3" xfId="698"/>
    <cellStyle name="60% - Accent1 4" xfId="699"/>
    <cellStyle name="60% - Accent1 5" xfId="700"/>
    <cellStyle name="60% - Accent1 6" xfId="701"/>
    <cellStyle name="60% - Accent1 7" xfId="702"/>
    <cellStyle name="60% - Accent1 8" xfId="703"/>
    <cellStyle name="60% - Accent1 9" xfId="704"/>
    <cellStyle name="60% - Accent2" xfId="1394" builtinId="36" customBuiltin="1"/>
    <cellStyle name="60% - Accent2 2" xfId="705"/>
    <cellStyle name="60% - Accent2 3" xfId="706"/>
    <cellStyle name="60% - Accent2 4" xfId="707"/>
    <cellStyle name="60% - Accent2 5" xfId="708"/>
    <cellStyle name="60% - Accent2 6" xfId="709"/>
    <cellStyle name="60% - Accent2 7" xfId="710"/>
    <cellStyle name="60% - Accent2 8" xfId="711"/>
    <cellStyle name="60% - Accent2 9" xfId="712"/>
    <cellStyle name="60% - Accent3" xfId="1398" builtinId="40" customBuiltin="1"/>
    <cellStyle name="60% - Accent3 2" xfId="713"/>
    <cellStyle name="60% - Accent3 3" xfId="714"/>
    <cellStyle name="60% - Accent3 4" xfId="715"/>
    <cellStyle name="60% - Accent3 5" xfId="716"/>
    <cellStyle name="60% - Accent3 6" xfId="717"/>
    <cellStyle name="60% - Accent3 7" xfId="718"/>
    <cellStyle name="60% - Accent3 8" xfId="719"/>
    <cellStyle name="60% - Accent3 9" xfId="720"/>
    <cellStyle name="60% - Accent4" xfId="1402" builtinId="44" customBuiltin="1"/>
    <cellStyle name="60% - Accent4 2" xfId="721"/>
    <cellStyle name="60% - Accent4 3" xfId="722"/>
    <cellStyle name="60% - Accent4 4" xfId="723"/>
    <cellStyle name="60% - Accent4 5" xfId="724"/>
    <cellStyle name="60% - Accent4 6" xfId="725"/>
    <cellStyle name="60% - Accent4 7" xfId="726"/>
    <cellStyle name="60% - Accent4 8" xfId="727"/>
    <cellStyle name="60% - Accent4 9" xfId="728"/>
    <cellStyle name="60% - Accent5" xfId="1406" builtinId="48" customBuiltin="1"/>
    <cellStyle name="60% - Accent5 2" xfId="729"/>
    <cellStyle name="60% - Accent5 3" xfId="730"/>
    <cellStyle name="60% - Accent5 4" xfId="731"/>
    <cellStyle name="60% - Accent5 5" xfId="732"/>
    <cellStyle name="60% - Accent5 6" xfId="733"/>
    <cellStyle name="60% - Accent5 7" xfId="734"/>
    <cellStyle name="60% - Accent5 8" xfId="735"/>
    <cellStyle name="60% - Accent5 9" xfId="736"/>
    <cellStyle name="60% - Accent6" xfId="1410" builtinId="52" customBuiltin="1"/>
    <cellStyle name="60% - Accent6 2" xfId="737"/>
    <cellStyle name="60% - Accent6 3" xfId="738"/>
    <cellStyle name="60% - Accent6 4" xfId="739"/>
    <cellStyle name="60% - Accent6 5" xfId="740"/>
    <cellStyle name="60% - Accent6 6" xfId="741"/>
    <cellStyle name="60% - Accent6 7" xfId="742"/>
    <cellStyle name="60% - Accent6 8" xfId="743"/>
    <cellStyle name="60% - Accent6 9" xfId="744"/>
    <cellStyle name="Accent1" xfId="1387" builtinId="29" customBuiltin="1"/>
    <cellStyle name="Accent1 - 20%" xfId="27"/>
    <cellStyle name="Accent1 - 40%" xfId="28"/>
    <cellStyle name="Accent1 - 60%" xfId="29"/>
    <cellStyle name="Accent1 10" xfId="745"/>
    <cellStyle name="Accent1 11" xfId="746"/>
    <cellStyle name="Accent1 12" xfId="747"/>
    <cellStyle name="Accent1 13" xfId="748"/>
    <cellStyle name="Accent1 14" xfId="749"/>
    <cellStyle name="Accent1 15" xfId="750"/>
    <cellStyle name="Accent1 16" xfId="751"/>
    <cellStyle name="Accent1 17" xfId="752"/>
    <cellStyle name="Accent1 18" xfId="753"/>
    <cellStyle name="Accent1 19" xfId="754"/>
    <cellStyle name="Accent1 2" xfId="755"/>
    <cellStyle name="Accent1 20" xfId="756"/>
    <cellStyle name="Accent1 21" xfId="757"/>
    <cellStyle name="Accent1 22" xfId="758"/>
    <cellStyle name="Accent1 23" xfId="759"/>
    <cellStyle name="Accent1 24" xfId="760"/>
    <cellStyle name="Accent1 25" xfId="761"/>
    <cellStyle name="Accent1 26" xfId="762"/>
    <cellStyle name="Accent1 27" xfId="763"/>
    <cellStyle name="Accent1 28" xfId="764"/>
    <cellStyle name="Accent1 29" xfId="765"/>
    <cellStyle name="Accent1 3" xfId="766"/>
    <cellStyle name="Accent1 30" xfId="767"/>
    <cellStyle name="Accent1 31" xfId="768"/>
    <cellStyle name="Accent1 32" xfId="769"/>
    <cellStyle name="Accent1 33" xfId="770"/>
    <cellStyle name="Accent1 34" xfId="771"/>
    <cellStyle name="Accent1 35" xfId="772"/>
    <cellStyle name="Accent1 36" xfId="773"/>
    <cellStyle name="Accent1 37" xfId="774"/>
    <cellStyle name="Accent1 38" xfId="775"/>
    <cellStyle name="Accent1 39" xfId="776"/>
    <cellStyle name="Accent1 4" xfId="777"/>
    <cellStyle name="Accent1 40" xfId="778"/>
    <cellStyle name="Accent1 5" xfId="779"/>
    <cellStyle name="Accent1 6" xfId="780"/>
    <cellStyle name="Accent1 7" xfId="781"/>
    <cellStyle name="Accent1 8" xfId="782"/>
    <cellStyle name="Accent1 9" xfId="783"/>
    <cellStyle name="Accent2" xfId="1391" builtinId="33" customBuiltin="1"/>
    <cellStyle name="Accent2 - 20%" xfId="30"/>
    <cellStyle name="Accent2 - 40%" xfId="31"/>
    <cellStyle name="Accent2 - 60%" xfId="32"/>
    <cellStyle name="Accent2 10" xfId="784"/>
    <cellStyle name="Accent2 11" xfId="785"/>
    <cellStyle name="Accent2 12" xfId="786"/>
    <cellStyle name="Accent2 13" xfId="787"/>
    <cellStyle name="Accent2 14" xfId="788"/>
    <cellStyle name="Accent2 15" xfId="789"/>
    <cellStyle name="Accent2 16" xfId="790"/>
    <cellStyle name="Accent2 17" xfId="791"/>
    <cellStyle name="Accent2 18" xfId="792"/>
    <cellStyle name="Accent2 19" xfId="793"/>
    <cellStyle name="Accent2 2" xfId="794"/>
    <cellStyle name="Accent2 20" xfId="795"/>
    <cellStyle name="Accent2 21" xfId="796"/>
    <cellStyle name="Accent2 22" xfId="797"/>
    <cellStyle name="Accent2 23" xfId="798"/>
    <cellStyle name="Accent2 24" xfId="799"/>
    <cellStyle name="Accent2 25" xfId="800"/>
    <cellStyle name="Accent2 26" xfId="801"/>
    <cellStyle name="Accent2 27" xfId="802"/>
    <cellStyle name="Accent2 28" xfId="803"/>
    <cellStyle name="Accent2 29" xfId="804"/>
    <cellStyle name="Accent2 3" xfId="805"/>
    <cellStyle name="Accent2 30" xfId="806"/>
    <cellStyle name="Accent2 31" xfId="807"/>
    <cellStyle name="Accent2 32" xfId="808"/>
    <cellStyle name="Accent2 33" xfId="809"/>
    <cellStyle name="Accent2 34" xfId="810"/>
    <cellStyle name="Accent2 35" xfId="811"/>
    <cellStyle name="Accent2 36" xfId="812"/>
    <cellStyle name="Accent2 37" xfId="813"/>
    <cellStyle name="Accent2 38" xfId="814"/>
    <cellStyle name="Accent2 39" xfId="815"/>
    <cellStyle name="Accent2 4" xfId="816"/>
    <cellStyle name="Accent2 40" xfId="817"/>
    <cellStyle name="Accent2 5" xfId="818"/>
    <cellStyle name="Accent2 6" xfId="819"/>
    <cellStyle name="Accent2 7" xfId="820"/>
    <cellStyle name="Accent2 8" xfId="821"/>
    <cellStyle name="Accent2 9" xfId="822"/>
    <cellStyle name="Accent3" xfId="1395" builtinId="37" customBuiltin="1"/>
    <cellStyle name="Accent3 - 20%" xfId="33"/>
    <cellStyle name="Accent3 - 40%" xfId="34"/>
    <cellStyle name="Accent3 - 60%" xfId="35"/>
    <cellStyle name="Accent3 10" xfId="823"/>
    <cellStyle name="Accent3 11" xfId="824"/>
    <cellStyle name="Accent3 12" xfId="825"/>
    <cellStyle name="Accent3 13" xfId="826"/>
    <cellStyle name="Accent3 14" xfId="827"/>
    <cellStyle name="Accent3 15" xfId="828"/>
    <cellStyle name="Accent3 16" xfId="829"/>
    <cellStyle name="Accent3 17" xfId="830"/>
    <cellStyle name="Accent3 18" xfId="831"/>
    <cellStyle name="Accent3 19" xfId="832"/>
    <cellStyle name="Accent3 2" xfId="833"/>
    <cellStyle name="Accent3 20" xfId="834"/>
    <cellStyle name="Accent3 21" xfId="835"/>
    <cellStyle name="Accent3 22" xfId="836"/>
    <cellStyle name="Accent3 23" xfId="837"/>
    <cellStyle name="Accent3 24" xfId="838"/>
    <cellStyle name="Accent3 25" xfId="839"/>
    <cellStyle name="Accent3 26" xfId="840"/>
    <cellStyle name="Accent3 27" xfId="841"/>
    <cellStyle name="Accent3 28" xfId="842"/>
    <cellStyle name="Accent3 29" xfId="843"/>
    <cellStyle name="Accent3 3" xfId="844"/>
    <cellStyle name="Accent3 30" xfId="845"/>
    <cellStyle name="Accent3 31" xfId="846"/>
    <cellStyle name="Accent3 32" xfId="847"/>
    <cellStyle name="Accent3 33" xfId="848"/>
    <cellStyle name="Accent3 34" xfId="849"/>
    <cellStyle name="Accent3 35" xfId="850"/>
    <cellStyle name="Accent3 36" xfId="851"/>
    <cellStyle name="Accent3 37" xfId="852"/>
    <cellStyle name="Accent3 38" xfId="853"/>
    <cellStyle name="Accent3 39" xfId="854"/>
    <cellStyle name="Accent3 4" xfId="855"/>
    <cellStyle name="Accent3 40" xfId="856"/>
    <cellStyle name="Accent3 5" xfId="857"/>
    <cellStyle name="Accent3 6" xfId="858"/>
    <cellStyle name="Accent3 7" xfId="859"/>
    <cellStyle name="Accent3 8" xfId="860"/>
    <cellStyle name="Accent3 9" xfId="861"/>
    <cellStyle name="Accent4" xfId="1399" builtinId="41" customBuiltin="1"/>
    <cellStyle name="Accent4 - 20%" xfId="36"/>
    <cellStyle name="Accent4 - 40%" xfId="37"/>
    <cellStyle name="Accent4 - 60%" xfId="38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0" xfId="873"/>
    <cellStyle name="Accent4 21" xfId="874"/>
    <cellStyle name="Accent4 22" xfId="875"/>
    <cellStyle name="Accent4 23" xfId="876"/>
    <cellStyle name="Accent4 24" xfId="877"/>
    <cellStyle name="Accent4 25" xfId="878"/>
    <cellStyle name="Accent4 26" xfId="879"/>
    <cellStyle name="Accent4 27" xfId="880"/>
    <cellStyle name="Accent4 28" xfId="881"/>
    <cellStyle name="Accent4 29" xfId="882"/>
    <cellStyle name="Accent4 3" xfId="883"/>
    <cellStyle name="Accent4 30" xfId="884"/>
    <cellStyle name="Accent4 31" xfId="885"/>
    <cellStyle name="Accent4 32" xfId="886"/>
    <cellStyle name="Accent4 33" xfId="887"/>
    <cellStyle name="Accent4 34" xfId="888"/>
    <cellStyle name="Accent4 35" xfId="889"/>
    <cellStyle name="Accent4 36" xfId="890"/>
    <cellStyle name="Accent4 37" xfId="891"/>
    <cellStyle name="Accent4 38" xfId="892"/>
    <cellStyle name="Accent4 39" xfId="893"/>
    <cellStyle name="Accent4 4" xfId="894"/>
    <cellStyle name="Accent4 40" xfId="895"/>
    <cellStyle name="Accent4 5" xfId="896"/>
    <cellStyle name="Accent4 6" xfId="897"/>
    <cellStyle name="Accent4 7" xfId="898"/>
    <cellStyle name="Accent4 8" xfId="899"/>
    <cellStyle name="Accent4 9" xfId="900"/>
    <cellStyle name="Accent5" xfId="1403" builtinId="45" customBuiltin="1"/>
    <cellStyle name="Accent5 - 20%" xfId="39"/>
    <cellStyle name="Accent5 - 40%" xfId="40"/>
    <cellStyle name="Accent5 - 60%" xfId="41"/>
    <cellStyle name="Accent5 10" xfId="901"/>
    <cellStyle name="Accent5 11" xfId="902"/>
    <cellStyle name="Accent5 12" xfId="903"/>
    <cellStyle name="Accent5 13" xfId="904"/>
    <cellStyle name="Accent5 14" xfId="905"/>
    <cellStyle name="Accent5 15" xfId="906"/>
    <cellStyle name="Accent5 16" xfId="907"/>
    <cellStyle name="Accent5 17" xfId="908"/>
    <cellStyle name="Accent5 18" xfId="909"/>
    <cellStyle name="Accent5 19" xfId="910"/>
    <cellStyle name="Accent5 2" xfId="911"/>
    <cellStyle name="Accent5 20" xfId="912"/>
    <cellStyle name="Accent5 21" xfId="913"/>
    <cellStyle name="Accent5 22" xfId="914"/>
    <cellStyle name="Accent5 23" xfId="915"/>
    <cellStyle name="Accent5 24" xfId="916"/>
    <cellStyle name="Accent5 25" xfId="917"/>
    <cellStyle name="Accent5 26" xfId="918"/>
    <cellStyle name="Accent5 27" xfId="919"/>
    <cellStyle name="Accent5 28" xfId="920"/>
    <cellStyle name="Accent5 29" xfId="921"/>
    <cellStyle name="Accent5 3" xfId="922"/>
    <cellStyle name="Accent5 30" xfId="923"/>
    <cellStyle name="Accent5 31" xfId="924"/>
    <cellStyle name="Accent5 32" xfId="925"/>
    <cellStyle name="Accent5 33" xfId="926"/>
    <cellStyle name="Accent5 34" xfId="927"/>
    <cellStyle name="Accent5 35" xfId="928"/>
    <cellStyle name="Accent5 36" xfId="929"/>
    <cellStyle name="Accent5 37" xfId="930"/>
    <cellStyle name="Accent5 38" xfId="931"/>
    <cellStyle name="Accent5 39" xfId="932"/>
    <cellStyle name="Accent5 4" xfId="933"/>
    <cellStyle name="Accent5 40" xfId="934"/>
    <cellStyle name="Accent5 5" xfId="935"/>
    <cellStyle name="Accent5 6" xfId="936"/>
    <cellStyle name="Accent5 7" xfId="937"/>
    <cellStyle name="Accent5 8" xfId="938"/>
    <cellStyle name="Accent5 9" xfId="939"/>
    <cellStyle name="Accent6" xfId="1407" builtinId="49" customBuiltin="1"/>
    <cellStyle name="Accent6 - 20%" xfId="42"/>
    <cellStyle name="Accent6 - 40%" xfId="43"/>
    <cellStyle name="Accent6 - 60%" xfId="44"/>
    <cellStyle name="Accent6 10" xfId="940"/>
    <cellStyle name="Accent6 11" xfId="941"/>
    <cellStyle name="Accent6 12" xfId="942"/>
    <cellStyle name="Accent6 13" xfId="943"/>
    <cellStyle name="Accent6 14" xfId="944"/>
    <cellStyle name="Accent6 15" xfId="945"/>
    <cellStyle name="Accent6 16" xfId="946"/>
    <cellStyle name="Accent6 17" xfId="947"/>
    <cellStyle name="Accent6 18" xfId="948"/>
    <cellStyle name="Accent6 19" xfId="949"/>
    <cellStyle name="Accent6 2" xfId="950"/>
    <cellStyle name="Accent6 20" xfId="951"/>
    <cellStyle name="Accent6 21" xfId="952"/>
    <cellStyle name="Accent6 22" xfId="953"/>
    <cellStyle name="Accent6 23" xfId="954"/>
    <cellStyle name="Accent6 24" xfId="955"/>
    <cellStyle name="Accent6 25" xfId="956"/>
    <cellStyle name="Accent6 26" xfId="957"/>
    <cellStyle name="Accent6 27" xfId="958"/>
    <cellStyle name="Accent6 28" xfId="959"/>
    <cellStyle name="Accent6 29" xfId="960"/>
    <cellStyle name="Accent6 3" xfId="961"/>
    <cellStyle name="Accent6 30" xfId="962"/>
    <cellStyle name="Accent6 31" xfId="963"/>
    <cellStyle name="Accent6 32" xfId="964"/>
    <cellStyle name="Accent6 33" xfId="965"/>
    <cellStyle name="Accent6 34" xfId="966"/>
    <cellStyle name="Accent6 35" xfId="967"/>
    <cellStyle name="Accent6 36" xfId="968"/>
    <cellStyle name="Accent6 37" xfId="969"/>
    <cellStyle name="Accent6 38" xfId="970"/>
    <cellStyle name="Accent6 39" xfId="971"/>
    <cellStyle name="Accent6 4" xfId="972"/>
    <cellStyle name="Accent6 40" xfId="973"/>
    <cellStyle name="Accent6 5" xfId="974"/>
    <cellStyle name="Accent6 6" xfId="975"/>
    <cellStyle name="Accent6 7" xfId="976"/>
    <cellStyle name="Accent6 8" xfId="977"/>
    <cellStyle name="Accent6 9" xfId="978"/>
    <cellStyle name="Bad" xfId="1377" builtinId="27" customBuiltin="1"/>
    <cellStyle name="Bad 2" xfId="979"/>
    <cellStyle name="Bad 3" xfId="980"/>
    <cellStyle name="Bad 4" xfId="981"/>
    <cellStyle name="Bad 5" xfId="982"/>
    <cellStyle name="Bad 6" xfId="983"/>
    <cellStyle name="Bad 7" xfId="984"/>
    <cellStyle name="Bad 8" xfId="985"/>
    <cellStyle name="Bad 9" xfId="986"/>
    <cellStyle name="blank" xfId="987"/>
    <cellStyle name="Calc Currency (0)" xfId="45"/>
    <cellStyle name="Calculation" xfId="1381" builtinId="22" customBuiltin="1"/>
    <cellStyle name="Calculation 2" xfId="988"/>
    <cellStyle name="Calculation 3" xfId="989"/>
    <cellStyle name="Calculation 4" xfId="990"/>
    <cellStyle name="Calculation 5" xfId="991"/>
    <cellStyle name="Calculation 6" xfId="992"/>
    <cellStyle name="Calculation 7" xfId="993"/>
    <cellStyle name="Calculation 8" xfId="994"/>
    <cellStyle name="Calculation 9" xfId="995"/>
    <cellStyle name="Check Cell" xfId="1383" builtinId="23" customBuiltin="1"/>
    <cellStyle name="Check Cell 2" xfId="996"/>
    <cellStyle name="Check Cell 3" xfId="997"/>
    <cellStyle name="Check Cell 4" xfId="998"/>
    <cellStyle name="Check Cell 5" xfId="999"/>
    <cellStyle name="Check Cell 6" xfId="1000"/>
    <cellStyle name="Check Cell 7" xfId="1001"/>
    <cellStyle name="Check Cell 8" xfId="1002"/>
    <cellStyle name="Check Cell 9" xfId="1003"/>
    <cellStyle name="CheckCell" xfId="46"/>
    <cellStyle name="CheckCell 2" xfId="276"/>
    <cellStyle name="CheckCell 3" xfId="1004"/>
    <cellStyle name="Comma" xfId="47" builtinId="3"/>
    <cellStyle name="Comma [0]" xfId="393" builtinId="6"/>
    <cellStyle name="Comma [0] 2" xfId="226"/>
    <cellStyle name="Comma [0] 2 2" xfId="367"/>
    <cellStyle name="Comma [0] 2 3" xfId="1005"/>
    <cellStyle name="Comma [0] 2 4" xfId="1297"/>
    <cellStyle name="Comma [0] 3" xfId="1006"/>
    <cellStyle name="Comma [0] 4" xfId="1321"/>
    <cellStyle name="Comma [0] 5" xfId="1328"/>
    <cellStyle name="Comma 10" xfId="1007"/>
    <cellStyle name="Comma 11" xfId="1008"/>
    <cellStyle name="Comma 12" xfId="394"/>
    <cellStyle name="Comma 13" xfId="1009"/>
    <cellStyle name="Comma 14" xfId="1010"/>
    <cellStyle name="Comma 15" xfId="1308"/>
    <cellStyle name="Comma 16" xfId="1310"/>
    <cellStyle name="Comma 17" xfId="1312"/>
    <cellStyle name="Comma 18" xfId="1314"/>
    <cellStyle name="Comma 19" xfId="1320"/>
    <cellStyle name="Comma 2" xfId="48"/>
    <cellStyle name="Comma 2 2" xfId="49"/>
    <cellStyle name="Comma 2 2 2" xfId="278"/>
    <cellStyle name="Comma 2 2 3" xfId="1011"/>
    <cellStyle name="Comma 2 3" xfId="277"/>
    <cellStyle name="Comma 2 4" xfId="1012"/>
    <cellStyle name="Comma 20" xfId="1324"/>
    <cellStyle name="Comma 21" xfId="1327"/>
    <cellStyle name="Comma 3" xfId="50"/>
    <cellStyle name="Comma 3 2" xfId="1013"/>
    <cellStyle name="Comma 3 3" xfId="1014"/>
    <cellStyle name="Comma 4" xfId="51"/>
    <cellStyle name="Comma 4 2" xfId="52"/>
    <cellStyle name="Comma 4 2 2" xfId="280"/>
    <cellStyle name="Comma 4 2 3" xfId="1015"/>
    <cellStyle name="Comma 4 3" xfId="279"/>
    <cellStyle name="Comma 4 4" xfId="1016"/>
    <cellStyle name="Comma 5" xfId="53"/>
    <cellStyle name="Comma 5 2" xfId="281"/>
    <cellStyle name="Comma 5 3" xfId="1017"/>
    <cellStyle name="Comma 6" xfId="54"/>
    <cellStyle name="Comma 6 2" xfId="55"/>
    <cellStyle name="Comma 6 2 2" xfId="283"/>
    <cellStyle name="Comma 6 3" xfId="282"/>
    <cellStyle name="Comma 6 4" xfId="1018"/>
    <cellStyle name="Comma 7" xfId="1019"/>
    <cellStyle name="Comma 8" xfId="1020"/>
    <cellStyle name="Comma 9" xfId="1021"/>
    <cellStyle name="Comma0" xfId="56"/>
    <cellStyle name="Comma0 - Style2" xfId="57"/>
    <cellStyle name="Comma0 - Style4" xfId="58"/>
    <cellStyle name="Comma0 - Style5" xfId="59"/>
    <cellStyle name="Comma0 2" xfId="1022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3"/>
    <cellStyle name="Currency 11" xfId="1024"/>
    <cellStyle name="Currency 2" xfId="68"/>
    <cellStyle name="Currency 2 2" xfId="284"/>
    <cellStyle name="Currency 2 3" xfId="1025"/>
    <cellStyle name="Currency 3" xfId="69"/>
    <cellStyle name="Currency 3 2" xfId="70"/>
    <cellStyle name="Currency 3 2 2" xfId="286"/>
    <cellStyle name="Currency 3 2 3" xfId="1026"/>
    <cellStyle name="Currency 3 3" xfId="285"/>
    <cellStyle name="Currency 3 4" xfId="1027"/>
    <cellStyle name="Currency 4" xfId="71"/>
    <cellStyle name="Currency 4 2" xfId="72"/>
    <cellStyle name="Currency 4 2 2" xfId="288"/>
    <cellStyle name="Currency 4 3" xfId="287"/>
    <cellStyle name="Currency 4 4" xfId="1028"/>
    <cellStyle name="Currency 5" xfId="1029"/>
    <cellStyle name="Currency 6" xfId="1030"/>
    <cellStyle name="Currency 7" xfId="1031"/>
    <cellStyle name="Currency 8" xfId="1032"/>
    <cellStyle name="Currency 9" xfId="1033"/>
    <cellStyle name="Currency0" xfId="73"/>
    <cellStyle name="Date" xfId="74"/>
    <cellStyle name="Date 2" xfId="1034"/>
    <cellStyle name="Emphasis 1" xfId="75"/>
    <cellStyle name="Emphasis 2" xfId="76"/>
    <cellStyle name="Emphasis 3" xfId="77"/>
    <cellStyle name="Entered" xfId="78"/>
    <cellStyle name="Entered 2" xfId="289"/>
    <cellStyle name="Entered 3" xfId="1035"/>
    <cellStyle name="Explanatory Text" xfId="1385" builtinId="53" customBuiltin="1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xed" xfId="79"/>
    <cellStyle name="Fixed3 - Style3" xfId="80"/>
    <cellStyle name="Good" xfId="1376" builtinId="26" customBuiltin="1"/>
    <cellStyle name="Good 2" xfId="1044"/>
    <cellStyle name="Good 3" xfId="1045"/>
    <cellStyle name="Good 4" xfId="1046"/>
    <cellStyle name="Good 5" xfId="1047"/>
    <cellStyle name="Good 6" xfId="1048"/>
    <cellStyle name="Good 7" xfId="1049"/>
    <cellStyle name="Good 8" xfId="1050"/>
    <cellStyle name="Good 9" xfId="1051"/>
    <cellStyle name="Grey" xfId="81"/>
    <cellStyle name="Header" xfId="1052"/>
    <cellStyle name="Header1" xfId="82"/>
    <cellStyle name="Header2" xfId="83"/>
    <cellStyle name="Heading" xfId="1053"/>
    <cellStyle name="Heading 1" xfId="1372" builtinId="16" customBuiltin="1"/>
    <cellStyle name="Heading 1 2" xfId="1054"/>
    <cellStyle name="Heading 1 3" xfId="1055"/>
    <cellStyle name="Heading 1 4" xfId="1056"/>
    <cellStyle name="Heading 1 5" xfId="1057"/>
    <cellStyle name="Heading 1 6" xfId="1058"/>
    <cellStyle name="Heading 1 7" xfId="1059"/>
    <cellStyle name="Heading 1 8" xfId="1060"/>
    <cellStyle name="Heading 1 9" xfId="1061"/>
    <cellStyle name="Heading 2" xfId="1373" builtinId="17" customBuiltin="1"/>
    <cellStyle name="Heading 2 2" xfId="1062"/>
    <cellStyle name="Heading 2 3" xfId="1063"/>
    <cellStyle name="Heading 2 4" xfId="1064"/>
    <cellStyle name="Heading 2 5" xfId="1065"/>
    <cellStyle name="Heading 2 6" xfId="1066"/>
    <cellStyle name="Heading 2 7" xfId="1067"/>
    <cellStyle name="Heading 2 8" xfId="1068"/>
    <cellStyle name="Heading 2 9" xfId="1069"/>
    <cellStyle name="Heading 3" xfId="1374" builtinId="18" customBuiltin="1"/>
    <cellStyle name="Heading 3 2" xfId="1070"/>
    <cellStyle name="Heading 3 3" xfId="1071"/>
    <cellStyle name="Heading 3 4" xfId="1072"/>
    <cellStyle name="Heading 3 5" xfId="1073"/>
    <cellStyle name="Heading 3 6" xfId="1074"/>
    <cellStyle name="Heading 3 7" xfId="1075"/>
    <cellStyle name="Heading 3 8" xfId="1076"/>
    <cellStyle name="Heading 3 9" xfId="1077"/>
    <cellStyle name="Heading 4" xfId="1375" builtinId="19" customBuiltin="1"/>
    <cellStyle name="Heading 4 2" xfId="1078"/>
    <cellStyle name="Heading 4 3" xfId="1079"/>
    <cellStyle name="Heading 4 4" xfId="1080"/>
    <cellStyle name="Heading 4 5" xfId="1081"/>
    <cellStyle name="Heading 4 6" xfId="1082"/>
    <cellStyle name="Heading 4 7" xfId="1083"/>
    <cellStyle name="Heading 4 8" xfId="1084"/>
    <cellStyle name="Heading 4 9" xfId="1085"/>
    <cellStyle name="Heading1" xfId="84"/>
    <cellStyle name="Heading2" xfId="85"/>
    <cellStyle name="Input" xfId="1379" builtinId="20" customBuiltin="1"/>
    <cellStyle name="Input [yellow]" xfId="86"/>
    <cellStyle name="Input 10" xfId="1086"/>
    <cellStyle name="Input 11" xfId="1087"/>
    <cellStyle name="Input 12" xfId="1088"/>
    <cellStyle name="Input 13" xfId="1089"/>
    <cellStyle name="Input 14" xfId="1090"/>
    <cellStyle name="Input 15" xfId="1091"/>
    <cellStyle name="Input 16" xfId="1092"/>
    <cellStyle name="Input 17" xfId="1093"/>
    <cellStyle name="Input 18" xfId="1094"/>
    <cellStyle name="Input 19" xfId="1095"/>
    <cellStyle name="Input 2" xfId="1096"/>
    <cellStyle name="Input 20" xfId="1097"/>
    <cellStyle name="Input 21" xfId="1098"/>
    <cellStyle name="Input 22" xfId="1099"/>
    <cellStyle name="Input 23" xfId="1100"/>
    <cellStyle name="Input 24" xfId="1101"/>
    <cellStyle name="Input 25" xfId="1102"/>
    <cellStyle name="Input 26" xfId="1103"/>
    <cellStyle name="Input 27" xfId="1104"/>
    <cellStyle name="Input 28" xfId="1105"/>
    <cellStyle name="Input 29" xfId="1106"/>
    <cellStyle name="Input 3" xfId="1107"/>
    <cellStyle name="Input 30" xfId="1108"/>
    <cellStyle name="Input 31" xfId="1109"/>
    <cellStyle name="Input 32" xfId="1110"/>
    <cellStyle name="Input 33" xfId="1111"/>
    <cellStyle name="Input 34" xfId="1112"/>
    <cellStyle name="Input 35" xfId="1113"/>
    <cellStyle name="Input 36" xfId="1114"/>
    <cellStyle name="Input 37" xfId="1115"/>
    <cellStyle name="Input 38" xfId="1116"/>
    <cellStyle name="Input 39" xfId="1117"/>
    <cellStyle name="Input 4" xfId="1118"/>
    <cellStyle name="Input 40" xfId="1119"/>
    <cellStyle name="Input 5" xfId="1120"/>
    <cellStyle name="Input 6" xfId="1121"/>
    <cellStyle name="Input 7" xfId="1122"/>
    <cellStyle name="Input 8" xfId="1123"/>
    <cellStyle name="Input 9" xfId="1124"/>
    <cellStyle name="Input Cells" xfId="87"/>
    <cellStyle name="Input Cells Percent" xfId="88"/>
    <cellStyle name="Lines" xfId="89"/>
    <cellStyle name="Lines 2" xfId="290"/>
    <cellStyle name="LINKED" xfId="90"/>
    <cellStyle name="Linked Cell" xfId="1382" builtinId="24" customBuiltin="1"/>
    <cellStyle name="Linked Cell 2" xfId="1125"/>
    <cellStyle name="Linked Cell 3" xfId="1126"/>
    <cellStyle name="Linked Cell 4" xfId="1127"/>
    <cellStyle name="Linked Cell 5" xfId="1128"/>
    <cellStyle name="Linked Cell 6" xfId="1129"/>
    <cellStyle name="Linked Cell 7" xfId="1130"/>
    <cellStyle name="Linked Cell 8" xfId="1131"/>
    <cellStyle name="Linked Cell 9" xfId="1132"/>
    <cellStyle name="modified border" xfId="91"/>
    <cellStyle name="modified border1" xfId="92"/>
    <cellStyle name="Neutral" xfId="1378" builtinId="28" customBuiltin="1"/>
    <cellStyle name="Neutral 2" xfId="1133"/>
    <cellStyle name="Neutral 3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93"/>
    <cellStyle name="Normal" xfId="0" builtinId="0"/>
    <cellStyle name="Normal - Style1" xfId="94"/>
    <cellStyle name="Normal - Style1 2" xfId="1141"/>
    <cellStyle name="Normal 10" xfId="95"/>
    <cellStyle name="Normal 10 2" xfId="1142"/>
    <cellStyle name="Normal 11" xfId="96"/>
    <cellStyle name="Normal 11 2" xfId="291"/>
    <cellStyle name="Normal 11 3" xfId="1143"/>
    <cellStyle name="Normal 12" xfId="97"/>
    <cellStyle name="Normal 12 2" xfId="98"/>
    <cellStyle name="Normal 12 2 2" xfId="293"/>
    <cellStyle name="Normal 12 2 3" xfId="1144"/>
    <cellStyle name="Normal 12 3" xfId="292"/>
    <cellStyle name="Normal 12 4" xfId="1145"/>
    <cellStyle name="Normal 13" xfId="99"/>
    <cellStyle name="Normal 13 2" xfId="294"/>
    <cellStyle name="Normal 13 3" xfId="1146"/>
    <cellStyle name="Normal 14" xfId="100"/>
    <cellStyle name="Normal 14 2" xfId="295"/>
    <cellStyle name="Normal 14 3" xfId="1147"/>
    <cellStyle name="Normal 15" xfId="101"/>
    <cellStyle name="Normal 15 2" xfId="296"/>
    <cellStyle name="Normal 15 3" xfId="1148"/>
    <cellStyle name="Normal 16" xfId="102"/>
    <cellStyle name="Normal 16 2" xfId="103"/>
    <cellStyle name="Normal 16 2 2" xfId="298"/>
    <cellStyle name="Normal 16 3" xfId="297"/>
    <cellStyle name="Normal 16 4" xfId="1149"/>
    <cellStyle name="Normal 17" xfId="204"/>
    <cellStyle name="Normal 17 2" xfId="345"/>
    <cellStyle name="Normal 18" xfId="205"/>
    <cellStyle name="Normal 18 2" xfId="346"/>
    <cellStyle name="Normal 19" xfId="206"/>
    <cellStyle name="Normal 19 2" xfId="347"/>
    <cellStyle name="Normal 2" xfId="104"/>
    <cellStyle name="Normal 2 2" xfId="105"/>
    <cellStyle name="Normal 2 2 2" xfId="300"/>
    <cellStyle name="Normal 2 2 2 2" xfId="1302"/>
    <cellStyle name="Normal 2 2 2 5" xfId="1315"/>
    <cellStyle name="Normal 2 2 3" xfId="1150"/>
    <cellStyle name="Normal 2 2 4" xfId="1296"/>
    <cellStyle name="Normal 2 2 5" xfId="1319"/>
    <cellStyle name="Normal 2 2 6" xfId="1326"/>
    <cellStyle name="Normal 2 3" xfId="299"/>
    <cellStyle name="Normal 2 4" xfId="1151"/>
    <cellStyle name="Normal 2 5" xfId="1152"/>
    <cellStyle name="Normal 2 6" xfId="1153"/>
    <cellStyle name="Normal 2 7" xfId="1154"/>
    <cellStyle name="Normal 2 8" xfId="1155"/>
    <cellStyle name="Normal 2_Allocation Method - Working File" xfId="106"/>
    <cellStyle name="Normal 20" xfId="228"/>
    <cellStyle name="Normal 20 2" xfId="369"/>
    <cellStyle name="Normal 20 3" xfId="1156"/>
    <cellStyle name="Normal 21" xfId="207"/>
    <cellStyle name="Normal 21 2" xfId="348"/>
    <cellStyle name="Normal 22" xfId="208"/>
    <cellStyle name="Normal 22 2" xfId="349"/>
    <cellStyle name="Normal 23" xfId="209"/>
    <cellStyle name="Normal 23 2" xfId="350"/>
    <cellStyle name="Normal 24" xfId="210"/>
    <cellStyle name="Normal 24 2" xfId="351"/>
    <cellStyle name="Normal 25" xfId="229"/>
    <cellStyle name="Normal 25 2" xfId="370"/>
    <cellStyle name="Normal 25 3" xfId="1157"/>
    <cellStyle name="Normal 26" xfId="211"/>
    <cellStyle name="Normal 26 2" xfId="352"/>
    <cellStyle name="Normal 27" xfId="212"/>
    <cellStyle name="Normal 27 2" xfId="353"/>
    <cellStyle name="Normal 28" xfId="213"/>
    <cellStyle name="Normal 28 2" xfId="354"/>
    <cellStyle name="Normal 29" xfId="230"/>
    <cellStyle name="Normal 29 2" xfId="371"/>
    <cellStyle name="Normal 29 3" xfId="1298"/>
    <cellStyle name="Normal 3" xfId="107"/>
    <cellStyle name="Normal 3 2" xfId="301"/>
    <cellStyle name="Normal 3 3" xfId="1158"/>
    <cellStyle name="Normal 3 4" xfId="1159"/>
    <cellStyle name="Normal 3 5" xfId="1160"/>
    <cellStyle name="Normal 3 6" xfId="1161"/>
    <cellStyle name="Normal 3_Net Classified Plant" xfId="1162"/>
    <cellStyle name="Normal 30" xfId="231"/>
    <cellStyle name="Normal 30 2" xfId="372"/>
    <cellStyle name="Normal 31" xfId="232"/>
    <cellStyle name="Normal 31 2" xfId="373"/>
    <cellStyle name="Normal 32" xfId="214"/>
    <cellStyle name="Normal 32 2" xfId="355"/>
    <cellStyle name="Normal 33" xfId="233"/>
    <cellStyle name="Normal 33 2" xfId="374"/>
    <cellStyle name="Normal 34" xfId="215"/>
    <cellStyle name="Normal 34 2" xfId="356"/>
    <cellStyle name="Normal 34 3" xfId="398"/>
    <cellStyle name="Normal 35" xfId="216"/>
    <cellStyle name="Normal 35 2" xfId="357"/>
    <cellStyle name="Normal 36" xfId="217"/>
    <cellStyle name="Normal 36 2" xfId="358"/>
    <cellStyle name="Normal 36 3" xfId="397"/>
    <cellStyle name="Normal 37" xfId="218"/>
    <cellStyle name="Normal 37 2" xfId="359"/>
    <cellStyle name="Normal 38" xfId="234"/>
    <cellStyle name="Normal 38 2" xfId="375"/>
    <cellStyle name="Normal 39" xfId="219"/>
    <cellStyle name="Normal 39 2" xfId="360"/>
    <cellStyle name="Normal 4" xfId="108"/>
    <cellStyle name="Normal 4 2" xfId="109"/>
    <cellStyle name="Normal 4 2 2" xfId="302"/>
    <cellStyle name="Normal 4 2 3" xfId="1163"/>
    <cellStyle name="Normal 4 3" xfId="1164"/>
    <cellStyle name="Normal 4 4" xfId="1165"/>
    <cellStyle name="Normal 4 5" xfId="1166"/>
    <cellStyle name="Normal 4 6" xfId="1167"/>
    <cellStyle name="Normal 40" xfId="225"/>
    <cellStyle name="Normal 40 2" xfId="366"/>
    <cellStyle name="Normal 41" xfId="220"/>
    <cellStyle name="Normal 41 2" xfId="361"/>
    <cellStyle name="Normal 42" xfId="221"/>
    <cellStyle name="Normal 42 2" xfId="362"/>
    <cellStyle name="Normal 43" xfId="222"/>
    <cellStyle name="Normal 43 2" xfId="363"/>
    <cellStyle name="Normal 44" xfId="223"/>
    <cellStyle name="Normal 44 2" xfId="364"/>
    <cellStyle name="Normal 45" xfId="235"/>
    <cellStyle name="Normal 45 2" xfId="376"/>
    <cellStyle name="Normal 46" xfId="236"/>
    <cellStyle name="Normal 46 2" xfId="377"/>
    <cellStyle name="Normal 47" xfId="237"/>
    <cellStyle name="Normal 47 2" xfId="378"/>
    <cellStyle name="Normal 47 3" xfId="1306"/>
    <cellStyle name="Normal 48" xfId="238"/>
    <cellStyle name="Normal 48 2" xfId="379"/>
    <cellStyle name="Normal 49" xfId="239"/>
    <cellStyle name="Normal 49 2" xfId="380"/>
    <cellStyle name="Normal 5" xfId="110"/>
    <cellStyle name="Normal 5 2" xfId="111"/>
    <cellStyle name="Normal 5 2 2" xfId="303"/>
    <cellStyle name="Normal 5 2 3" xfId="1168"/>
    <cellStyle name="Normal 5 3" xfId="1169"/>
    <cellStyle name="Normal 5 4" xfId="1170"/>
    <cellStyle name="Normal 5 5" xfId="1171"/>
    <cellStyle name="Normal 50" xfId="240"/>
    <cellStyle name="Normal 50 2" xfId="381"/>
    <cellStyle name="Normal 51" xfId="241"/>
    <cellStyle name="Normal 51 2" xfId="382"/>
    <cellStyle name="Normal 52" xfId="242"/>
    <cellStyle name="Normal 52 2" xfId="383"/>
    <cellStyle name="Normal 53" xfId="243"/>
    <cellStyle name="Normal 53 2" xfId="384"/>
    <cellStyle name="Normal 54" xfId="244"/>
    <cellStyle name="Normal 54 2" xfId="385"/>
    <cellStyle name="Normal 55" xfId="245"/>
    <cellStyle name="Normal 55 2" xfId="386"/>
    <cellStyle name="Normal 56" xfId="246"/>
    <cellStyle name="Normal 56 2" xfId="387"/>
    <cellStyle name="Normal 57" xfId="247"/>
    <cellStyle name="Normal 57 2" xfId="388"/>
    <cellStyle name="Normal 57 3" xfId="1305"/>
    <cellStyle name="Normal 58" xfId="248"/>
    <cellStyle name="Normal 58 2" xfId="389"/>
    <cellStyle name="Normal 58 3" xfId="1299"/>
    <cellStyle name="Normal 59" xfId="249"/>
    <cellStyle name="Normal 59 2" xfId="390"/>
    <cellStyle name="Normal 59 3" xfId="1300"/>
    <cellStyle name="Normal 6" xfId="112"/>
    <cellStyle name="Normal 6 2" xfId="113"/>
    <cellStyle name="Normal 6 2 2" xfId="304"/>
    <cellStyle name="Normal 6 2 3" xfId="1172"/>
    <cellStyle name="Normal 60" xfId="250"/>
    <cellStyle name="Normal 60 2" xfId="391"/>
    <cellStyle name="Normal 60 3" xfId="1301"/>
    <cellStyle name="Normal 61" xfId="251"/>
    <cellStyle name="Normal 61 2" xfId="392"/>
    <cellStyle name="Normal 61 3" xfId="1303"/>
    <cellStyle name="Normal 62" xfId="344"/>
    <cellStyle name="Normal 63" xfId="396"/>
    <cellStyle name="Normal 64" xfId="1307"/>
    <cellStyle name="Normal 65" xfId="1309"/>
    <cellStyle name="Normal 66" xfId="1311"/>
    <cellStyle name="Normal 67" xfId="1313"/>
    <cellStyle name="Normal 68" xfId="1317"/>
    <cellStyle name="Normal 69" xfId="1318"/>
    <cellStyle name="Normal 7" xfId="114"/>
    <cellStyle name="Normal 7 2" xfId="115"/>
    <cellStyle name="Normal 7 2 2" xfId="306"/>
    <cellStyle name="Normal 7 2 3" xfId="1173"/>
    <cellStyle name="Normal 7 3" xfId="305"/>
    <cellStyle name="Normal 7 4" xfId="1174"/>
    <cellStyle name="Normal 70" xfId="1316"/>
    <cellStyle name="Normal 71" xfId="1323"/>
    <cellStyle name="Normal 72" xfId="1325"/>
    <cellStyle name="Normal 73" xfId="1370"/>
    <cellStyle name="Normal 74" xfId="1411"/>
    <cellStyle name="Normal 75" xfId="1412"/>
    <cellStyle name="Normal 76" xfId="1413"/>
    <cellStyle name="Normal 8" xfId="116"/>
    <cellStyle name="Normal 8 2" xfId="117"/>
    <cellStyle name="Normal 8 2 2" xfId="308"/>
    <cellStyle name="Normal 8 2 3" xfId="1175"/>
    <cellStyle name="Normal 8 3" xfId="307"/>
    <cellStyle name="Normal 8 4" xfId="1176"/>
    <cellStyle name="Normal 9" xfId="118"/>
    <cellStyle name="Normal 9 2" xfId="119"/>
    <cellStyle name="Normal 9 2 2" xfId="309"/>
    <cellStyle name="Normal 9 2 3" xfId="1177"/>
    <cellStyle name="Normal 9 3" xfId="1178"/>
    <cellStyle name="Note 10" xfId="1179"/>
    <cellStyle name="Note 10 2" xfId="1180"/>
    <cellStyle name="Note 11" xfId="1181"/>
    <cellStyle name="Note 11 2" xfId="1182"/>
    <cellStyle name="Note 12" xfId="1183"/>
    <cellStyle name="Note 12 2" xfId="1184"/>
    <cellStyle name="Note 13" xfId="1185"/>
    <cellStyle name="Note 14" xfId="1186"/>
    <cellStyle name="Note 15" xfId="1187"/>
    <cellStyle name="Note 16" xfId="1188"/>
    <cellStyle name="Note 17" xfId="1189"/>
    <cellStyle name="Note 18" xfId="1190"/>
    <cellStyle name="Note 19" xfId="1191"/>
    <cellStyle name="Note 2" xfId="120"/>
    <cellStyle name="Note 2 2" xfId="1192"/>
    <cellStyle name="Note 20" xfId="1414"/>
    <cellStyle name="Note 3" xfId="121"/>
    <cellStyle name="Note 3 2" xfId="1193"/>
    <cellStyle name="Note 4" xfId="122"/>
    <cellStyle name="Note 4 2" xfId="1194"/>
    <cellStyle name="Note 5" xfId="1195"/>
    <cellStyle name="Note 5 2" xfId="1196"/>
    <cellStyle name="Note 6" xfId="1197"/>
    <cellStyle name="Note 6 2" xfId="1198"/>
    <cellStyle name="Note 7" xfId="1199"/>
    <cellStyle name="Note 7 2" xfId="1200"/>
    <cellStyle name="Note 8" xfId="1201"/>
    <cellStyle name="Note 8 2" xfId="1202"/>
    <cellStyle name="Note 9" xfId="1203"/>
    <cellStyle name="Note 9 2" xfId="1204"/>
    <cellStyle name="Output" xfId="1380" builtinId="21" customBuiltin="1"/>
    <cellStyle name="Output 2" xfId="1205"/>
    <cellStyle name="Output 3" xfId="1206"/>
    <cellStyle name="Output 4" xfId="1207"/>
    <cellStyle name="Output 5" xfId="1208"/>
    <cellStyle name="Output 6" xfId="1209"/>
    <cellStyle name="Output 7" xfId="1210"/>
    <cellStyle name="Output 8" xfId="1211"/>
    <cellStyle name="Output 9" xfId="1212"/>
    <cellStyle name="Percen - Style1" xfId="123"/>
    <cellStyle name="Percen - Style2" xfId="124"/>
    <cellStyle name="Percen - Style3" xfId="125"/>
    <cellStyle name="Percent" xfId="1330" builtinId="5"/>
    <cellStyle name="Percent (0)" xfId="1213"/>
    <cellStyle name="Percent [2]" xfId="126"/>
    <cellStyle name="Percent 10" xfId="395"/>
    <cellStyle name="Percent 11" xfId="1322"/>
    <cellStyle name="Percent 12" xfId="1329"/>
    <cellStyle name="Percent 2" xfId="127"/>
    <cellStyle name="Percent 3" xfId="128"/>
    <cellStyle name="Percent 3 2" xfId="310"/>
    <cellStyle name="Percent 3 3" xfId="1214"/>
    <cellStyle name="Percent 33" xfId="224"/>
    <cellStyle name="Percent 33 2" xfId="365"/>
    <cellStyle name="Percent 4" xfId="129"/>
    <cellStyle name="Percent 4 2" xfId="311"/>
    <cellStyle name="Percent 4 3" xfId="1215"/>
    <cellStyle name="Percent 5" xfId="130"/>
    <cellStyle name="Percent 5 2" xfId="1216"/>
    <cellStyle name="Percent 6" xfId="131"/>
    <cellStyle name="Percent 6 2" xfId="312"/>
    <cellStyle name="Percent 6 3" xfId="1217"/>
    <cellStyle name="Percent 7" xfId="227"/>
    <cellStyle name="Percent 7 2" xfId="368"/>
    <cellStyle name="Percent 7 3" xfId="1218"/>
    <cellStyle name="Percent 7 4" xfId="1304"/>
    <cellStyle name="Percent 8" xfId="1219"/>
    <cellStyle name="Percent 9" xfId="1220"/>
    <cellStyle name="Processing" xfId="132"/>
    <cellStyle name="Processing 2" xfId="313"/>
    <cellStyle name="Processing 3" xfId="1221"/>
    <cellStyle name="PSChar" xfId="133"/>
    <cellStyle name="PSChar 2" xfId="314"/>
    <cellStyle name="PSDate" xfId="134"/>
    <cellStyle name="PSDate 2" xfId="315"/>
    <cellStyle name="PSDec" xfId="135"/>
    <cellStyle name="PSDec 2" xfId="316"/>
    <cellStyle name="PSHeading" xfId="136"/>
    <cellStyle name="PSInt" xfId="137"/>
    <cellStyle name="PSInt 2" xfId="317"/>
    <cellStyle name="PSSpacer" xfId="138"/>
    <cellStyle name="PSSpacer 2" xfId="318"/>
    <cellStyle name="purple - Style8" xfId="139"/>
    <cellStyle name="RED" xfId="140"/>
    <cellStyle name="Red - Style7" xfId="141"/>
    <cellStyle name="Report" xfId="142"/>
    <cellStyle name="Report 2" xfId="319"/>
    <cellStyle name="Report 3" xfId="1222"/>
    <cellStyle name="Report Bar" xfId="143"/>
    <cellStyle name="Report Bar 2" xfId="320"/>
    <cellStyle name="Report Bar 3" xfId="1223"/>
    <cellStyle name="Report Heading" xfId="144"/>
    <cellStyle name="Report Heading 2" xfId="321"/>
    <cellStyle name="Report Percent" xfId="145"/>
    <cellStyle name="Report Percent 2" xfId="322"/>
    <cellStyle name="Report Percent 3" xfId="1224"/>
    <cellStyle name="Report Unit Cost" xfId="146"/>
    <cellStyle name="Report Unit Cost 2" xfId="323"/>
    <cellStyle name="Report Unit Cost 3" xfId="1225"/>
    <cellStyle name="Reports" xfId="147"/>
    <cellStyle name="Reports 2" xfId="324"/>
    <cellStyle name="Reports Total" xfId="148"/>
    <cellStyle name="Reports Total 2" xfId="325"/>
    <cellStyle name="Reports Total 3" xfId="1226"/>
    <cellStyle name="Reports Unit Cost Total" xfId="149"/>
    <cellStyle name="RevList" xfId="150"/>
    <cellStyle name="round100" xfId="151"/>
    <cellStyle name="round100 2" xfId="326"/>
    <cellStyle name="round100 3" xfId="1227"/>
    <cellStyle name="SAPBEXaggData" xfId="152"/>
    <cellStyle name="SAPBEXaggData 2" xfId="1228"/>
    <cellStyle name="SAPBEXaggDataEmph" xfId="153"/>
    <cellStyle name="SAPBEXaggDataEmph 2" xfId="1229"/>
    <cellStyle name="SAPBEXaggItem" xfId="154"/>
    <cellStyle name="SAPBEXaggItem 2" xfId="1230"/>
    <cellStyle name="SAPBEXaggItemX" xfId="155"/>
    <cellStyle name="SAPBEXaggItemX 2" xfId="1231"/>
    <cellStyle name="SAPBEXchaText" xfId="156"/>
    <cellStyle name="SAPBEXchaText 2" xfId="327"/>
    <cellStyle name="SAPBEXchaText 3" xfId="1232"/>
    <cellStyle name="SAPBEXexcBad7" xfId="157"/>
    <cellStyle name="SAPBEXexcBad7 2" xfId="1233"/>
    <cellStyle name="SAPBEXexcBad8" xfId="158"/>
    <cellStyle name="SAPBEXexcBad8 2" xfId="1234"/>
    <cellStyle name="SAPBEXexcBad9" xfId="159"/>
    <cellStyle name="SAPBEXexcBad9 2" xfId="1235"/>
    <cellStyle name="SAPBEXexcCritical4" xfId="160"/>
    <cellStyle name="SAPBEXexcCritical4 2" xfId="1236"/>
    <cellStyle name="SAPBEXexcCritical5" xfId="161"/>
    <cellStyle name="SAPBEXexcCritical5 2" xfId="1237"/>
    <cellStyle name="SAPBEXexcCritical6" xfId="162"/>
    <cellStyle name="SAPBEXexcCritical6 2" xfId="1238"/>
    <cellStyle name="SAPBEXexcGood1" xfId="163"/>
    <cellStyle name="SAPBEXexcGood1 2" xfId="1239"/>
    <cellStyle name="SAPBEXexcGood2" xfId="164"/>
    <cellStyle name="SAPBEXexcGood2 2" xfId="1240"/>
    <cellStyle name="SAPBEXexcGood3" xfId="165"/>
    <cellStyle name="SAPBEXexcGood3 2" xfId="1241"/>
    <cellStyle name="SAPBEXfilterDrill" xfId="166"/>
    <cellStyle name="SAPBEXfilterDrill 2" xfId="1242"/>
    <cellStyle name="SAPBEXfilterItem" xfId="167"/>
    <cellStyle name="SAPBEXfilterItem 2" xfId="1243"/>
    <cellStyle name="SAPBEXfilterText" xfId="168"/>
    <cellStyle name="SAPBEXformats" xfId="169"/>
    <cellStyle name="SAPBEXformats 2" xfId="328"/>
    <cellStyle name="SAPBEXformats 3" xfId="1244"/>
    <cellStyle name="SAPBEXheaderItem" xfId="170"/>
    <cellStyle name="SAPBEXheaderItem 2" xfId="1245"/>
    <cellStyle name="SAPBEXheaderText" xfId="171"/>
    <cellStyle name="SAPBEXheaderText 2" xfId="1246"/>
    <cellStyle name="SAPBEXHLevel0" xfId="172"/>
    <cellStyle name="SAPBEXHLevel0 2" xfId="329"/>
    <cellStyle name="SAPBEXHLevel0 3" xfId="1247"/>
    <cellStyle name="SAPBEXHLevel0X" xfId="173"/>
    <cellStyle name="SAPBEXHLevel0X 2" xfId="330"/>
    <cellStyle name="SAPBEXHLevel0X 3" xfId="1248"/>
    <cellStyle name="SAPBEXHLevel1" xfId="174"/>
    <cellStyle name="SAPBEXHLevel1 2" xfId="331"/>
    <cellStyle name="SAPBEXHLevel1 3" xfId="1249"/>
    <cellStyle name="SAPBEXHLevel1X" xfId="175"/>
    <cellStyle name="SAPBEXHLevel1X 2" xfId="332"/>
    <cellStyle name="SAPBEXHLevel1X 3" xfId="1250"/>
    <cellStyle name="SAPBEXHLevel2" xfId="176"/>
    <cellStyle name="SAPBEXHLevel2 2" xfId="333"/>
    <cellStyle name="SAPBEXHLevel2 3" xfId="1251"/>
    <cellStyle name="SAPBEXHLevel2X" xfId="177"/>
    <cellStyle name="SAPBEXHLevel2X 2" xfId="334"/>
    <cellStyle name="SAPBEXHLevel2X 3" xfId="1252"/>
    <cellStyle name="SAPBEXHLevel3" xfId="178"/>
    <cellStyle name="SAPBEXHLevel3 2" xfId="335"/>
    <cellStyle name="SAPBEXHLevel3 3" xfId="1253"/>
    <cellStyle name="SAPBEXHLevel3X" xfId="179"/>
    <cellStyle name="SAPBEXHLevel3X 2" xfId="336"/>
    <cellStyle name="SAPBEXHLevel3X 3" xfId="1254"/>
    <cellStyle name="SAPBEXinputData" xfId="180"/>
    <cellStyle name="SAPBEXinputData 2" xfId="337"/>
    <cellStyle name="SAPBEXinputData 3" xfId="1255"/>
    <cellStyle name="SAPBEXresData" xfId="181"/>
    <cellStyle name="SAPBEXresData 2" xfId="1256"/>
    <cellStyle name="SAPBEXresDataEmph" xfId="182"/>
    <cellStyle name="SAPBEXresDataEmph 2" xfId="1257"/>
    <cellStyle name="SAPBEXresItem" xfId="183"/>
    <cellStyle name="SAPBEXresItem 2" xfId="1258"/>
    <cellStyle name="SAPBEXresItemX" xfId="184"/>
    <cellStyle name="SAPBEXresItemX 2" xfId="1259"/>
    <cellStyle name="SAPBEXstdData" xfId="185"/>
    <cellStyle name="SAPBEXstdData 2" xfId="1260"/>
    <cellStyle name="SAPBEXstdDataEmph" xfId="186"/>
    <cellStyle name="SAPBEXstdDataEmph 2" xfId="1261"/>
    <cellStyle name="SAPBEXstdItem" xfId="187"/>
    <cellStyle name="SAPBEXstdItem 2" xfId="338"/>
    <cellStyle name="SAPBEXstdItem 3" xfId="1262"/>
    <cellStyle name="SAPBEXstdItemX" xfId="188"/>
    <cellStyle name="SAPBEXstdItemX 2" xfId="339"/>
    <cellStyle name="SAPBEXstdItemX 3" xfId="1263"/>
    <cellStyle name="SAPBEXtitle" xfId="189"/>
    <cellStyle name="SAPBEXtitle 2" xfId="1264"/>
    <cellStyle name="SAPBEXundefined" xfId="190"/>
    <cellStyle name="SAPBEXundefined 2" xfId="1265"/>
    <cellStyle name="SAPBorder" xfId="1350"/>
    <cellStyle name="SAPDataCell" xfId="1332"/>
    <cellStyle name="SAPDataRemoved" xfId="1351"/>
    <cellStyle name="SAPDataTotalCell" xfId="1333"/>
    <cellStyle name="SAPDimensionCell" xfId="1331"/>
    <cellStyle name="SAPEditableDataCell" xfId="1335"/>
    <cellStyle name="SAPEditableDataTotalCell" xfId="1338"/>
    <cellStyle name="SAPEmphasized" xfId="1361"/>
    <cellStyle name="SAPEmphasizedEditableDataCell" xfId="1363"/>
    <cellStyle name="SAPEmphasizedEditableDataTotalCell" xfId="1364"/>
    <cellStyle name="SAPEmphasizedLockedDataCell" xfId="1367"/>
    <cellStyle name="SAPEmphasizedLockedDataTotalCell" xfId="1368"/>
    <cellStyle name="SAPEmphasizedReadonlyDataCell" xfId="1365"/>
    <cellStyle name="SAPEmphasizedReadonlyDataTotalCell" xfId="1366"/>
    <cellStyle name="SAPEmphasizedTotal" xfId="1362"/>
    <cellStyle name="SAPError" xfId="1352"/>
    <cellStyle name="SAPExceptionLevel1" xfId="1341"/>
    <cellStyle name="SAPExceptionLevel2" xfId="1342"/>
    <cellStyle name="SAPExceptionLevel3" xfId="1343"/>
    <cellStyle name="SAPExceptionLevel4" xfId="1344"/>
    <cellStyle name="SAPExceptionLevel5" xfId="1345"/>
    <cellStyle name="SAPExceptionLevel6" xfId="1346"/>
    <cellStyle name="SAPExceptionLevel7" xfId="1347"/>
    <cellStyle name="SAPExceptionLevel8" xfId="1348"/>
    <cellStyle name="SAPExceptionLevel9" xfId="1349"/>
    <cellStyle name="SAPFormula" xfId="1369"/>
    <cellStyle name="SAPGroupingFillCell" xfId="1334"/>
    <cellStyle name="SAPHierarchyCell0" xfId="1356"/>
    <cellStyle name="SAPHierarchyCell1" xfId="1357"/>
    <cellStyle name="SAPHierarchyCell2" xfId="1358"/>
    <cellStyle name="SAPHierarchyCell3" xfId="1359"/>
    <cellStyle name="SAPHierarchyCell4" xfId="1360"/>
    <cellStyle name="SAPLockedDataCell" xfId="1337"/>
    <cellStyle name="SAPLockedDataTotalCell" xfId="1340"/>
    <cellStyle name="SAPMemberCell" xfId="1354"/>
    <cellStyle name="SAPMemberTotalCell" xfId="1355"/>
    <cellStyle name="SAPMessageText" xfId="1353"/>
    <cellStyle name="SAPReadonlyDataCell" xfId="1336"/>
    <cellStyle name="SAPReadonlyDataTotalCell" xfId="1339"/>
    <cellStyle name="shade" xfId="191"/>
    <cellStyle name="shade 2" xfId="340"/>
    <cellStyle name="shade 3" xfId="1266"/>
    <cellStyle name="Sheet Title" xfId="192"/>
    <cellStyle name="StmtTtl1" xfId="193"/>
    <cellStyle name="StmtTtl2" xfId="194"/>
    <cellStyle name="STYL1 - Style1" xfId="195"/>
    <cellStyle name="Style 1" xfId="196"/>
    <cellStyle name="Style 1 2" xfId="197"/>
    <cellStyle name="Style 1 2 2" xfId="342"/>
    <cellStyle name="Style 1 2 3" xfId="1267"/>
    <cellStyle name="Style 1 3" xfId="341"/>
    <cellStyle name="Style 1 4" xfId="1268"/>
    <cellStyle name="Subtotal" xfId="198"/>
    <cellStyle name="Sub-total" xfId="199"/>
    <cellStyle name="taples Plaza" xfId="1269"/>
    <cellStyle name="Test" xfId="1270"/>
    <cellStyle name="Tickmark" xfId="1271"/>
    <cellStyle name="Title" xfId="1371" builtinId="15" customBuiltin="1"/>
    <cellStyle name="Title 2" xfId="1272"/>
    <cellStyle name="Title 3" xfId="1273"/>
    <cellStyle name="Title 4" xfId="1274"/>
    <cellStyle name="Title 5" xfId="1275"/>
    <cellStyle name="Title 6" xfId="1276"/>
    <cellStyle name="Title 7" xfId="1277"/>
    <cellStyle name="Title 8" xfId="1278"/>
    <cellStyle name="Title 9" xfId="1279"/>
    <cellStyle name="Title: Major" xfId="200"/>
    <cellStyle name="Title: Minor" xfId="201"/>
    <cellStyle name="Title: Minor 2" xfId="343"/>
    <cellStyle name="Title: Worksheet" xfId="202"/>
    <cellStyle name="Total" xfId="1386" builtinId="25" customBuiltin="1"/>
    <cellStyle name="Total 2" xfId="1280"/>
    <cellStyle name="Total 3" xfId="1281"/>
    <cellStyle name="Total 4" xfId="1282"/>
    <cellStyle name="Total 5" xfId="1283"/>
    <cellStyle name="Total 6" xfId="1284"/>
    <cellStyle name="Total 7" xfId="1285"/>
    <cellStyle name="Total 8" xfId="1286"/>
    <cellStyle name="Total 9" xfId="1287"/>
    <cellStyle name="Total4 - Style4" xfId="203"/>
    <cellStyle name="Warning Text" xfId="1384" builtinId="11" customBuiltin="1"/>
    <cellStyle name="Warning Text 2" xfId="1288"/>
    <cellStyle name="Warning Text 3" xfId="1289"/>
    <cellStyle name="Warning Text 4" xfId="1290"/>
    <cellStyle name="Warning Text 5" xfId="1291"/>
    <cellStyle name="Warning Text 6" xfId="1292"/>
    <cellStyle name="Warning Text 7" xfId="1293"/>
    <cellStyle name="Warning Text 8" xfId="1294"/>
    <cellStyle name="Warning Text 9" xfId="1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Commission%20Basis%20Report\Dec_31_21\Dirty%202021%20CBR%20WP\2.01%20Income%20Statement%20Dec%202021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Journal Report 475,482,483,488,"/>
      <sheetName val="==&gt;"/>
      <sheetName val="Allocators (CBR)"/>
      <sheetName val="FM"/>
      <sheetName val="December YTD"/>
      <sheetName val="2"/>
    </sheetNames>
    <sheetDataSet>
      <sheetData sheetId="0"/>
      <sheetData sheetId="1">
        <row r="36">
          <cell r="C36">
            <v>33392502</v>
          </cell>
        </row>
        <row r="37">
          <cell r="C37">
            <v>965571.37000000477</v>
          </cell>
        </row>
        <row r="40">
          <cell r="C40">
            <v>156213666.91000021</v>
          </cell>
        </row>
      </sheetData>
      <sheetData sheetId="2">
        <row r="274">
          <cell r="H274">
            <v>33392502</v>
          </cell>
        </row>
        <row r="276">
          <cell r="H276">
            <v>76023987.939999998</v>
          </cell>
        </row>
        <row r="277">
          <cell r="H277">
            <v>-75058416.569999993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4"/>
  <sheetViews>
    <sheetView tabSelected="1" zoomScaleNormal="100" workbookViewId="0">
      <selection activeCell="C26" sqref="C26"/>
    </sheetView>
  </sheetViews>
  <sheetFormatPr defaultRowHeight="13.2"/>
  <cols>
    <col min="1" max="1" width="9.33203125" bestFit="1" customWidth="1"/>
    <col min="2" max="2" width="51.33203125" bestFit="1" customWidth="1"/>
    <col min="3" max="3" width="14.5546875" bestFit="1" customWidth="1"/>
    <col min="4" max="4" width="5.88671875" customWidth="1"/>
    <col min="6" max="6" width="10.44140625" bestFit="1" customWidth="1"/>
  </cols>
  <sheetData>
    <row r="1" spans="1:3">
      <c r="A1" s="1"/>
      <c r="B1" s="19"/>
      <c r="C1" s="2"/>
    </row>
    <row r="2" spans="1:3" ht="13.8" thickBot="1">
      <c r="A2" s="3"/>
      <c r="B2" s="19" t="s">
        <v>20</v>
      </c>
      <c r="C2" s="2"/>
    </row>
    <row r="3" spans="1:3" ht="14.4" thickTop="1" thickBot="1">
      <c r="A3" s="1"/>
      <c r="B3" s="19"/>
      <c r="C3" s="4" t="s">
        <v>65</v>
      </c>
    </row>
    <row r="4" spans="1:3" ht="13.8" thickTop="1">
      <c r="A4" s="5"/>
      <c r="B4" s="5"/>
      <c r="C4" s="5"/>
    </row>
    <row r="5" spans="1:3">
      <c r="A5" s="6" t="s">
        <v>19</v>
      </c>
      <c r="B5" s="7"/>
      <c r="C5" s="8"/>
    </row>
    <row r="6" spans="1:3">
      <c r="A6" s="7" t="s">
        <v>0</v>
      </c>
      <c r="B6" s="7"/>
      <c r="C6" s="8"/>
    </row>
    <row r="7" spans="1:3">
      <c r="A7" s="110" t="s">
        <v>81</v>
      </c>
      <c r="B7" s="110"/>
      <c r="C7" s="110"/>
    </row>
    <row r="8" spans="1:3">
      <c r="A8" s="111" t="s">
        <v>66</v>
      </c>
      <c r="B8" s="111"/>
      <c r="C8" s="111"/>
    </row>
    <row r="9" spans="1:3">
      <c r="A9" s="5"/>
      <c r="B9" s="26"/>
      <c r="C9" s="9"/>
    </row>
    <row r="10" spans="1:3">
      <c r="A10" s="10" t="s">
        <v>1</v>
      </c>
      <c r="B10" s="5"/>
      <c r="C10" s="9"/>
    </row>
    <row r="11" spans="1:3">
      <c r="A11" s="11" t="s">
        <v>2</v>
      </c>
      <c r="B11" s="12" t="s">
        <v>3</v>
      </c>
      <c r="C11" s="13" t="s">
        <v>4</v>
      </c>
    </row>
    <row r="12" spans="1:3">
      <c r="A12" s="1"/>
      <c r="B12" s="1"/>
      <c r="C12" s="14"/>
    </row>
    <row r="13" spans="1:3">
      <c r="A13" s="15">
        <v>1</v>
      </c>
      <c r="B13" s="16" t="s">
        <v>5</v>
      </c>
      <c r="C13" s="91">
        <f>+CBR_Gas!C32</f>
        <v>165376899.7773833</v>
      </c>
    </row>
    <row r="14" spans="1:3">
      <c r="A14" s="15">
        <f>A13+1</f>
        <v>2</v>
      </c>
      <c r="B14" s="17"/>
      <c r="C14" s="20"/>
    </row>
    <row r="15" spans="1:3">
      <c r="A15" s="15">
        <f t="shared" ref="A15:A33" si="0">A14+1</f>
        <v>3</v>
      </c>
      <c r="B15" s="17" t="s">
        <v>6</v>
      </c>
      <c r="C15" s="21"/>
    </row>
    <row r="16" spans="1:3">
      <c r="A16" s="15">
        <f t="shared" si="0"/>
        <v>4</v>
      </c>
      <c r="B16" s="17" t="s">
        <v>7</v>
      </c>
      <c r="C16" s="21">
        <f>+CBR_Gas!C36</f>
        <v>34939050.657650493</v>
      </c>
    </row>
    <row r="17" spans="1:5">
      <c r="A17" s="15">
        <f t="shared" si="0"/>
        <v>5</v>
      </c>
      <c r="B17" s="17" t="s">
        <v>8</v>
      </c>
      <c r="C17" s="20">
        <f>+CBR_Gas!D36</f>
        <v>958085.39177499968</v>
      </c>
    </row>
    <row r="18" spans="1:5">
      <c r="A18" s="15">
        <f t="shared" si="0"/>
        <v>6</v>
      </c>
      <c r="B18" s="1" t="s">
        <v>47</v>
      </c>
      <c r="C18" s="27">
        <v>0</v>
      </c>
    </row>
    <row r="19" spans="1:5">
      <c r="A19" s="15">
        <f t="shared" si="0"/>
        <v>7</v>
      </c>
      <c r="B19" s="1" t="s">
        <v>10</v>
      </c>
      <c r="C19" s="28">
        <v>0</v>
      </c>
    </row>
    <row r="20" spans="1:5">
      <c r="A20" s="15">
        <f t="shared" si="0"/>
        <v>8</v>
      </c>
      <c r="B20" s="1" t="s">
        <v>11</v>
      </c>
      <c r="C20" s="27">
        <f>SUM(C16:C19)</f>
        <v>35897136.04942549</v>
      </c>
      <c r="D20" s="30">
        <f>+CBR_Gas!E36-C20</f>
        <v>0</v>
      </c>
      <c r="E20" s="31" t="s">
        <v>61</v>
      </c>
    </row>
    <row r="21" spans="1:5">
      <c r="A21" s="15">
        <f t="shared" si="0"/>
        <v>9</v>
      </c>
      <c r="B21" s="1"/>
      <c r="C21" s="22"/>
    </row>
    <row r="22" spans="1:5">
      <c r="A22" s="15">
        <f t="shared" si="0"/>
        <v>10</v>
      </c>
      <c r="B22" s="1" t="s">
        <v>12</v>
      </c>
      <c r="C22" s="20"/>
    </row>
    <row r="23" spans="1:5">
      <c r="A23" s="15">
        <f t="shared" si="0"/>
        <v>11</v>
      </c>
      <c r="B23" s="17" t="s">
        <v>13</v>
      </c>
      <c r="C23" s="20">
        <f>'[2]Unallocated Detail (CBR)'!$H$274</f>
        <v>33392502</v>
      </c>
    </row>
    <row r="24" spans="1:5">
      <c r="A24" s="15">
        <f t="shared" si="0"/>
        <v>12</v>
      </c>
      <c r="B24" s="17" t="s">
        <v>8</v>
      </c>
      <c r="C24" s="20">
        <f>'[2]Unallocated Detail (CBR)'!$H$276</f>
        <v>76023987.939999998</v>
      </c>
    </row>
    <row r="25" spans="1:5">
      <c r="A25" s="15">
        <f t="shared" si="0"/>
        <v>13</v>
      </c>
      <c r="B25" s="1" t="s">
        <v>9</v>
      </c>
      <c r="C25" s="20">
        <f>'[2]Unallocated Detail (CBR)'!$H$277</f>
        <v>-75058416.569999993</v>
      </c>
    </row>
    <row r="26" spans="1:5">
      <c r="A26" s="15">
        <f t="shared" si="0"/>
        <v>14</v>
      </c>
      <c r="B26" s="1" t="s">
        <v>10</v>
      </c>
      <c r="C26" s="25">
        <v>0</v>
      </c>
    </row>
    <row r="27" spans="1:5">
      <c r="A27" s="15">
        <f t="shared" si="0"/>
        <v>15</v>
      </c>
      <c r="B27" s="1"/>
      <c r="C27" s="23"/>
    </row>
    <row r="28" spans="1:5">
      <c r="A28" s="15">
        <f t="shared" si="0"/>
        <v>16</v>
      </c>
      <c r="B28" s="18" t="s">
        <v>14</v>
      </c>
      <c r="C28" s="24">
        <f>SUM(C23:C26)</f>
        <v>34358073.370000005</v>
      </c>
    </row>
    <row r="29" spans="1:5">
      <c r="A29" s="15">
        <f t="shared" si="0"/>
        <v>17</v>
      </c>
      <c r="B29" s="1"/>
      <c r="C29" s="20"/>
    </row>
    <row r="30" spans="1:5">
      <c r="A30" s="15">
        <f t="shared" si="0"/>
        <v>18</v>
      </c>
      <c r="B30" s="17" t="s">
        <v>15</v>
      </c>
      <c r="C30" s="20">
        <f>C16-C23</f>
        <v>1546548.6576504931</v>
      </c>
    </row>
    <row r="31" spans="1:5">
      <c r="A31" s="15">
        <f t="shared" si="0"/>
        <v>19</v>
      </c>
      <c r="B31" s="17" t="s">
        <v>16</v>
      </c>
      <c r="C31" s="21">
        <f>(C17+C18)-(C24+C25)</f>
        <v>-7485.9782250050921</v>
      </c>
    </row>
    <row r="32" spans="1:5">
      <c r="A32" s="15">
        <f t="shared" si="0"/>
        <v>20</v>
      </c>
      <c r="B32" s="1" t="s">
        <v>17</v>
      </c>
      <c r="C32" s="22">
        <f>C19-C26</f>
        <v>0</v>
      </c>
    </row>
    <row r="33" spans="1:3" ht="13.8" thickBot="1">
      <c r="A33" s="15">
        <f t="shared" si="0"/>
        <v>21</v>
      </c>
      <c r="B33" s="17" t="s">
        <v>18</v>
      </c>
      <c r="C33" s="29">
        <f>-SUM(C30:C32)</f>
        <v>-1539062.679425488</v>
      </c>
    </row>
    <row r="34" spans="1:3" ht="13.8" thickTop="1"/>
  </sheetData>
  <mergeCells count="2">
    <mergeCell ref="A7:C7"/>
    <mergeCell ref="A8:C8"/>
  </mergeCells>
  <phoneticPr fontId="15" type="noConversion"/>
  <pageMargins left="0.75" right="0.75" top="0.75" bottom="0.75" header="0.5" footer="0.5"/>
  <pageSetup scale="90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4"/>
  <sheetViews>
    <sheetView workbookViewId="0">
      <selection activeCell="D29" sqref="D29"/>
    </sheetView>
  </sheetViews>
  <sheetFormatPr defaultColWidth="8.88671875" defaultRowHeight="14.4"/>
  <cols>
    <col min="1" max="1" width="12.6640625" style="32" customWidth="1"/>
    <col min="2" max="2" width="38.109375" style="32" bestFit="1" customWidth="1"/>
    <col min="3" max="3" width="15.5546875" style="32" bestFit="1" customWidth="1"/>
    <col min="4" max="4" width="14.5546875" style="32" bestFit="1" customWidth="1"/>
    <col min="5" max="5" width="15.6640625" style="32" bestFit="1" customWidth="1"/>
    <col min="6" max="6" width="13.88671875" style="32" bestFit="1" customWidth="1"/>
    <col min="7" max="7" width="69" style="32" customWidth="1"/>
    <col min="8" max="8" width="15" style="32" bestFit="1" customWidth="1"/>
    <col min="9" max="9" width="14.5546875" style="32" bestFit="1" customWidth="1"/>
    <col min="10" max="10" width="15" style="32" bestFit="1" customWidth="1"/>
    <col min="11" max="11" width="21.44140625" style="32" bestFit="1" customWidth="1"/>
    <col min="12" max="16384" width="8.88671875" style="32"/>
  </cols>
  <sheetData>
    <row r="1" spans="1:9" ht="16.8">
      <c r="B1" s="56" t="s">
        <v>48</v>
      </c>
      <c r="D1" s="57" t="s">
        <v>83</v>
      </c>
      <c r="E1" s="53"/>
    </row>
    <row r="2" spans="1:9">
      <c r="B2" s="56" t="s">
        <v>82</v>
      </c>
      <c r="D2" s="53"/>
      <c r="E2" s="53"/>
    </row>
    <row r="3" spans="1:9">
      <c r="B3" s="33"/>
      <c r="D3" s="53"/>
      <c r="E3" s="53"/>
    </row>
    <row r="4" spans="1:9" ht="16.8">
      <c r="B4" s="34" t="s">
        <v>25</v>
      </c>
      <c r="C4" s="35">
        <f>'[2]Allocated (CBR)'!$C$40</f>
        <v>156213666.91000021</v>
      </c>
      <c r="D4" s="58" t="s">
        <v>84</v>
      </c>
      <c r="E4" s="57" t="s">
        <v>85</v>
      </c>
    </row>
    <row r="5" spans="1:9" ht="16.8">
      <c r="B5" s="36" t="s">
        <v>26</v>
      </c>
      <c r="C5" s="37">
        <f>SUM('[2]Allocated (CBR)'!$C$36:$C$37)</f>
        <v>34358073.370000005</v>
      </c>
      <c r="D5" s="58" t="s">
        <v>84</v>
      </c>
      <c r="E5" s="57" t="s">
        <v>85</v>
      </c>
    </row>
    <row r="6" spans="1:9" ht="16.8">
      <c r="B6" s="38" t="s">
        <v>27</v>
      </c>
      <c r="C6" s="39">
        <f>SUM(C4:C5)</f>
        <v>190571740.28000021</v>
      </c>
      <c r="D6" s="59"/>
      <c r="E6" s="57" t="s">
        <v>85</v>
      </c>
    </row>
    <row r="8" spans="1:9" ht="28.8">
      <c r="A8" s="41" t="s">
        <v>36</v>
      </c>
      <c r="B8" s="41" t="s">
        <v>49</v>
      </c>
      <c r="C8" s="41" t="s">
        <v>28</v>
      </c>
      <c r="D8" s="41" t="s">
        <v>29</v>
      </c>
      <c r="E8" s="42">
        <v>0.21</v>
      </c>
      <c r="F8" s="41" t="s">
        <v>56</v>
      </c>
      <c r="G8"/>
      <c r="H8"/>
      <c r="I8"/>
    </row>
    <row r="9" spans="1:9">
      <c r="A9" s="44" t="s">
        <v>37</v>
      </c>
      <c r="B9" s="44" t="s">
        <v>22</v>
      </c>
      <c r="C9" s="45">
        <v>2219602.48</v>
      </c>
      <c r="D9" s="45">
        <f>-E9</f>
        <v>-466116.5208</v>
      </c>
      <c r="E9" s="45">
        <f t="shared" ref="E9:E29" si="0">C9*$E$8</f>
        <v>466116.5208</v>
      </c>
      <c r="F9" s="45">
        <f t="shared" ref="F9:F26" si="1">D9+E9</f>
        <v>0</v>
      </c>
      <c r="G9"/>
      <c r="H9"/>
      <c r="I9"/>
    </row>
    <row r="10" spans="1:9">
      <c r="A10" s="44" t="s">
        <v>67</v>
      </c>
      <c r="B10" s="44" t="s">
        <v>86</v>
      </c>
      <c r="C10" s="45">
        <v>-2844283.95</v>
      </c>
      <c r="D10" s="45">
        <f t="shared" ref="D10:D17" si="2">-E10</f>
        <v>597299.62950000004</v>
      </c>
      <c r="E10" s="45">
        <f t="shared" si="0"/>
        <v>-597299.62950000004</v>
      </c>
      <c r="F10" s="45">
        <f t="shared" si="1"/>
        <v>0</v>
      </c>
      <c r="G10"/>
      <c r="H10"/>
      <c r="I10"/>
    </row>
    <row r="11" spans="1:9">
      <c r="A11" s="44" t="s">
        <v>38</v>
      </c>
      <c r="B11" s="44" t="s">
        <v>21</v>
      </c>
      <c r="C11" s="45">
        <v>1267131.92</v>
      </c>
      <c r="D11" s="45">
        <f t="shared" si="2"/>
        <v>-266097.70319999999</v>
      </c>
      <c r="E11" s="45">
        <f t="shared" si="0"/>
        <v>266097.70319999999</v>
      </c>
      <c r="F11" s="45">
        <f t="shared" si="1"/>
        <v>0</v>
      </c>
      <c r="G11"/>
      <c r="H11"/>
      <c r="I11"/>
    </row>
    <row r="12" spans="1:9">
      <c r="A12" s="44" t="s">
        <v>39</v>
      </c>
      <c r="B12" s="44" t="s">
        <v>23</v>
      </c>
      <c r="C12" s="45">
        <v>314919.98</v>
      </c>
      <c r="D12" s="45">
        <f t="shared" si="2"/>
        <v>-66133.195799999987</v>
      </c>
      <c r="E12" s="45">
        <f t="shared" si="0"/>
        <v>66133.195799999987</v>
      </c>
      <c r="F12" s="45">
        <f t="shared" si="1"/>
        <v>0</v>
      </c>
      <c r="G12"/>
      <c r="H12"/>
      <c r="I12"/>
    </row>
    <row r="13" spans="1:9">
      <c r="A13" s="46" t="s">
        <v>40</v>
      </c>
      <c r="B13" s="46" t="s">
        <v>30</v>
      </c>
      <c r="C13" s="45">
        <v>-1169247.02</v>
      </c>
      <c r="D13" s="45">
        <f t="shared" si="2"/>
        <v>245541.87419999999</v>
      </c>
      <c r="E13" s="45">
        <f t="shared" si="0"/>
        <v>-245541.87419999999</v>
      </c>
      <c r="F13" s="45">
        <f t="shared" si="1"/>
        <v>0</v>
      </c>
      <c r="G13"/>
      <c r="H13"/>
      <c r="I13"/>
    </row>
    <row r="14" spans="1:9">
      <c r="A14" s="44" t="s">
        <v>41</v>
      </c>
      <c r="B14" s="44" t="s">
        <v>24</v>
      </c>
      <c r="C14" s="45">
        <v>439676.75</v>
      </c>
      <c r="D14" s="45">
        <f t="shared" si="2"/>
        <v>-92332.117499999993</v>
      </c>
      <c r="E14" s="45">
        <f t="shared" si="0"/>
        <v>92332.117499999993</v>
      </c>
      <c r="F14" s="45">
        <f t="shared" si="1"/>
        <v>0</v>
      </c>
      <c r="G14"/>
      <c r="H14"/>
      <c r="I14"/>
    </row>
    <row r="15" spans="1:9">
      <c r="A15" s="44" t="s">
        <v>42</v>
      </c>
      <c r="B15" s="44" t="s">
        <v>55</v>
      </c>
      <c r="C15" s="45">
        <v>155903</v>
      </c>
      <c r="D15" s="45">
        <f t="shared" si="2"/>
        <v>-32739.629999999997</v>
      </c>
      <c r="E15" s="45">
        <f t="shared" si="0"/>
        <v>32739.629999999997</v>
      </c>
      <c r="F15" s="45">
        <f t="shared" si="1"/>
        <v>0</v>
      </c>
      <c r="G15"/>
      <c r="H15"/>
      <c r="I15"/>
    </row>
    <row r="16" spans="1:9">
      <c r="A16" s="44" t="s">
        <v>43</v>
      </c>
      <c r="B16" s="44" t="s">
        <v>31</v>
      </c>
      <c r="C16" s="45">
        <v>-198032.42</v>
      </c>
      <c r="D16" s="45">
        <f t="shared" si="2"/>
        <v>41586.808199999999</v>
      </c>
      <c r="E16" s="45">
        <f t="shared" si="0"/>
        <v>-41586.808199999999</v>
      </c>
      <c r="F16" s="45">
        <f t="shared" si="1"/>
        <v>0</v>
      </c>
      <c r="G16"/>
      <c r="H16"/>
      <c r="I16"/>
    </row>
    <row r="17" spans="1:9">
      <c r="A17" s="44" t="s">
        <v>44</v>
      </c>
      <c r="B17" s="44" t="s">
        <v>32</v>
      </c>
      <c r="C17" s="45">
        <v>-6479.46</v>
      </c>
      <c r="D17" s="45">
        <f t="shared" si="2"/>
        <v>1360.6866</v>
      </c>
      <c r="E17" s="45">
        <f t="shared" si="0"/>
        <v>-1360.6866</v>
      </c>
      <c r="F17" s="45">
        <f t="shared" si="1"/>
        <v>0</v>
      </c>
      <c r="G17"/>
      <c r="H17"/>
      <c r="I17"/>
    </row>
    <row r="18" spans="1:9">
      <c r="A18" s="44" t="s">
        <v>45</v>
      </c>
      <c r="B18" s="44" t="s">
        <v>62</v>
      </c>
      <c r="C18" s="45">
        <v>1355042.85</v>
      </c>
      <c r="D18" s="45">
        <f>-E18</f>
        <v>-284558.99849999999</v>
      </c>
      <c r="E18" s="45">
        <f t="shared" si="0"/>
        <v>284558.99849999999</v>
      </c>
      <c r="F18" s="45">
        <f t="shared" si="1"/>
        <v>0</v>
      </c>
      <c r="G18"/>
      <c r="H18"/>
      <c r="I18"/>
    </row>
    <row r="19" spans="1:9">
      <c r="A19" s="44" t="s">
        <v>46</v>
      </c>
      <c r="B19" s="44" t="s">
        <v>63</v>
      </c>
      <c r="C19" s="45">
        <v>219013.96</v>
      </c>
      <c r="D19" s="45">
        <f t="shared" ref="D19:D26" si="3">-E19</f>
        <v>-45992.931599999996</v>
      </c>
      <c r="E19" s="45">
        <f t="shared" si="0"/>
        <v>45992.931599999996</v>
      </c>
      <c r="F19" s="45">
        <f t="shared" si="1"/>
        <v>0</v>
      </c>
      <c r="G19"/>
      <c r="H19"/>
      <c r="I19"/>
    </row>
    <row r="20" spans="1:9">
      <c r="A20" s="44" t="s">
        <v>50</v>
      </c>
      <c r="B20" s="44" t="s">
        <v>51</v>
      </c>
      <c r="C20" s="45">
        <v>981590</v>
      </c>
      <c r="D20" s="45">
        <f t="shared" si="3"/>
        <v>-206133.9</v>
      </c>
      <c r="E20" s="45">
        <f t="shared" si="0"/>
        <v>206133.9</v>
      </c>
      <c r="F20" s="45">
        <f t="shared" si="1"/>
        <v>0</v>
      </c>
      <c r="G20"/>
      <c r="H20"/>
      <c r="I20"/>
    </row>
    <row r="21" spans="1:9">
      <c r="A21" s="44" t="s">
        <v>68</v>
      </c>
      <c r="B21" s="44" t="s">
        <v>57</v>
      </c>
      <c r="C21" s="45">
        <v>-427577.66</v>
      </c>
      <c r="D21" s="45">
        <f t="shared" si="3"/>
        <v>89791.308599999989</v>
      </c>
      <c r="E21" s="45">
        <f t="shared" si="0"/>
        <v>-89791.308599999989</v>
      </c>
      <c r="F21" s="45">
        <f t="shared" si="1"/>
        <v>0</v>
      </c>
      <c r="G21"/>
      <c r="H21"/>
      <c r="I21"/>
    </row>
    <row r="22" spans="1:9">
      <c r="A22" s="44" t="s">
        <v>69</v>
      </c>
      <c r="B22" s="44" t="s">
        <v>64</v>
      </c>
      <c r="C22" s="45">
        <v>1907892</v>
      </c>
      <c r="D22" s="45">
        <f t="shared" si="3"/>
        <v>-400657.32</v>
      </c>
      <c r="E22" s="45">
        <f t="shared" si="0"/>
        <v>400657.32</v>
      </c>
      <c r="F22" s="45">
        <f t="shared" si="1"/>
        <v>0</v>
      </c>
      <c r="G22"/>
      <c r="H22"/>
      <c r="I22"/>
    </row>
    <row r="23" spans="1:9">
      <c r="A23" s="44" t="s">
        <v>70</v>
      </c>
      <c r="B23" s="43" t="s">
        <v>87</v>
      </c>
      <c r="C23" s="45">
        <v>-77092.42</v>
      </c>
      <c r="D23" s="45">
        <f t="shared" si="3"/>
        <v>16189.4082</v>
      </c>
      <c r="E23" s="45">
        <f t="shared" si="0"/>
        <v>-16189.4082</v>
      </c>
      <c r="F23" s="45">
        <f t="shared" si="1"/>
        <v>0</v>
      </c>
      <c r="G23"/>
      <c r="H23"/>
      <c r="I23"/>
    </row>
    <row r="24" spans="1:9">
      <c r="A24" s="44" t="s">
        <v>71</v>
      </c>
      <c r="B24" s="44" t="s">
        <v>72</v>
      </c>
      <c r="C24" s="45">
        <v>-2302018.1</v>
      </c>
      <c r="D24" s="45">
        <f t="shared" si="3"/>
        <v>483423.80099999998</v>
      </c>
      <c r="E24" s="45">
        <f t="shared" si="0"/>
        <v>-483423.80099999998</v>
      </c>
      <c r="F24" s="45">
        <f t="shared" si="1"/>
        <v>0</v>
      </c>
      <c r="G24"/>
      <c r="H24"/>
      <c r="I24"/>
    </row>
    <row r="25" spans="1:9">
      <c r="A25" s="44" t="s">
        <v>73</v>
      </c>
      <c r="B25" s="44" t="s">
        <v>74</v>
      </c>
      <c r="C25" s="45">
        <v>44304</v>
      </c>
      <c r="D25" s="45">
        <f t="shared" si="3"/>
        <v>-9303.84</v>
      </c>
      <c r="E25" s="45">
        <f t="shared" si="0"/>
        <v>9303.84</v>
      </c>
      <c r="F25" s="45">
        <f t="shared" si="1"/>
        <v>0</v>
      </c>
      <c r="G25"/>
      <c r="H25"/>
      <c r="I25"/>
    </row>
    <row r="26" spans="1:9">
      <c r="A26" s="44" t="s">
        <v>75</v>
      </c>
      <c r="B26" s="44" t="s">
        <v>76</v>
      </c>
      <c r="C26" s="45">
        <v>3885744</v>
      </c>
      <c r="D26" s="45">
        <f t="shared" si="3"/>
        <v>-816006.24</v>
      </c>
      <c r="E26" s="45">
        <f t="shared" si="0"/>
        <v>816006.24</v>
      </c>
      <c r="F26" s="45">
        <f t="shared" si="1"/>
        <v>0</v>
      </c>
      <c r="G26"/>
      <c r="H26"/>
      <c r="I26"/>
    </row>
    <row r="27" spans="1:9">
      <c r="A27" s="60" t="s">
        <v>77</v>
      </c>
      <c r="B27" s="61" t="s">
        <v>59</v>
      </c>
      <c r="C27" s="48">
        <v>547396.22752594133</v>
      </c>
      <c r="D27" s="62"/>
      <c r="E27" s="48">
        <f t="shared" si="0"/>
        <v>114953.20778044767</v>
      </c>
      <c r="F27" s="48">
        <f>E27</f>
        <v>114953.20778044767</v>
      </c>
      <c r="G27"/>
      <c r="H27"/>
      <c r="I27"/>
    </row>
    <row r="28" spans="1:9">
      <c r="A28" s="60" t="s">
        <v>78</v>
      </c>
      <c r="B28" s="61" t="s">
        <v>58</v>
      </c>
      <c r="C28" s="48">
        <v>578037.15449999995</v>
      </c>
      <c r="D28" s="62"/>
      <c r="E28" s="48">
        <f t="shared" si="0"/>
        <v>121387.80244499998</v>
      </c>
      <c r="F28" s="48">
        <f>E28</f>
        <v>121387.80244499998</v>
      </c>
      <c r="G28"/>
      <c r="H28"/>
      <c r="I28"/>
    </row>
    <row r="29" spans="1:9">
      <c r="A29" s="60" t="s">
        <v>52</v>
      </c>
      <c r="B29" s="61" t="s">
        <v>88</v>
      </c>
      <c r="C29" s="48">
        <f>D56</f>
        <v>-32086363.794642858</v>
      </c>
      <c r="D29" s="48">
        <f>D59</f>
        <v>2168964.2728749998</v>
      </c>
      <c r="E29" s="48">
        <f t="shared" si="0"/>
        <v>-6738136.3968749996</v>
      </c>
      <c r="F29" s="48">
        <f>SUM(D29:E29)</f>
        <v>-4569172.1239999998</v>
      </c>
      <c r="G29"/>
      <c r="H29"/>
      <c r="I29"/>
    </row>
    <row r="30" spans="1:9">
      <c r="A30" s="43"/>
      <c r="B30" s="43"/>
      <c r="C30" s="43"/>
      <c r="D30" s="43"/>
      <c r="E30" s="43"/>
      <c r="F30" s="43"/>
      <c r="G30"/>
      <c r="H30"/>
      <c r="I30"/>
    </row>
    <row r="31" spans="1:9">
      <c r="A31" s="53"/>
      <c r="B31" s="63" t="s">
        <v>33</v>
      </c>
      <c r="C31" s="64">
        <f>SUM(C9:C29)</f>
        <v>-25194840.502616916</v>
      </c>
      <c r="D31" s="65"/>
      <c r="E31" s="65"/>
      <c r="F31" s="65"/>
      <c r="G31"/>
      <c r="H31"/>
      <c r="I31"/>
    </row>
    <row r="32" spans="1:9">
      <c r="A32" s="53"/>
      <c r="B32" s="66" t="s">
        <v>89</v>
      </c>
      <c r="C32" s="65">
        <f>C6+C31</f>
        <v>165376899.7773833</v>
      </c>
      <c r="D32" s="65"/>
      <c r="E32" s="65"/>
      <c r="F32" s="53"/>
      <c r="G32"/>
      <c r="H32"/>
      <c r="I32"/>
    </row>
    <row r="33" spans="1:9" s="40" customFormat="1">
      <c r="A33" s="53"/>
      <c r="B33" s="67" t="s">
        <v>90</v>
      </c>
      <c r="C33" s="68" t="s">
        <v>60</v>
      </c>
      <c r="D33" s="69"/>
      <c r="E33" s="53"/>
      <c r="F33" s="53"/>
      <c r="G33"/>
      <c r="H33"/>
      <c r="I33"/>
    </row>
    <row r="34" spans="1:9" s="40" customFormat="1">
      <c r="A34" s="53"/>
      <c r="B34" s="70" t="s">
        <v>34</v>
      </c>
      <c r="C34" s="71">
        <f>C32*21%</f>
        <v>34729148.95325049</v>
      </c>
      <c r="D34" s="65">
        <f>SUM(D9:D29)</f>
        <v>958085.39177499968</v>
      </c>
      <c r="E34" s="72">
        <f>SUM(C34:D34)</f>
        <v>35687234.345025487</v>
      </c>
      <c r="F34" s="53"/>
      <c r="G34"/>
      <c r="H34"/>
      <c r="I34"/>
    </row>
    <row r="35" spans="1:9" s="40" customFormat="1" ht="16.8">
      <c r="A35" s="53"/>
      <c r="B35" s="73" t="s">
        <v>91</v>
      </c>
      <c r="C35" s="74">
        <v>209901.70439999999</v>
      </c>
      <c r="D35" s="75"/>
      <c r="E35" s="50">
        <f>SUM(C35:D35)</f>
        <v>209901.70439999999</v>
      </c>
      <c r="F35" s="57"/>
      <c r="G35"/>
      <c r="H35"/>
      <c r="I35"/>
    </row>
    <row r="36" spans="1:9" s="40" customFormat="1" ht="17.399999999999999" thickBot="1">
      <c r="A36" s="53"/>
      <c r="B36" s="76" t="s">
        <v>92</v>
      </c>
      <c r="C36" s="77">
        <f>SUM(C34:C35)</f>
        <v>34939050.657650493</v>
      </c>
      <c r="D36" s="77">
        <f t="shared" ref="D36:E36" si="4">SUM(D34:D35)</f>
        <v>958085.39177499968</v>
      </c>
      <c r="E36" s="78">
        <f t="shared" si="4"/>
        <v>35897136.04942549</v>
      </c>
      <c r="F36" s="57" t="s">
        <v>85</v>
      </c>
      <c r="G36"/>
      <c r="H36"/>
      <c r="I36"/>
    </row>
    <row r="37" spans="1:9" s="40" customFormat="1" ht="15" thickTop="1">
      <c r="A37" s="53"/>
      <c r="B37" s="53"/>
      <c r="C37" s="65"/>
      <c r="D37" s="65"/>
      <c r="E37" s="65"/>
      <c r="F37" s="53"/>
      <c r="G37"/>
      <c r="H37"/>
      <c r="I37"/>
    </row>
    <row r="38" spans="1:9" s="40" customFormat="1">
      <c r="A38" s="53"/>
      <c r="B38" s="53"/>
      <c r="C38" s="53"/>
      <c r="D38" s="53"/>
      <c r="E38" s="53"/>
      <c r="F38" s="53"/>
      <c r="G38"/>
      <c r="H38"/>
      <c r="I38"/>
    </row>
    <row r="39" spans="1:9" s="40" customFormat="1">
      <c r="A39" s="53"/>
      <c r="B39" s="79" t="s">
        <v>53</v>
      </c>
      <c r="C39" s="53"/>
      <c r="D39" s="53"/>
      <c r="E39" s="53"/>
      <c r="F39" s="53"/>
      <c r="G39"/>
      <c r="H39"/>
      <c r="I39"/>
    </row>
    <row r="40" spans="1:9" s="40" customFormat="1">
      <c r="A40" s="53"/>
      <c r="B40" s="80" t="s">
        <v>35</v>
      </c>
      <c r="C40" s="75">
        <f>C6</f>
        <v>190571740.28000021</v>
      </c>
      <c r="D40" s="53"/>
      <c r="E40" s="53"/>
      <c r="F40" s="53"/>
      <c r="G40"/>
      <c r="H40"/>
      <c r="I40"/>
    </row>
    <row r="41" spans="1:9">
      <c r="A41" s="53"/>
      <c r="B41" s="80"/>
      <c r="C41" s="81">
        <v>0.21</v>
      </c>
      <c r="D41" s="53"/>
      <c r="E41" s="53"/>
      <c r="F41" s="53"/>
      <c r="G41"/>
      <c r="H41"/>
      <c r="I41"/>
    </row>
    <row r="42" spans="1:9" ht="16.8">
      <c r="A42" s="53"/>
      <c r="B42" s="66" t="s">
        <v>93</v>
      </c>
      <c r="C42" s="82">
        <f>C40*21%</f>
        <v>40020065.45880004</v>
      </c>
      <c r="D42" s="83">
        <f>C42/$C$40</f>
        <v>0.21</v>
      </c>
      <c r="E42" s="57" t="s">
        <v>85</v>
      </c>
      <c r="F42" s="53"/>
      <c r="G42"/>
      <c r="H42"/>
      <c r="I42"/>
    </row>
    <row r="43" spans="1:9" ht="16.8">
      <c r="A43" s="53"/>
      <c r="B43" s="84" t="s">
        <v>94</v>
      </c>
      <c r="C43" s="75">
        <f>C35</f>
        <v>209901.70439999999</v>
      </c>
      <c r="D43" s="83">
        <f t="shared" ref="D43:D46" si="5">C43/$C$40</f>
        <v>1.1014314299255439E-3</v>
      </c>
      <c r="E43" s="57" t="s">
        <v>85</v>
      </c>
      <c r="F43" s="53"/>
      <c r="G43"/>
      <c r="H43"/>
      <c r="I43"/>
    </row>
    <row r="44" spans="1:9" ht="16.8">
      <c r="A44" s="53"/>
      <c r="B44" s="85" t="s">
        <v>95</v>
      </c>
      <c r="C44" s="75">
        <f>F29</f>
        <v>-4569172.1239999998</v>
      </c>
      <c r="D44" s="83">
        <f t="shared" si="5"/>
        <v>-2.3976126351612677E-2</v>
      </c>
      <c r="E44" s="57" t="s">
        <v>85</v>
      </c>
      <c r="F44" s="53"/>
      <c r="G44"/>
      <c r="H44"/>
      <c r="I44"/>
    </row>
    <row r="45" spans="1:9" ht="16.8">
      <c r="A45" s="53"/>
      <c r="B45" s="86" t="s">
        <v>59</v>
      </c>
      <c r="C45" s="75">
        <f>F28</f>
        <v>121387.80244499998</v>
      </c>
      <c r="D45" s="83">
        <f t="shared" si="5"/>
        <v>6.3696643724116308E-4</v>
      </c>
      <c r="E45" s="57" t="s">
        <v>85</v>
      </c>
      <c r="F45" s="53"/>
      <c r="G45"/>
      <c r="H45"/>
      <c r="I45"/>
    </row>
    <row r="46" spans="1:9" ht="16.8">
      <c r="A46" s="53"/>
      <c r="B46" s="86" t="s">
        <v>58</v>
      </c>
      <c r="C46" s="75">
        <f>F27</f>
        <v>114953.20778044767</v>
      </c>
      <c r="D46" s="83">
        <f t="shared" si="5"/>
        <v>6.0320175284935245E-4</v>
      </c>
      <c r="E46" s="57" t="s">
        <v>85</v>
      </c>
      <c r="F46" s="53"/>
      <c r="G46"/>
      <c r="H46"/>
      <c r="I46"/>
    </row>
    <row r="47" spans="1:9" ht="17.399999999999999" thickBot="1">
      <c r="A47" s="53"/>
      <c r="B47" s="87" t="s">
        <v>54</v>
      </c>
      <c r="C47" s="51">
        <f>SUM(C42:C46)</f>
        <v>35897136.049425498</v>
      </c>
      <c r="D47" s="88">
        <f>C47/$C$40</f>
        <v>0.18836547326840342</v>
      </c>
      <c r="E47" s="57" t="s">
        <v>85</v>
      </c>
      <c r="F47" s="53"/>
      <c r="G47"/>
      <c r="H47"/>
      <c r="I47"/>
    </row>
    <row r="48" spans="1:9" ht="15" thickTop="1">
      <c r="A48" s="53"/>
      <c r="B48" s="49"/>
      <c r="C48" s="75"/>
      <c r="D48" s="89"/>
      <c r="E48" s="53"/>
      <c r="F48" s="53"/>
      <c r="G48"/>
      <c r="H48"/>
      <c r="I48"/>
    </row>
    <row r="49" spans="1:11">
      <c r="A49" s="53"/>
      <c r="B49" s="90"/>
      <c r="C49" s="75"/>
      <c r="D49" s="89"/>
      <c r="E49" s="53"/>
      <c r="F49" s="53"/>
      <c r="G49"/>
      <c r="H49"/>
      <c r="I49"/>
    </row>
    <row r="50" spans="1:11" ht="15" thickBot="1">
      <c r="A50" s="53"/>
      <c r="B50" s="53"/>
      <c r="C50" s="53"/>
      <c r="D50" s="53"/>
      <c r="E50" s="53"/>
      <c r="F50" s="53"/>
      <c r="G50"/>
      <c r="H50"/>
      <c r="I50"/>
    </row>
    <row r="51" spans="1:11" ht="18">
      <c r="A51" s="53"/>
      <c r="B51" s="92" t="s">
        <v>96</v>
      </c>
      <c r="C51" s="93" t="s">
        <v>97</v>
      </c>
      <c r="D51" s="94" t="s">
        <v>98</v>
      </c>
      <c r="E51" s="95" t="s">
        <v>99</v>
      </c>
      <c r="F51" s="96"/>
      <c r="G51"/>
      <c r="H51"/>
      <c r="I51"/>
    </row>
    <row r="52" spans="1:11">
      <c r="A52" s="53"/>
      <c r="B52" s="97" t="s">
        <v>100</v>
      </c>
      <c r="C52" s="98">
        <v>158566440.15654764</v>
      </c>
      <c r="D52" s="98">
        <v>-10328401.299404763</v>
      </c>
      <c r="E52" s="99">
        <f>SUBTOTAL(9,C52:D52)</f>
        <v>148238038.85714287</v>
      </c>
      <c r="F52" s="52" t="s">
        <v>101</v>
      </c>
      <c r="G52"/>
      <c r="H52"/>
      <c r="I52"/>
      <c r="J52" s="55" t="s">
        <v>80</v>
      </c>
    </row>
    <row r="53" spans="1:11">
      <c r="A53" s="53"/>
      <c r="B53" s="97" t="s">
        <v>102</v>
      </c>
      <c r="C53" s="100">
        <v>-92195445.876672626</v>
      </c>
      <c r="D53" s="100">
        <v>-24628325.41047024</v>
      </c>
      <c r="E53" s="99">
        <f>SUBTOTAL(9,C53:D53)</f>
        <v>-116823771.28714287</v>
      </c>
      <c r="F53" s="52" t="s">
        <v>101</v>
      </c>
      <c r="G53"/>
      <c r="H53"/>
      <c r="I53"/>
      <c r="J53" s="54" t="e">
        <f>#REF!/0.79</f>
        <v>#REF!</v>
      </c>
      <c r="K53" s="47" t="s">
        <v>79</v>
      </c>
    </row>
    <row r="54" spans="1:11">
      <c r="A54" s="53"/>
      <c r="B54" s="97" t="s">
        <v>103</v>
      </c>
      <c r="C54" s="101">
        <v>7385170.0985773802</v>
      </c>
      <c r="D54" s="101">
        <v>2870362.9152321434</v>
      </c>
      <c r="E54" s="99">
        <f>SUM(C54:D54)</f>
        <v>10255533.013809524</v>
      </c>
      <c r="F54" s="52" t="s">
        <v>101</v>
      </c>
      <c r="G54"/>
      <c r="H54"/>
      <c r="I54"/>
      <c r="J54" s="54" t="e">
        <f>#REF!</f>
        <v>#REF!</v>
      </c>
      <c r="K54" s="47" t="s">
        <v>79</v>
      </c>
    </row>
    <row r="55" spans="1:11">
      <c r="A55" s="53"/>
      <c r="B55" s="97" t="s">
        <v>104</v>
      </c>
      <c r="C55" s="102"/>
      <c r="D55" s="102"/>
      <c r="E55" s="103">
        <f>SUM(C55:D55)</f>
        <v>0</v>
      </c>
      <c r="F55" s="96"/>
      <c r="G55"/>
      <c r="H55"/>
      <c r="I55"/>
    </row>
    <row r="56" spans="1:11">
      <c r="A56" s="53"/>
      <c r="B56" s="97" t="s">
        <v>105</v>
      </c>
      <c r="C56" s="104">
        <f>SUM(C52:C55)</f>
        <v>73756164.37845239</v>
      </c>
      <c r="D56" s="104">
        <f t="shared" ref="D56:E56" si="6">SUM(D52:D55)</f>
        <v>-32086363.794642858</v>
      </c>
      <c r="E56" s="99">
        <f t="shared" si="6"/>
        <v>41669800.583809517</v>
      </c>
      <c r="F56" s="96"/>
      <c r="G56"/>
      <c r="H56"/>
      <c r="I56"/>
    </row>
    <row r="57" spans="1:11">
      <c r="A57" s="53"/>
      <c r="B57" s="97"/>
      <c r="C57" s="105">
        <v>0.21</v>
      </c>
      <c r="D57" s="105">
        <v>0.21</v>
      </c>
      <c r="E57" s="106">
        <v>0.21</v>
      </c>
      <c r="F57" s="96"/>
      <c r="G57"/>
      <c r="H57"/>
      <c r="I57"/>
    </row>
    <row r="58" spans="1:11">
      <c r="A58" s="53"/>
      <c r="B58" s="97" t="s">
        <v>106</v>
      </c>
      <c r="C58" s="104">
        <f>C56*C57</f>
        <v>15488794.519475002</v>
      </c>
      <c r="D58" s="104">
        <f>D56*D57</f>
        <v>-6738136.3968749996</v>
      </c>
      <c r="E58" s="99">
        <f>E56*E57</f>
        <v>8750658.1225999985</v>
      </c>
      <c r="F58" s="96"/>
      <c r="G58"/>
      <c r="H58"/>
      <c r="I58"/>
    </row>
    <row r="59" spans="1:11">
      <c r="A59" s="53"/>
      <c r="B59" s="97" t="s">
        <v>107</v>
      </c>
      <c r="C59" s="102">
        <v>-33298952.432875</v>
      </c>
      <c r="D59" s="102">
        <v>2168964.2728749998</v>
      </c>
      <c r="E59" s="103">
        <f>SUM(C59:D59)</f>
        <v>-31129988.16</v>
      </c>
      <c r="F59" s="96"/>
      <c r="G59"/>
      <c r="H59"/>
      <c r="I59"/>
    </row>
    <row r="60" spans="1:11" ht="15" thickBot="1">
      <c r="A60" s="53"/>
      <c r="B60" s="107" t="s">
        <v>102</v>
      </c>
      <c r="C60" s="108">
        <f>SUM(C58:C59)</f>
        <v>-17810157.913399998</v>
      </c>
      <c r="D60" s="108">
        <f>SUM(D58:D59)</f>
        <v>-4569172.1239999998</v>
      </c>
      <c r="E60" s="109">
        <f>SUM(E58:E59)</f>
        <v>-22379330.0374</v>
      </c>
      <c r="F60" s="96"/>
      <c r="G60"/>
      <c r="H60"/>
      <c r="I60"/>
    </row>
    <row r="61" spans="1:11">
      <c r="A61" s="53"/>
      <c r="B61" s="53"/>
      <c r="C61" s="53"/>
      <c r="D61" s="53"/>
      <c r="E61" s="53"/>
      <c r="F61" s="53"/>
      <c r="G61"/>
      <c r="H61"/>
      <c r="I61"/>
    </row>
    <row r="62" spans="1:11">
      <c r="A62" s="53"/>
      <c r="B62" s="53"/>
      <c r="C62" s="53"/>
      <c r="D62" s="53"/>
      <c r="E62" s="53"/>
      <c r="F62" s="53"/>
      <c r="G62"/>
      <c r="H62"/>
      <c r="I62"/>
    </row>
    <row r="63" spans="1:11">
      <c r="A63" s="53"/>
      <c r="B63" s="53"/>
      <c r="C63" s="53"/>
      <c r="D63" s="53"/>
      <c r="E63" s="53"/>
      <c r="F63" s="53"/>
      <c r="G63" s="43"/>
      <c r="H63" s="43"/>
    </row>
    <row r="64" spans="1:11">
      <c r="A64" s="53"/>
      <c r="B64" s="53"/>
      <c r="C64" s="53"/>
      <c r="D64" s="53"/>
      <c r="E64" s="53"/>
      <c r="F64" s="53"/>
      <c r="G64" s="43"/>
      <c r="H64" s="43"/>
    </row>
    <row r="65" spans="1:8">
      <c r="A65" s="53"/>
      <c r="B65" s="53"/>
      <c r="C65" s="53"/>
      <c r="D65" s="53"/>
      <c r="E65" s="53"/>
      <c r="F65" s="53"/>
      <c r="G65" s="43"/>
      <c r="H65" s="43"/>
    </row>
    <row r="66" spans="1:8">
      <c r="A66" s="53"/>
      <c r="B66" s="53"/>
      <c r="C66" s="53"/>
      <c r="D66" s="53"/>
      <c r="E66" s="53"/>
      <c r="F66" s="53"/>
      <c r="G66" s="43"/>
      <c r="H66" s="43"/>
    </row>
    <row r="67" spans="1:8">
      <c r="A67" s="53"/>
      <c r="B67" s="53"/>
      <c r="C67" s="53"/>
      <c r="D67" s="53"/>
      <c r="E67" s="53"/>
      <c r="F67" s="53"/>
      <c r="G67" s="43"/>
      <c r="H67" s="43"/>
    </row>
    <row r="68" spans="1:8">
      <c r="A68" s="53"/>
      <c r="B68" s="53"/>
      <c r="C68" s="53"/>
      <c r="D68" s="53"/>
      <c r="E68" s="53"/>
      <c r="F68" s="53"/>
      <c r="G68" s="43"/>
      <c r="H68" s="43"/>
    </row>
    <row r="69" spans="1:8">
      <c r="A69" s="53"/>
      <c r="B69" s="53"/>
      <c r="C69" s="53"/>
      <c r="D69" s="53"/>
      <c r="E69" s="53"/>
      <c r="F69" s="53"/>
      <c r="G69" s="43"/>
      <c r="H69" s="43"/>
    </row>
    <row r="70" spans="1:8">
      <c r="A70" s="53"/>
      <c r="B70" s="53"/>
      <c r="C70" s="53"/>
      <c r="D70" s="53"/>
      <c r="E70" s="53"/>
      <c r="F70" s="53"/>
      <c r="G70" s="43"/>
      <c r="H70" s="43"/>
    </row>
    <row r="71" spans="1:8">
      <c r="A71" s="53"/>
      <c r="B71" s="53"/>
      <c r="C71" s="53"/>
      <c r="D71" s="53"/>
      <c r="E71" s="53"/>
      <c r="F71" s="53"/>
      <c r="G71" s="43"/>
      <c r="H71" s="43"/>
    </row>
    <row r="72" spans="1:8">
      <c r="A72" s="53"/>
      <c r="B72" s="53"/>
      <c r="C72" s="53"/>
      <c r="D72" s="53"/>
      <c r="E72" s="53"/>
      <c r="F72" s="53"/>
    </row>
    <row r="73" spans="1:8">
      <c r="A73" s="53"/>
      <c r="B73" s="53"/>
      <c r="C73" s="53"/>
      <c r="D73" s="53"/>
      <c r="E73" s="53"/>
      <c r="F73" s="53"/>
    </row>
    <row r="74" spans="1:8">
      <c r="A74" s="53"/>
      <c r="B74" s="53"/>
      <c r="C74" s="53"/>
      <c r="D74" s="53"/>
      <c r="E74" s="53"/>
      <c r="F74" s="53"/>
    </row>
    <row r="75" spans="1:8">
      <c r="A75" s="53"/>
      <c r="B75" s="53"/>
      <c r="C75" s="53"/>
      <c r="D75" s="53"/>
      <c r="E75" s="53"/>
      <c r="F75" s="53"/>
    </row>
    <row r="76" spans="1:8">
      <c r="A76" s="53"/>
      <c r="B76" s="53"/>
      <c r="C76" s="53"/>
      <c r="D76" s="53"/>
      <c r="E76" s="53"/>
      <c r="F76" s="53"/>
    </row>
    <row r="77" spans="1:8">
      <c r="A77" s="53"/>
      <c r="B77" s="53"/>
      <c r="C77" s="53"/>
      <c r="D77" s="53"/>
      <c r="E77" s="53"/>
      <c r="F77" s="53"/>
    </row>
    <row r="78" spans="1:8">
      <c r="A78" s="53"/>
      <c r="B78" s="53"/>
      <c r="C78" s="53"/>
      <c r="D78" s="53"/>
      <c r="E78" s="53"/>
      <c r="F78" s="53"/>
    </row>
    <row r="79" spans="1:8">
      <c r="A79" s="53"/>
      <c r="B79" s="53"/>
      <c r="C79" s="53"/>
      <c r="D79" s="53"/>
      <c r="E79" s="53"/>
      <c r="F79" s="53"/>
    </row>
    <row r="80" spans="1:8">
      <c r="A80" s="53"/>
      <c r="B80" s="53"/>
      <c r="C80" s="53"/>
      <c r="D80" s="53"/>
      <c r="E80" s="53"/>
      <c r="F80" s="53"/>
    </row>
    <row r="81" spans="1:6">
      <c r="A81" s="53"/>
      <c r="B81" s="53"/>
      <c r="C81" s="53"/>
      <c r="D81" s="53"/>
      <c r="E81" s="53"/>
      <c r="F81" s="53"/>
    </row>
    <row r="82" spans="1:6">
      <c r="A82" s="53"/>
      <c r="B82" s="53"/>
      <c r="C82" s="53"/>
      <c r="D82" s="53"/>
      <c r="E82" s="53"/>
      <c r="F82" s="53"/>
    </row>
    <row r="83" spans="1:6">
      <c r="A83" s="53"/>
      <c r="B83" s="53"/>
      <c r="C83" s="53"/>
      <c r="D83" s="53"/>
      <c r="E83" s="53"/>
      <c r="F83" s="53"/>
    </row>
    <row r="84" spans="1:6">
      <c r="A84" s="53"/>
      <c r="B84" s="53"/>
      <c r="C84" s="53"/>
      <c r="D84" s="53"/>
      <c r="E84" s="53"/>
      <c r="F84" s="53"/>
    </row>
    <row r="85" spans="1:6">
      <c r="A85" s="53"/>
      <c r="B85" s="53"/>
      <c r="C85" s="53"/>
      <c r="D85" s="53"/>
      <c r="E85" s="53"/>
      <c r="F85" s="53"/>
    </row>
    <row r="86" spans="1:6">
      <c r="A86" s="53"/>
      <c r="B86" s="53"/>
      <c r="C86" s="53"/>
      <c r="D86" s="53"/>
      <c r="E86" s="53"/>
      <c r="F86" s="53"/>
    </row>
    <row r="87" spans="1:6">
      <c r="A87" s="53"/>
      <c r="B87" s="53"/>
      <c r="C87" s="53"/>
      <c r="D87" s="53"/>
      <c r="E87" s="53"/>
      <c r="F87" s="53"/>
    </row>
    <row r="88" spans="1:6">
      <c r="A88" s="53"/>
      <c r="B88" s="53"/>
      <c r="C88" s="53"/>
      <c r="D88" s="53"/>
      <c r="E88" s="53"/>
      <c r="F88" s="53"/>
    </row>
    <row r="89" spans="1:6">
      <c r="A89" s="53"/>
      <c r="B89" s="53"/>
      <c r="C89" s="53"/>
      <c r="D89" s="53"/>
      <c r="E89" s="53"/>
      <c r="F89" s="53"/>
    </row>
    <row r="90" spans="1:6">
      <c r="A90" s="53"/>
      <c r="B90" s="53"/>
      <c r="C90" s="53"/>
      <c r="D90" s="53"/>
      <c r="E90" s="53"/>
      <c r="F90" s="53"/>
    </row>
    <row r="91" spans="1:6">
      <c r="A91" s="53"/>
      <c r="B91" s="53"/>
      <c r="C91" s="53"/>
      <c r="D91" s="53"/>
      <c r="E91" s="53"/>
      <c r="F91" s="53"/>
    </row>
    <row r="92" spans="1:6">
      <c r="A92" s="53"/>
      <c r="B92" s="53"/>
      <c r="C92" s="53"/>
      <c r="D92" s="53"/>
      <c r="E92" s="53"/>
      <c r="F92" s="53"/>
    </row>
    <row r="93" spans="1:6">
      <c r="A93" s="53"/>
      <c r="B93" s="53"/>
      <c r="C93" s="53"/>
      <c r="D93" s="53"/>
      <c r="E93" s="53"/>
      <c r="F93" s="53"/>
    </row>
    <row r="94" spans="1:6">
      <c r="A94" s="53"/>
      <c r="B94" s="53"/>
      <c r="C94" s="53"/>
      <c r="D94" s="53"/>
      <c r="E94" s="53"/>
      <c r="F94" s="53"/>
    </row>
    <row r="95" spans="1:6">
      <c r="A95" s="53"/>
      <c r="B95" s="53"/>
      <c r="C95" s="53"/>
      <c r="D95" s="53"/>
      <c r="E95" s="53"/>
      <c r="F95" s="53"/>
    </row>
    <row r="96" spans="1:6">
      <c r="A96" s="53"/>
      <c r="B96" s="53"/>
      <c r="C96" s="53"/>
      <c r="D96" s="53"/>
      <c r="E96" s="53"/>
      <c r="F96" s="53"/>
    </row>
    <row r="97" spans="1:6">
      <c r="A97" s="53"/>
      <c r="B97" s="53"/>
      <c r="C97" s="53"/>
      <c r="D97" s="53"/>
      <c r="E97" s="53"/>
      <c r="F97" s="53"/>
    </row>
    <row r="98" spans="1:6">
      <c r="A98" s="53"/>
      <c r="B98" s="53"/>
      <c r="C98" s="53"/>
      <c r="D98" s="53"/>
      <c r="E98" s="53"/>
      <c r="F98" s="53"/>
    </row>
    <row r="99" spans="1:6">
      <c r="A99" s="53"/>
      <c r="B99" s="53"/>
      <c r="C99" s="53"/>
      <c r="D99" s="53"/>
      <c r="E99" s="53"/>
      <c r="F99" s="53"/>
    </row>
    <row r="100" spans="1:6">
      <c r="A100" s="53"/>
      <c r="B100" s="53"/>
      <c r="C100" s="53"/>
      <c r="D100" s="53"/>
      <c r="E100" s="53"/>
      <c r="F100" s="53"/>
    </row>
    <row r="101" spans="1:6">
      <c r="A101" s="53"/>
      <c r="B101" s="53"/>
      <c r="C101" s="53"/>
      <c r="D101" s="53"/>
      <c r="E101" s="53"/>
      <c r="F101" s="53"/>
    </row>
    <row r="102" spans="1:6">
      <c r="A102" s="53"/>
      <c r="B102" s="53"/>
      <c r="C102" s="53"/>
      <c r="D102" s="53"/>
      <c r="E102" s="53"/>
      <c r="F102" s="53"/>
    </row>
    <row r="103" spans="1:6">
      <c r="A103" s="53"/>
      <c r="B103" s="53"/>
      <c r="C103" s="53"/>
      <c r="D103" s="53"/>
      <c r="E103" s="53"/>
      <c r="F103" s="53"/>
    </row>
    <row r="104" spans="1:6">
      <c r="A104" s="53"/>
      <c r="B104" s="53"/>
      <c r="C104" s="53"/>
      <c r="D104" s="53"/>
      <c r="E104" s="53"/>
      <c r="F104" s="53"/>
    </row>
    <row r="105" spans="1:6">
      <c r="A105" s="53"/>
      <c r="B105" s="53"/>
      <c r="C105" s="53"/>
      <c r="D105" s="53"/>
      <c r="E105" s="53"/>
      <c r="F105" s="53"/>
    </row>
    <row r="106" spans="1:6">
      <c r="A106" s="53"/>
      <c r="B106" s="53"/>
      <c r="C106" s="53"/>
      <c r="D106" s="53"/>
      <c r="E106" s="53"/>
      <c r="F106" s="53"/>
    </row>
    <row r="107" spans="1:6">
      <c r="A107" s="53"/>
      <c r="B107" s="53"/>
      <c r="C107" s="53"/>
      <c r="D107" s="53"/>
      <c r="E107" s="53"/>
      <c r="F107" s="53"/>
    </row>
    <row r="108" spans="1:6">
      <c r="A108" s="53"/>
      <c r="B108" s="53"/>
      <c r="C108" s="53"/>
      <c r="D108" s="53"/>
      <c r="E108" s="53"/>
      <c r="F108" s="53"/>
    </row>
    <row r="109" spans="1:6">
      <c r="A109" s="53"/>
      <c r="B109" s="53"/>
      <c r="C109" s="53"/>
      <c r="D109" s="53"/>
      <c r="E109" s="53"/>
      <c r="F109" s="53"/>
    </row>
    <row r="110" spans="1:6">
      <c r="A110" s="53"/>
      <c r="B110" s="53"/>
      <c r="C110" s="53"/>
      <c r="D110" s="53"/>
      <c r="E110" s="53"/>
      <c r="F110" s="53"/>
    </row>
    <row r="111" spans="1:6">
      <c r="A111" s="53"/>
      <c r="B111" s="53"/>
      <c r="C111" s="53"/>
      <c r="D111" s="53"/>
      <c r="E111" s="53"/>
      <c r="F111" s="53"/>
    </row>
    <row r="112" spans="1:6">
      <c r="A112" s="53"/>
      <c r="B112" s="53"/>
      <c r="C112" s="53"/>
      <c r="D112" s="53"/>
      <c r="E112" s="53"/>
      <c r="F112" s="53"/>
    </row>
    <row r="113" spans="1:6">
      <c r="A113" s="53"/>
      <c r="B113" s="53"/>
      <c r="C113" s="53"/>
      <c r="D113" s="53"/>
      <c r="E113" s="53"/>
      <c r="F113" s="53"/>
    </row>
    <row r="114" spans="1:6">
      <c r="A114" s="53"/>
      <c r="B114" s="53"/>
      <c r="C114" s="53"/>
      <c r="D114" s="53"/>
      <c r="E114" s="53"/>
      <c r="F114" s="53"/>
    </row>
    <row r="115" spans="1:6">
      <c r="A115" s="53"/>
      <c r="B115" s="53"/>
      <c r="C115" s="53"/>
      <c r="D115" s="53"/>
      <c r="E115" s="53"/>
      <c r="F115" s="53"/>
    </row>
    <row r="116" spans="1:6">
      <c r="A116" s="53"/>
      <c r="B116" s="53"/>
      <c r="C116" s="53"/>
      <c r="D116" s="53"/>
      <c r="E116" s="53"/>
      <c r="F116" s="53"/>
    </row>
    <row r="117" spans="1:6">
      <c r="A117" s="53"/>
      <c r="B117" s="53"/>
      <c r="C117" s="53"/>
      <c r="D117" s="53"/>
      <c r="E117" s="53"/>
      <c r="F117" s="53"/>
    </row>
    <row r="118" spans="1:6">
      <c r="A118" s="53"/>
      <c r="B118" s="53"/>
      <c r="C118" s="53"/>
      <c r="D118" s="53"/>
      <c r="E118" s="53"/>
      <c r="F118" s="53"/>
    </row>
    <row r="119" spans="1:6">
      <c r="A119" s="53"/>
      <c r="B119" s="53"/>
      <c r="C119" s="53"/>
      <c r="D119" s="53"/>
      <c r="E119" s="53"/>
      <c r="F119" s="53"/>
    </row>
    <row r="120" spans="1:6">
      <c r="A120" s="53"/>
      <c r="B120" s="53"/>
      <c r="C120" s="53"/>
      <c r="D120" s="53"/>
      <c r="E120" s="53"/>
      <c r="F120" s="53"/>
    </row>
    <row r="121" spans="1:6">
      <c r="A121" s="53"/>
      <c r="B121" s="53"/>
      <c r="C121" s="53"/>
      <c r="D121" s="53"/>
      <c r="E121" s="53"/>
      <c r="F121" s="53"/>
    </row>
    <row r="122" spans="1:6">
      <c r="A122" s="53"/>
      <c r="B122" s="53"/>
      <c r="C122" s="53"/>
      <c r="D122" s="53"/>
      <c r="E122" s="53"/>
      <c r="F122" s="53"/>
    </row>
    <row r="123" spans="1:6">
      <c r="A123" s="53"/>
      <c r="B123" s="53"/>
      <c r="C123" s="53"/>
      <c r="D123" s="53"/>
      <c r="E123" s="53"/>
      <c r="F123" s="53"/>
    </row>
    <row r="124" spans="1:6">
      <c r="A124" s="53"/>
      <c r="B124" s="53"/>
      <c r="C124" s="53"/>
      <c r="D124" s="53"/>
      <c r="E124" s="53"/>
      <c r="F124" s="53"/>
    </row>
    <row r="125" spans="1:6">
      <c r="A125" s="53"/>
      <c r="B125" s="53"/>
      <c r="C125" s="53"/>
      <c r="D125" s="53"/>
      <c r="E125" s="53"/>
      <c r="F125" s="53"/>
    </row>
    <row r="126" spans="1:6">
      <c r="A126" s="53"/>
      <c r="B126" s="53"/>
      <c r="C126" s="53"/>
      <c r="D126" s="53"/>
      <c r="E126" s="53"/>
      <c r="F126" s="53"/>
    </row>
    <row r="127" spans="1:6">
      <c r="A127" s="53"/>
      <c r="B127" s="53"/>
      <c r="C127" s="53"/>
      <c r="D127" s="53"/>
      <c r="E127" s="53"/>
      <c r="F127" s="53"/>
    </row>
    <row r="128" spans="1:6">
      <c r="A128" s="53"/>
      <c r="B128" s="53"/>
      <c r="C128" s="53"/>
      <c r="D128" s="53"/>
      <c r="E128" s="53"/>
      <c r="F128" s="53"/>
    </row>
    <row r="129" spans="1:6">
      <c r="A129" s="53"/>
      <c r="B129" s="53"/>
      <c r="C129" s="53"/>
      <c r="D129" s="53"/>
      <c r="E129" s="53"/>
      <c r="F129" s="53"/>
    </row>
    <row r="130" spans="1:6">
      <c r="A130" s="53"/>
      <c r="B130" s="53"/>
      <c r="C130" s="53"/>
      <c r="D130" s="53"/>
      <c r="E130" s="53"/>
      <c r="F130" s="53"/>
    </row>
    <row r="131" spans="1:6">
      <c r="A131" s="53"/>
      <c r="B131" s="53"/>
      <c r="C131" s="53"/>
      <c r="D131" s="53"/>
      <c r="E131" s="53"/>
      <c r="F131" s="53"/>
    </row>
    <row r="132" spans="1:6">
      <c r="A132" s="53"/>
      <c r="B132" s="53"/>
      <c r="C132" s="53"/>
      <c r="D132" s="53"/>
      <c r="E132" s="53"/>
      <c r="F132" s="53"/>
    </row>
    <row r="133" spans="1:6">
      <c r="A133" s="53"/>
      <c r="B133" s="53"/>
      <c r="C133" s="53"/>
      <c r="D133" s="53"/>
      <c r="E133" s="53"/>
      <c r="F133" s="53"/>
    </row>
    <row r="134" spans="1:6">
      <c r="A134" s="53"/>
      <c r="B134" s="53"/>
      <c r="C134" s="53"/>
      <c r="D134" s="53"/>
      <c r="E134" s="53"/>
      <c r="F134" s="53"/>
    </row>
    <row r="135" spans="1:6">
      <c r="A135" s="53"/>
      <c r="B135" s="53"/>
      <c r="C135" s="53"/>
      <c r="D135" s="53"/>
      <c r="E135" s="53"/>
      <c r="F135" s="53"/>
    </row>
    <row r="136" spans="1:6">
      <c r="A136" s="53"/>
      <c r="B136" s="53"/>
      <c r="C136" s="53"/>
      <c r="D136" s="53"/>
      <c r="E136" s="53"/>
      <c r="F136" s="53"/>
    </row>
    <row r="137" spans="1:6">
      <c r="A137" s="53"/>
      <c r="B137" s="53"/>
      <c r="C137" s="53"/>
      <c r="D137" s="53"/>
      <c r="E137" s="53"/>
      <c r="F137" s="53"/>
    </row>
    <row r="138" spans="1:6">
      <c r="A138" s="53"/>
      <c r="B138" s="53"/>
      <c r="C138" s="53"/>
      <c r="D138" s="53"/>
      <c r="E138" s="53"/>
      <c r="F138" s="53"/>
    </row>
    <row r="139" spans="1:6">
      <c r="A139" s="53"/>
      <c r="B139" s="53"/>
      <c r="C139" s="53"/>
      <c r="D139" s="53"/>
      <c r="E139" s="53"/>
      <c r="F139" s="53"/>
    </row>
    <row r="140" spans="1:6">
      <c r="A140" s="53"/>
      <c r="B140" s="53"/>
      <c r="C140" s="53"/>
      <c r="D140" s="53"/>
      <c r="E140" s="53"/>
      <c r="F140" s="53"/>
    </row>
    <row r="141" spans="1:6">
      <c r="A141" s="53"/>
      <c r="B141" s="53"/>
      <c r="C141" s="53"/>
      <c r="D141" s="53"/>
      <c r="E141" s="53"/>
      <c r="F141" s="53"/>
    </row>
    <row r="142" spans="1:6">
      <c r="A142" s="53"/>
      <c r="B142" s="53"/>
      <c r="C142" s="53"/>
      <c r="D142" s="53"/>
      <c r="E142" s="53"/>
      <c r="F142" s="53"/>
    </row>
    <row r="143" spans="1:6">
      <c r="A143" s="53"/>
      <c r="B143" s="53"/>
      <c r="C143" s="53"/>
      <c r="D143" s="53"/>
      <c r="E143" s="53"/>
      <c r="F143" s="53"/>
    </row>
    <row r="144" spans="1:6">
      <c r="A144" s="53"/>
      <c r="B144" s="53"/>
      <c r="C144" s="53"/>
      <c r="D144" s="53"/>
      <c r="E144" s="53"/>
      <c r="F144" s="53"/>
    </row>
    <row r="145" spans="1:6">
      <c r="A145" s="53"/>
      <c r="B145" s="53"/>
      <c r="C145" s="53"/>
      <c r="D145" s="53"/>
      <c r="E145" s="53"/>
      <c r="F145" s="53"/>
    </row>
    <row r="146" spans="1:6">
      <c r="A146" s="53"/>
      <c r="B146" s="53"/>
      <c r="C146" s="53"/>
      <c r="D146" s="53"/>
      <c r="E146" s="53"/>
      <c r="F146" s="53"/>
    </row>
    <row r="147" spans="1:6">
      <c r="A147" s="53"/>
      <c r="B147" s="53"/>
      <c r="C147" s="53"/>
      <c r="D147" s="53"/>
      <c r="E147" s="53"/>
      <c r="F147" s="53"/>
    </row>
    <row r="148" spans="1:6">
      <c r="A148" s="53"/>
      <c r="B148" s="53"/>
      <c r="C148" s="53"/>
      <c r="D148" s="53"/>
      <c r="E148" s="53"/>
      <c r="F148" s="53"/>
    </row>
    <row r="149" spans="1:6">
      <c r="A149" s="53"/>
      <c r="B149" s="53"/>
      <c r="C149" s="53"/>
      <c r="D149" s="53"/>
      <c r="E149" s="53"/>
      <c r="F149" s="53"/>
    </row>
    <row r="150" spans="1:6">
      <c r="A150" s="53"/>
      <c r="B150" s="53"/>
      <c r="C150" s="53"/>
      <c r="D150" s="53"/>
      <c r="E150" s="53"/>
      <c r="F150" s="53"/>
    </row>
    <row r="151" spans="1:6">
      <c r="A151" s="53"/>
      <c r="B151" s="53"/>
      <c r="C151" s="53"/>
      <c r="D151" s="53"/>
      <c r="E151" s="53"/>
      <c r="F151" s="53"/>
    </row>
    <row r="152" spans="1:6">
      <c r="A152" s="53"/>
      <c r="B152" s="53"/>
      <c r="C152" s="53"/>
      <c r="D152" s="53"/>
      <c r="E152" s="53"/>
      <c r="F152" s="53"/>
    </row>
    <row r="153" spans="1:6">
      <c r="A153" s="53"/>
      <c r="B153" s="53"/>
      <c r="C153" s="53"/>
      <c r="D153" s="53"/>
      <c r="E153" s="53"/>
      <c r="F153" s="53"/>
    </row>
    <row r="154" spans="1:6">
      <c r="A154" s="53"/>
      <c r="B154" s="53"/>
      <c r="C154" s="53"/>
      <c r="D154" s="53"/>
      <c r="E154" s="53"/>
      <c r="F154" s="53"/>
    </row>
    <row r="155" spans="1:6">
      <c r="A155" s="53"/>
      <c r="B155" s="53"/>
      <c r="C155" s="53"/>
      <c r="D155" s="53"/>
      <c r="E155" s="53"/>
      <c r="F155" s="53"/>
    </row>
    <row r="156" spans="1:6">
      <c r="A156" s="53"/>
      <c r="B156" s="53"/>
      <c r="C156" s="53"/>
      <c r="D156" s="53"/>
      <c r="E156" s="53"/>
      <c r="F156" s="53"/>
    </row>
    <row r="157" spans="1:6">
      <c r="A157" s="53"/>
      <c r="B157" s="53"/>
      <c r="C157" s="53"/>
      <c r="D157" s="53"/>
      <c r="E157" s="53"/>
      <c r="F157" s="53"/>
    </row>
    <row r="158" spans="1:6">
      <c r="A158" s="53"/>
      <c r="B158" s="53"/>
      <c r="C158" s="53"/>
      <c r="D158" s="53"/>
      <c r="E158" s="53"/>
      <c r="F158" s="53"/>
    </row>
    <row r="159" spans="1:6">
      <c r="A159" s="53"/>
      <c r="B159" s="53"/>
      <c r="C159" s="53"/>
      <c r="D159" s="53"/>
      <c r="E159" s="53"/>
      <c r="F159" s="53"/>
    </row>
    <row r="160" spans="1:6">
      <c r="A160" s="53"/>
      <c r="B160" s="53"/>
      <c r="C160" s="53"/>
      <c r="D160" s="53"/>
      <c r="E160" s="53"/>
      <c r="F160" s="53"/>
    </row>
    <row r="161" spans="1:6">
      <c r="A161" s="53"/>
      <c r="B161" s="53"/>
      <c r="C161" s="53"/>
      <c r="D161" s="53"/>
      <c r="E161" s="53"/>
      <c r="F161" s="53"/>
    </row>
    <row r="162" spans="1:6">
      <c r="A162" s="53"/>
      <c r="B162" s="53"/>
      <c r="C162" s="53"/>
      <c r="D162" s="53"/>
      <c r="E162" s="53"/>
      <c r="F162" s="53"/>
    </row>
    <row r="163" spans="1:6">
      <c r="A163" s="53"/>
      <c r="B163" s="53"/>
      <c r="C163" s="53"/>
      <c r="D163" s="53"/>
      <c r="E163" s="53"/>
      <c r="F163" s="53"/>
    </row>
    <row r="164" spans="1:6">
      <c r="A164" s="53"/>
      <c r="B164" s="53"/>
      <c r="C164" s="53"/>
      <c r="D164" s="53"/>
      <c r="E164" s="53"/>
      <c r="F164" s="53"/>
    </row>
    <row r="165" spans="1:6">
      <c r="A165" s="53"/>
      <c r="B165" s="53"/>
      <c r="C165" s="53"/>
      <c r="D165" s="53"/>
      <c r="E165" s="53"/>
      <c r="F165" s="53"/>
    </row>
    <row r="166" spans="1:6">
      <c r="A166" s="53"/>
      <c r="B166" s="53"/>
      <c r="C166" s="53"/>
      <c r="D166" s="53"/>
      <c r="E166" s="53"/>
      <c r="F166" s="53"/>
    </row>
    <row r="167" spans="1:6">
      <c r="A167" s="53"/>
      <c r="B167" s="53"/>
      <c r="C167" s="53"/>
      <c r="D167" s="53"/>
      <c r="E167" s="53"/>
      <c r="F167" s="53"/>
    </row>
    <row r="168" spans="1:6">
      <c r="A168" s="53"/>
      <c r="B168" s="53"/>
      <c r="C168" s="53"/>
      <c r="D168" s="53"/>
      <c r="E168" s="53"/>
      <c r="F168" s="53"/>
    </row>
    <row r="169" spans="1:6">
      <c r="A169" s="53"/>
      <c r="B169" s="53"/>
      <c r="C169" s="53"/>
      <c r="D169" s="53"/>
      <c r="E169" s="53"/>
      <c r="F169" s="53"/>
    </row>
    <row r="170" spans="1:6">
      <c r="A170" s="53"/>
      <c r="B170" s="53"/>
      <c r="C170" s="53"/>
      <c r="D170" s="53"/>
      <c r="E170" s="53"/>
      <c r="F170" s="53"/>
    </row>
    <row r="171" spans="1:6">
      <c r="A171" s="53"/>
      <c r="B171" s="53"/>
      <c r="C171" s="53"/>
      <c r="D171" s="53"/>
      <c r="E171" s="53"/>
      <c r="F171" s="53"/>
    </row>
    <row r="172" spans="1:6">
      <c r="A172" s="53"/>
      <c r="B172" s="53"/>
      <c r="C172" s="53"/>
      <c r="D172" s="53"/>
      <c r="E172" s="53"/>
      <c r="F172" s="53"/>
    </row>
    <row r="173" spans="1:6">
      <c r="A173" s="53"/>
      <c r="B173" s="53"/>
      <c r="C173" s="53"/>
      <c r="D173" s="53"/>
      <c r="E173" s="53"/>
      <c r="F173" s="53"/>
    </row>
    <row r="174" spans="1:6">
      <c r="A174" s="53"/>
      <c r="B174" s="53"/>
      <c r="C174" s="53"/>
      <c r="D174" s="53"/>
      <c r="E174" s="53"/>
      <c r="F174" s="53"/>
    </row>
    <row r="175" spans="1:6">
      <c r="A175" s="53"/>
      <c r="B175" s="53"/>
      <c r="C175" s="53"/>
      <c r="D175" s="53"/>
      <c r="E175" s="53"/>
      <c r="F175" s="53"/>
    </row>
    <row r="176" spans="1:6">
      <c r="A176" s="53"/>
      <c r="B176" s="53"/>
      <c r="C176" s="53"/>
      <c r="D176" s="53"/>
      <c r="E176" s="53"/>
      <c r="F176" s="53"/>
    </row>
    <row r="177" spans="1:6">
      <c r="A177" s="53"/>
      <c r="B177" s="53"/>
      <c r="C177" s="53"/>
      <c r="D177" s="53"/>
      <c r="E177" s="53"/>
      <c r="F177" s="53"/>
    </row>
    <row r="178" spans="1:6">
      <c r="A178" s="53"/>
      <c r="B178" s="53"/>
      <c r="C178" s="53"/>
      <c r="D178" s="53"/>
      <c r="E178" s="53"/>
      <c r="F178" s="53"/>
    </row>
    <row r="179" spans="1:6">
      <c r="A179" s="53"/>
      <c r="B179" s="53"/>
      <c r="C179" s="53"/>
      <c r="D179" s="53"/>
      <c r="E179" s="53"/>
      <c r="F179" s="53"/>
    </row>
    <row r="180" spans="1:6">
      <c r="A180" s="53"/>
      <c r="B180" s="53"/>
      <c r="C180" s="53"/>
      <c r="D180" s="53"/>
      <c r="E180" s="53"/>
      <c r="F180" s="53"/>
    </row>
    <row r="181" spans="1:6">
      <c r="A181" s="53"/>
      <c r="B181" s="53"/>
      <c r="C181" s="53"/>
      <c r="D181" s="53"/>
      <c r="E181" s="53"/>
      <c r="F181" s="53"/>
    </row>
    <row r="182" spans="1:6">
      <c r="A182" s="53"/>
      <c r="B182" s="53"/>
      <c r="C182" s="53"/>
      <c r="D182" s="53"/>
      <c r="E182" s="53"/>
      <c r="F182" s="53"/>
    </row>
    <row r="183" spans="1:6">
      <c r="A183" s="53"/>
      <c r="B183" s="53"/>
      <c r="C183" s="53"/>
      <c r="D183" s="53"/>
      <c r="E183" s="53"/>
      <c r="F183" s="53"/>
    </row>
    <row r="184" spans="1:6">
      <c r="A184" s="53"/>
      <c r="B184" s="53"/>
      <c r="C184" s="53"/>
      <c r="D184" s="53"/>
      <c r="E184" s="53"/>
      <c r="F184" s="53"/>
    </row>
    <row r="185" spans="1:6">
      <c r="A185" s="53"/>
      <c r="B185" s="53"/>
      <c r="C185" s="53"/>
      <c r="D185" s="53"/>
      <c r="E185" s="53"/>
      <c r="F185" s="53"/>
    </row>
    <row r="186" spans="1:6">
      <c r="A186" s="53"/>
      <c r="B186" s="53"/>
      <c r="C186" s="53"/>
      <c r="D186" s="53"/>
      <c r="E186" s="53"/>
      <c r="F186" s="53"/>
    </row>
    <row r="187" spans="1:6">
      <c r="A187" s="53"/>
      <c r="B187" s="53"/>
      <c r="C187" s="53"/>
      <c r="D187" s="53"/>
      <c r="E187" s="53"/>
      <c r="F187" s="53"/>
    </row>
    <row r="188" spans="1:6">
      <c r="A188" s="53"/>
      <c r="B188" s="53"/>
      <c r="C188" s="53"/>
      <c r="D188" s="53"/>
      <c r="E188" s="53"/>
      <c r="F188" s="53"/>
    </row>
    <row r="189" spans="1:6">
      <c r="A189" s="53"/>
      <c r="B189" s="53"/>
      <c r="C189" s="53"/>
      <c r="D189" s="53"/>
      <c r="E189" s="53"/>
      <c r="F189" s="53"/>
    </row>
    <row r="190" spans="1:6">
      <c r="A190" s="53"/>
      <c r="B190" s="53"/>
      <c r="C190" s="53"/>
      <c r="D190" s="53"/>
      <c r="E190" s="53"/>
      <c r="F190" s="53"/>
    </row>
    <row r="191" spans="1:6">
      <c r="A191" s="53"/>
      <c r="B191" s="53"/>
      <c r="C191" s="53"/>
      <c r="D191" s="53"/>
      <c r="E191" s="53"/>
      <c r="F191" s="53"/>
    </row>
    <row r="192" spans="1:6">
      <c r="A192" s="53"/>
      <c r="B192" s="53"/>
      <c r="C192" s="53"/>
      <c r="D192" s="53"/>
      <c r="E192" s="53"/>
      <c r="F192" s="53"/>
    </row>
    <row r="193" spans="1:6">
      <c r="A193" s="53"/>
      <c r="B193" s="53"/>
      <c r="C193" s="53"/>
      <c r="D193" s="53"/>
      <c r="E193" s="53"/>
      <c r="F193" s="53"/>
    </row>
    <row r="194" spans="1:6">
      <c r="A194" s="53"/>
      <c r="B194" s="53"/>
      <c r="C194" s="53"/>
      <c r="D194" s="53"/>
      <c r="E194" s="53"/>
      <c r="F194" s="53"/>
    </row>
    <row r="195" spans="1:6">
      <c r="A195" s="53"/>
      <c r="B195" s="53"/>
      <c r="C195" s="53"/>
      <c r="D195" s="53"/>
      <c r="E195" s="53"/>
      <c r="F195" s="53"/>
    </row>
    <row r="196" spans="1:6">
      <c r="A196" s="53"/>
      <c r="B196" s="53"/>
      <c r="C196" s="53"/>
      <c r="D196" s="53"/>
      <c r="E196" s="53"/>
      <c r="F196" s="53"/>
    </row>
    <row r="197" spans="1:6">
      <c r="A197" s="53"/>
      <c r="B197" s="53"/>
      <c r="C197" s="53"/>
      <c r="D197" s="53"/>
      <c r="E197" s="53"/>
      <c r="F197" s="53"/>
    </row>
    <row r="198" spans="1:6">
      <c r="A198" s="53"/>
      <c r="B198" s="53"/>
      <c r="C198" s="53"/>
      <c r="D198" s="53"/>
      <c r="E198" s="53"/>
      <c r="F198" s="53"/>
    </row>
    <row r="199" spans="1:6">
      <c r="A199" s="53"/>
      <c r="B199" s="53"/>
      <c r="C199" s="53"/>
      <c r="D199" s="53"/>
      <c r="E199" s="53"/>
      <c r="F199" s="53"/>
    </row>
    <row r="200" spans="1:6">
      <c r="A200" s="53"/>
      <c r="B200" s="53"/>
      <c r="C200" s="53"/>
      <c r="D200" s="53"/>
      <c r="E200" s="53"/>
      <c r="F200" s="53"/>
    </row>
    <row r="201" spans="1:6">
      <c r="A201" s="53"/>
      <c r="B201" s="53"/>
      <c r="C201" s="53"/>
      <c r="D201" s="53"/>
      <c r="E201" s="53"/>
      <c r="F201" s="53"/>
    </row>
    <row r="202" spans="1:6">
      <c r="A202" s="53"/>
      <c r="B202" s="53"/>
      <c r="C202" s="53"/>
      <c r="D202" s="53"/>
      <c r="E202" s="53"/>
      <c r="F202" s="53"/>
    </row>
    <row r="203" spans="1:6">
      <c r="A203" s="53"/>
      <c r="B203" s="53"/>
      <c r="C203" s="53"/>
      <c r="D203" s="53"/>
      <c r="E203" s="53"/>
      <c r="F203" s="53"/>
    </row>
    <row r="204" spans="1:6">
      <c r="A204" s="53"/>
      <c r="B204" s="53"/>
      <c r="C204" s="53"/>
      <c r="D204" s="53"/>
      <c r="E204" s="53"/>
      <c r="F204" s="53"/>
    </row>
    <row r="205" spans="1:6">
      <c r="A205" s="53"/>
      <c r="B205" s="53"/>
      <c r="C205" s="53"/>
      <c r="D205" s="53"/>
      <c r="E205" s="53"/>
      <c r="F205" s="53"/>
    </row>
    <row r="206" spans="1:6">
      <c r="A206" s="53"/>
      <c r="B206" s="53"/>
      <c r="C206" s="53"/>
      <c r="D206" s="53"/>
      <c r="E206" s="53"/>
      <c r="F206" s="53"/>
    </row>
    <row r="207" spans="1:6">
      <c r="A207" s="53"/>
      <c r="B207" s="53"/>
      <c r="C207" s="53"/>
      <c r="D207" s="53"/>
      <c r="E207" s="53"/>
      <c r="F207" s="53"/>
    </row>
    <row r="208" spans="1:6">
      <c r="A208" s="53"/>
      <c r="B208" s="53"/>
      <c r="C208" s="53"/>
      <c r="D208" s="53"/>
      <c r="E208" s="53"/>
      <c r="F208" s="53"/>
    </row>
    <row r="209" spans="1:6">
      <c r="A209" s="53"/>
      <c r="B209" s="53"/>
      <c r="C209" s="53"/>
      <c r="D209" s="53"/>
      <c r="E209" s="53"/>
      <c r="F209" s="53"/>
    </row>
    <row r="210" spans="1:6">
      <c r="A210" s="53"/>
      <c r="B210" s="53"/>
      <c r="C210" s="53"/>
      <c r="D210" s="53"/>
      <c r="E210" s="53"/>
      <c r="F210" s="53"/>
    </row>
    <row r="211" spans="1:6">
      <c r="A211" s="53"/>
      <c r="B211" s="53"/>
      <c r="C211" s="53"/>
      <c r="D211" s="53"/>
      <c r="E211" s="53"/>
      <c r="F211" s="53"/>
    </row>
    <row r="212" spans="1:6">
      <c r="A212" s="53"/>
      <c r="B212" s="53"/>
      <c r="C212" s="53"/>
      <c r="D212" s="53"/>
      <c r="E212" s="53"/>
      <c r="F212" s="53"/>
    </row>
    <row r="213" spans="1:6">
      <c r="A213" s="53"/>
      <c r="B213" s="53"/>
      <c r="C213" s="53"/>
      <c r="D213" s="53"/>
      <c r="E213" s="53"/>
      <c r="F213" s="53"/>
    </row>
    <row r="214" spans="1:6">
      <c r="A214" s="53"/>
      <c r="B214" s="53"/>
      <c r="C214" s="53"/>
      <c r="D214" s="53"/>
      <c r="E214" s="53"/>
      <c r="F214" s="53"/>
    </row>
    <row r="215" spans="1:6">
      <c r="A215" s="53"/>
      <c r="B215" s="53"/>
      <c r="C215" s="53"/>
      <c r="D215" s="53"/>
      <c r="E215" s="53"/>
      <c r="F215" s="53"/>
    </row>
    <row r="216" spans="1:6">
      <c r="A216" s="53"/>
      <c r="B216" s="53"/>
      <c r="C216" s="53"/>
      <c r="D216" s="53"/>
      <c r="E216" s="53"/>
      <c r="F216" s="53"/>
    </row>
    <row r="217" spans="1:6">
      <c r="A217" s="53"/>
      <c r="B217" s="53"/>
      <c r="C217" s="53"/>
      <c r="D217" s="53"/>
      <c r="E217" s="53"/>
      <c r="F217" s="53"/>
    </row>
    <row r="218" spans="1:6">
      <c r="A218" s="53"/>
      <c r="B218" s="53"/>
      <c r="C218" s="53"/>
      <c r="D218" s="53"/>
      <c r="E218" s="53"/>
      <c r="F218" s="53"/>
    </row>
    <row r="219" spans="1:6">
      <c r="A219" s="53"/>
      <c r="B219" s="53"/>
      <c r="C219" s="53"/>
      <c r="D219" s="53"/>
      <c r="E219" s="53"/>
      <c r="F219" s="53"/>
    </row>
    <row r="220" spans="1:6">
      <c r="A220" s="53"/>
      <c r="B220" s="53"/>
      <c r="C220" s="53"/>
      <c r="D220" s="53"/>
      <c r="E220" s="53"/>
      <c r="F220" s="53"/>
    </row>
    <row r="221" spans="1:6">
      <c r="A221" s="53"/>
      <c r="B221" s="53"/>
      <c r="C221" s="53"/>
      <c r="D221" s="53"/>
      <c r="E221" s="53"/>
      <c r="F221" s="53"/>
    </row>
    <row r="222" spans="1:6">
      <c r="A222" s="53"/>
      <c r="B222" s="53"/>
      <c r="C222" s="53"/>
      <c r="D222" s="53"/>
      <c r="E222" s="53"/>
      <c r="F222" s="53"/>
    </row>
    <row r="223" spans="1:6">
      <c r="A223" s="53"/>
      <c r="B223" s="53"/>
      <c r="C223" s="53"/>
      <c r="D223" s="53"/>
      <c r="E223" s="53"/>
      <c r="F223" s="53"/>
    </row>
    <row r="224" spans="1:6">
      <c r="A224" s="53"/>
      <c r="B224" s="53"/>
      <c r="C224" s="53"/>
      <c r="D224" s="53"/>
      <c r="E224" s="53"/>
      <c r="F224" s="53"/>
    </row>
    <row r="225" spans="1:6">
      <c r="A225" s="53"/>
      <c r="B225" s="53"/>
      <c r="C225" s="53"/>
      <c r="D225" s="53"/>
      <c r="E225" s="53"/>
      <c r="F225" s="53"/>
    </row>
    <row r="226" spans="1:6">
      <c r="A226" s="53"/>
      <c r="B226" s="53"/>
      <c r="C226" s="53"/>
      <c r="D226" s="53"/>
      <c r="E226" s="53"/>
      <c r="F226" s="53"/>
    </row>
    <row r="227" spans="1:6">
      <c r="A227" s="53"/>
      <c r="B227" s="53"/>
      <c r="C227" s="53"/>
      <c r="D227" s="53"/>
      <c r="E227" s="53"/>
      <c r="F227" s="53"/>
    </row>
    <row r="228" spans="1:6">
      <c r="A228" s="53"/>
      <c r="B228" s="53"/>
      <c r="C228" s="53"/>
      <c r="D228" s="53"/>
      <c r="E228" s="53"/>
      <c r="F228" s="53"/>
    </row>
    <row r="229" spans="1:6">
      <c r="A229" s="53"/>
      <c r="B229" s="53"/>
      <c r="C229" s="53"/>
      <c r="D229" s="53"/>
      <c r="E229" s="53"/>
      <c r="F229" s="53"/>
    </row>
    <row r="230" spans="1:6">
      <c r="A230" s="53"/>
      <c r="B230" s="53"/>
      <c r="C230" s="53"/>
      <c r="D230" s="53"/>
      <c r="E230" s="53"/>
      <c r="F230" s="53"/>
    </row>
    <row r="231" spans="1:6">
      <c r="A231" s="53"/>
      <c r="B231" s="53"/>
      <c r="C231" s="53"/>
      <c r="D231" s="53"/>
      <c r="E231" s="53"/>
      <c r="F231" s="53"/>
    </row>
    <row r="232" spans="1:6">
      <c r="A232" s="53"/>
      <c r="B232" s="53"/>
      <c r="C232" s="53"/>
      <c r="D232" s="53"/>
      <c r="E232" s="53"/>
      <c r="F232" s="53"/>
    </row>
    <row r="233" spans="1:6">
      <c r="A233" s="53"/>
      <c r="B233" s="53"/>
      <c r="C233" s="53"/>
      <c r="D233" s="53"/>
      <c r="E233" s="53"/>
      <c r="F233" s="53"/>
    </row>
    <row r="234" spans="1:6">
      <c r="A234" s="53"/>
      <c r="B234" s="53"/>
      <c r="C234" s="53"/>
      <c r="D234" s="53"/>
      <c r="E234" s="53"/>
      <c r="F234" s="53"/>
    </row>
  </sheetData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2AA5C14B-C88A-44F7-A26C-D163AD9502D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0F49310-4B77-41E3-A53F-28C85F94E04B}"/>
</file>

<file path=customXml/itemProps3.xml><?xml version="1.0" encoding="utf-8"?>
<ds:datastoreItem xmlns:ds="http://schemas.openxmlformats.org/officeDocument/2006/customXml" ds:itemID="{1BF86486-D378-4DA3-A3A9-200A9B43054E}"/>
</file>

<file path=customXml/itemProps4.xml><?xml version="1.0" encoding="utf-8"?>
<ds:datastoreItem xmlns:ds="http://schemas.openxmlformats.org/officeDocument/2006/customXml" ds:itemID="{723C0713-494A-4E04-A959-A90C0CD040FC}"/>
</file>

<file path=customXml/itemProps5.xml><?xml version="1.0" encoding="utf-8"?>
<ds:datastoreItem xmlns:ds="http://schemas.openxmlformats.org/officeDocument/2006/customXml" ds:itemID="{B0F8E068-D665-41D0-BDC9-448F7BF62E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G</vt:lpstr>
      <vt:lpstr>CBR_Gas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Peterson, Pete</cp:lastModifiedBy>
  <cp:lastPrinted>2018-03-13T23:25:12Z</cp:lastPrinted>
  <dcterms:created xsi:type="dcterms:W3CDTF">2005-09-20T18:55:47Z</dcterms:created>
  <dcterms:modified xsi:type="dcterms:W3CDTF">2022-03-15T20:39:12Z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