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90" windowWidth="18195" windowHeight="10485" tabRatio="843"/>
  </bookViews>
  <sheets>
    <sheet name="Summary" sheetId="22" r:id="rId1"/>
    <sheet name="Exhibit MGW-2 PCAM Calculation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FuelCost">'[8](4.2) WCA Base NPC UE-140762'!$E$700:$Q$726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[9]Variance!#REF!</definedName>
    <definedName name="Burn">'[8](4.2) WCA Base NPC UE-140762'!$E$672:$Q$698</definedName>
    <definedName name="calcoutput">'[10]Calcoutput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'[10]OTC Gas Quotes'!$M$2</definedName>
    <definedName name="CCG_Hier">OFFSET('[11]cost center'!$A$1,0,0,COUNTA('[11]cost center'!$A$1:$A$65536),COUNTA('[11]cost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[12]Variables!$AQ$27</definedName>
    <definedName name="CONTRACTDATA">[13]MarketData!#REF!</definedName>
    <definedName name="contractsymbol">[10]Futures!$B$2:$B$500</definedName>
    <definedName name="ContractTypeDol">#REF!</definedName>
    <definedName name="ContractTypeMWh">#REF!</definedName>
    <definedName name="COSFacVal">[5]Inputs!$W$11</definedName>
    <definedName name="Cost">'[8](4.2) WCA Base NPC UE-140762'!$E$1:$Q$313</definedName>
    <definedName name="DATA5">[14]DS13!$E$2:$E$103</definedName>
    <definedName name="DATA6">[14]DS13!$F$2:$F$103</definedName>
    <definedName name="_xlnm.Database">[15]Invoice!#REF!</definedName>
    <definedName name="DataCheck">'[16]Base NPC'!#REF!</definedName>
    <definedName name="DataCheck_Base">#REF!</definedName>
    <definedName name="DataCheck_Delta">#REF!</definedName>
    <definedName name="DataCheck_NPC">'[8](4.2) WCA Base NPC UE-140762'!#REF!</definedName>
    <definedName name="Date">#REF!</definedName>
    <definedName name="dateTable">'[17]on off peak hours'!$C$15:$Z$15</definedName>
    <definedName name="Debt">[12]Variables!$AQ$25</definedName>
    <definedName name="DebtCost">[12]Variables!$AT$25</definedName>
    <definedName name="Demand">[18]Inputs!$D$9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'[16]Exhibit 1'!#REF!</definedName>
    <definedName name="DUDE" hidden="1">#REF!</definedName>
    <definedName name="ECDQF_Exp">'[8](4.2) WCA Base NPC UE-140762'!$E$1123:$Q$1128</definedName>
    <definedName name="ECDQF_MWh">'[8](4.2) WCA Base NPC UE-140762'!$E$1131:$Q$1136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[10]MarketData!$J$1</definedName>
    <definedName name="ExchangeMWh">'[16]Base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'[8](4.2) WCA Base NPC UE-140762'!$E$759:$Q$801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[10]MarketData!$A$14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'[13]Main Page'!#REF!</definedName>
    <definedName name="GrossReceipts">[7]Variables!$B$31</definedName>
    <definedName name="Header">#REF!</definedName>
    <definedName name="HenryHub___Nymex">[13]MarketData!#REF!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[10]MarketData!$A$1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[9]Variance!#REF!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[21]!Macro2</definedName>
    <definedName name="market1">'[10]OTC Gas Quotes'!$E$5</definedName>
    <definedName name="market2">'[10]OTC Gas Quotes'!$F$5</definedName>
    <definedName name="market3">'[10]OTC Gas Quotes'!$G$5</definedName>
    <definedName name="market4">'[10]OTC Gas Quotes'!$H$5</definedName>
    <definedName name="market5">'[10]OTC Gas Quotes'!$I$5</definedName>
    <definedName name="market6">'[10]OTC Gas Quotes'!$J$5</definedName>
    <definedName name="market7">'[10]OTC Gas Quotes'!$K$5</definedName>
    <definedName name="Master" hidden="1">{#N/A,#N/A,FALSE,"Actual";#N/A,#N/A,FALSE,"Normalized";#N/A,#N/A,FALSE,"Electric Actual";#N/A,#N/A,FALSE,"Electric Normalized"}</definedName>
    <definedName name="MD_High1">'[9]Master Data'!$A$2</definedName>
    <definedName name="MD_Low1">'[9]Master Data'!$D$29</definedName>
    <definedName name="MidC">[22]lookup!$C$98:$D$107</definedName>
    <definedName name="Mill">'[8](4.2) WCA Base NPC UE-140762'!$E$874:$Q$1098</definedName>
    <definedName name="MMBtu">'[8](4.2) WCA Base NPC UE-140762'!$E$643:$Q$670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'[8](4.2) WCA Base NPC UE-140762'!$F$3:$Q$3</definedName>
    <definedName name="MSPAverageInput">[6]Inputs!#REF!</definedName>
    <definedName name="MSPYearEndInput">[6]Inputs!#REF!</definedName>
    <definedName name="MWh">'[8](4.2) WCA Base NPC UE-140762'!$E$317:$Q$639</definedName>
    <definedName name="NameAverageFuelCost">'[8](4.2) WCA Base NPC UE-140762'!$C$700:$C$726</definedName>
    <definedName name="NameBurn">'[8](4.2) WCA Base NPC UE-140762'!$C$672:$C$697</definedName>
    <definedName name="NameCost">'[8](4.2) WCA Base NPC UE-140762'!$C$1:$C$313</definedName>
    <definedName name="NameECDQF_Exp">'[8](4.2) WCA Base NPC UE-140762'!$C$1123:$C$1128</definedName>
    <definedName name="NameECDQF_MWh">'[8](4.2) WCA Base NPC UE-140762'!$C$1131:$C$1136</definedName>
    <definedName name="NameFactor">'[8](4.2) WCA Base NPC UE-140762'!$C$759:$C$801</definedName>
    <definedName name="NameMill">'[8](4.2) WCA Base NPC UE-140762'!$C$874:$C$1116</definedName>
    <definedName name="NameMMBtu">'[8](4.2) WCA Base NPC UE-140762'!$C$643:$C$670</definedName>
    <definedName name="NameMWh">'[8](4.2) WCA Base NPC UE-140762'!$C$317:$C$639</definedName>
    <definedName name="NamePeak">'[8](4.2) WCA Base NPC UE-140762'!$C$728:$C$757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[10]Futures!$A$2:$J$500</definedName>
    <definedName name="NymexOptions">[10]Options!$A$2:$K$3000</definedName>
    <definedName name="OFPC_Date">[23]VDOC!$O$4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[10]Options!$A$1:$P$3000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'[24]1993'!#REF!</definedName>
    <definedName name="PE_Lookup">'[16]Exhibit 1'!#REF!</definedName>
    <definedName name="Peak">'[8](4.2) WCA Base NPC UE-140762'!$E$728:$Q$757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[12]Variables!$AQ$26</definedName>
    <definedName name="PrefCost">[12]Variables!$AT$26</definedName>
    <definedName name="PricingInfo" hidden="1">[25]Inputs!#REF!</definedName>
    <definedName name="_xlnm.Print_Area">#REF!</definedName>
    <definedName name="PSATable">[26]Hermiston!$A$32:$E$57</definedName>
    <definedName name="Purchases">[22]lookup!$C$21:$D$64</definedName>
    <definedName name="QFs">[22]lookup!$C$66:$D$96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'[10]GAS CURVE Engine'!$AW$3:$CB$34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[9]Variance!#REF!</definedName>
    <definedName name="ST_Top1">[9]Variance!#REF!</definedName>
    <definedName name="ST_Top2">[9]Variance!#REF!</definedName>
    <definedName name="ST_Top3">#REF!</definedName>
    <definedName name="standard1" hidden="1">{"YTD-Total",#N/A,FALSE,"Provision"}</definedName>
    <definedName name="startmonth">'[10]GAS CURVE Engine'!$N$2</definedName>
    <definedName name="startmonth1">'[10]OTC Gas Quotes'!$L$6</definedName>
    <definedName name="startmonth10">'[10]OTC Gas Quotes'!$L$15</definedName>
    <definedName name="startmonth2">'[10]OTC Gas Quotes'!$L$7</definedName>
    <definedName name="startmonth3">'[10]OTC Gas Quotes'!$L$8</definedName>
    <definedName name="startmonth4">'[10]OTC Gas Quotes'!$L$9</definedName>
    <definedName name="startmonth5">'[10]OTC Gas Quotes'!$L$10</definedName>
    <definedName name="startmonth6">'[10]OTC Gas Quotes'!$L$11</definedName>
    <definedName name="startmonth7">'[10]OTC Gas Quotes'!$L$12</definedName>
    <definedName name="startmonth8">'[10]OTC Gas Quotes'!$L$13</definedName>
    <definedName name="startmonth9">'[10]OTC Gas Quotes'!$L$14</definedName>
    <definedName name="StartMWh">'[8](4.2) WCA Base NPC UE-140762'!$A$316</definedName>
    <definedName name="StartTheMill">'[8](4.2) WCA Base NPC UE-140762'!$A$874</definedName>
    <definedName name="StartTheRack">'[8](4.2) WCA Base NPC UE-140762'!$A$640</definedName>
    <definedName name="State">[5]Inputs!$C$5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[27]Transm2!$A$1:$M$461:'[27]10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'[10]Calcoutput (futures)'!$B$4:$C$124</definedName>
    <definedName name="Version">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'[31]DSM Output'!$B$21:$B$23</definedName>
    <definedName name="YearEndFactors">[7]UTCR!$G$22:$U$108</definedName>
    <definedName name="YearEndInput">[7]Inputs!$A$3:$D$1681</definedName>
    <definedName name="yesterdayscurves">'[10]Calcoutput (futures)'!$L$7:$T$128</definedName>
    <definedName name="z" localSheetId="0" hidden="1">'[31]DSM Output'!$G$21:$G$23</definedName>
    <definedName name="z" hidden="1">'[4]DSM Output'!$G$21:$G$23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D13" i="1"/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C17" i="1" l="1"/>
  <c r="O17" i="1" l="1"/>
  <c r="K17" i="1"/>
  <c r="G17" i="1"/>
  <c r="E17" i="1"/>
  <c r="D17" i="1"/>
  <c r="N17" i="1"/>
  <c r="J17" i="1"/>
  <c r="F17" i="1"/>
  <c r="I17" i="1"/>
  <c r="L17" i="1"/>
  <c r="H17" i="1"/>
  <c r="M17" i="1"/>
  <c r="C8" i="1"/>
  <c r="C13" i="1"/>
  <c r="C12" i="1"/>
  <c r="C9" i="1"/>
  <c r="P17" i="1" l="1"/>
  <c r="D8" i="1" l="1"/>
  <c r="A3" i="1"/>
  <c r="A1" i="1"/>
  <c r="A2" i="1"/>
  <c r="C16" i="1" l="1"/>
  <c r="C7" i="1"/>
  <c r="D7" i="1" l="1"/>
  <c r="E9" i="22" l="1"/>
  <c r="D9" i="1" l="1"/>
  <c r="O12" i="1" l="1"/>
  <c r="O14" i="1" s="1"/>
  <c r="K12" i="1"/>
  <c r="K14" i="1" s="1"/>
  <c r="G12" i="1"/>
  <c r="G14" i="1" s="1"/>
  <c r="D12" i="1"/>
  <c r="D14" i="1" s="1"/>
  <c r="N12" i="1"/>
  <c r="N14" i="1" s="1"/>
  <c r="J12" i="1"/>
  <c r="J14" i="1" s="1"/>
  <c r="F12" i="1"/>
  <c r="F14" i="1" s="1"/>
  <c r="H12" i="1"/>
  <c r="H14" i="1" s="1"/>
  <c r="M12" i="1"/>
  <c r="M14" i="1" s="1"/>
  <c r="I12" i="1"/>
  <c r="I14" i="1" s="1"/>
  <c r="E12" i="1"/>
  <c r="E14" i="1" s="1"/>
  <c r="L12" i="1"/>
  <c r="L14" i="1" s="1"/>
  <c r="E6" i="22"/>
  <c r="P14" i="1" l="1"/>
  <c r="A16" i="1" l="1"/>
  <c r="A17" i="1" l="1"/>
  <c r="C20" i="1"/>
  <c r="A18" i="1" l="1"/>
  <c r="C18" i="1"/>
  <c r="A20" i="1" l="1"/>
  <c r="A21" i="1" l="1"/>
  <c r="A24" i="1" s="1"/>
  <c r="C21" i="1" l="1"/>
  <c r="A26" i="1"/>
  <c r="A30" i="1" s="1"/>
  <c r="A31" i="1" l="1"/>
  <c r="A32" i="1" s="1"/>
  <c r="A33" i="1" l="1"/>
  <c r="A35" i="1" s="1"/>
  <c r="A37" i="1" l="1"/>
  <c r="A39" i="1" s="1"/>
  <c r="A40" i="1" l="1"/>
  <c r="A41" i="1" s="1"/>
  <c r="C40" i="1"/>
  <c r="A42" i="1" l="1"/>
  <c r="C41" i="1"/>
  <c r="N16" i="1" l="1"/>
  <c r="N18" i="1" s="1"/>
  <c r="N20" i="1" s="1"/>
  <c r="K16" i="1"/>
  <c r="K18" i="1" s="1"/>
  <c r="K20" i="1" s="1"/>
  <c r="E16" i="1"/>
  <c r="E18" i="1" s="1"/>
  <c r="E20" i="1" s="1"/>
  <c r="J16" i="1" l="1"/>
  <c r="J18" i="1" s="1"/>
  <c r="J20" i="1" s="1"/>
  <c r="L16" i="1"/>
  <c r="L18" i="1" s="1"/>
  <c r="L20" i="1" s="1"/>
  <c r="O16" i="1"/>
  <c r="O18" i="1" s="1"/>
  <c r="O20" i="1" s="1"/>
  <c r="M16" i="1"/>
  <c r="M18" i="1" s="1"/>
  <c r="M20" i="1" s="1"/>
  <c r="H16" i="1"/>
  <c r="H18" i="1" s="1"/>
  <c r="H20" i="1" s="1"/>
  <c r="D16" i="1" l="1"/>
  <c r="I16" i="1"/>
  <c r="I18" i="1" s="1"/>
  <c r="I20" i="1" s="1"/>
  <c r="D18" i="1" l="1"/>
  <c r="D20" i="1" s="1"/>
  <c r="D21" i="1" s="1"/>
  <c r="E21" i="1" s="1"/>
  <c r="G16" i="1"/>
  <c r="G18" i="1" s="1"/>
  <c r="G20" i="1" s="1"/>
  <c r="F16" i="1" l="1"/>
  <c r="F18" i="1" l="1"/>
  <c r="F20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P16" i="1"/>
  <c r="P18" i="1" s="1"/>
  <c r="E5" i="22" s="1"/>
  <c r="E7" i="22" l="1"/>
  <c r="D27" i="1"/>
  <c r="L27" i="1"/>
  <c r="O27" i="1"/>
  <c r="G27" i="1"/>
  <c r="E11" i="22"/>
  <c r="I27" i="1"/>
  <c r="J27" i="1"/>
  <c r="E27" i="1"/>
  <c r="K27" i="1"/>
  <c r="F27" i="1"/>
  <c r="M27" i="1"/>
  <c r="N27" i="1"/>
  <c r="H27" i="1"/>
  <c r="H26" i="1" l="1"/>
  <c r="E26" i="1"/>
  <c r="G26" i="1"/>
  <c r="G31" i="1"/>
  <c r="H31" i="1" s="1"/>
  <c r="L31" i="1" s="1"/>
  <c r="M31" i="1" s="1"/>
  <c r="G33" i="1"/>
  <c r="H33" i="1" s="1"/>
  <c r="G30" i="1"/>
  <c r="N31" i="1"/>
  <c r="N30" i="1"/>
  <c r="N26" i="1"/>
  <c r="J26" i="1"/>
  <c r="J31" i="1"/>
  <c r="J30" i="1"/>
  <c r="O31" i="1"/>
  <c r="O30" i="1"/>
  <c r="P27" i="1"/>
  <c r="E14" i="22" s="1"/>
  <c r="O26" i="1"/>
  <c r="K26" i="1"/>
  <c r="K31" i="1"/>
  <c r="K30" i="1"/>
  <c r="M26" i="1"/>
  <c r="M30" i="1"/>
  <c r="F26" i="1"/>
  <c r="I30" i="1"/>
  <c r="I31" i="1"/>
  <c r="I26" i="1"/>
  <c r="L26" i="1"/>
  <c r="L30" i="1"/>
  <c r="D31" i="1"/>
  <c r="E31" i="1" s="1"/>
  <c r="F31" i="1" s="1"/>
  <c r="D30" i="1"/>
  <c r="D33" i="1"/>
  <c r="E33" i="1" s="1"/>
  <c r="F33" i="1" s="1"/>
  <c r="D26" i="1"/>
  <c r="D32" i="1" s="1"/>
  <c r="E32" i="1" s="1"/>
  <c r="E30" i="1" l="1"/>
  <c r="E35" i="1" s="1"/>
  <c r="E40" i="1" s="1"/>
  <c r="D35" i="1"/>
  <c r="F32" i="1"/>
  <c r="H30" i="1"/>
  <c r="F30" i="1" l="1"/>
  <c r="F35" i="1" s="1"/>
  <c r="F40" i="1" s="1"/>
  <c r="D40" i="1"/>
  <c r="G32" i="1"/>
  <c r="H32" i="1" l="1"/>
  <c r="I32" i="1" s="1"/>
  <c r="G35" i="1"/>
  <c r="D41" i="1"/>
  <c r="J32" i="1" l="1"/>
  <c r="J33" i="1" s="1"/>
  <c r="J35" i="1" s="1"/>
  <c r="J40" i="1" s="1"/>
  <c r="I33" i="1"/>
  <c r="I35" i="1" s="1"/>
  <c r="I40" i="1" s="1"/>
  <c r="G40" i="1"/>
  <c r="D42" i="1"/>
  <c r="E39" i="1" s="1"/>
  <c r="E41" i="1" s="1"/>
  <c r="E42" i="1" s="1"/>
  <c r="F39" i="1" s="1"/>
  <c r="F41" i="1" s="1"/>
  <c r="F42" i="1" s="1"/>
  <c r="G39" i="1" s="1"/>
  <c r="H35" i="1"/>
  <c r="H40" i="1" s="1"/>
  <c r="K32" i="1" l="1"/>
  <c r="L32" i="1" s="1"/>
  <c r="M32" i="1" s="1"/>
  <c r="G41" i="1"/>
  <c r="K33" i="1" l="1"/>
  <c r="K35" i="1" s="1"/>
  <c r="K40" i="1" s="1"/>
  <c r="G42" i="1"/>
  <c r="H39" i="1" s="1"/>
  <c r="H41" i="1" s="1"/>
  <c r="H42" i="1" s="1"/>
  <c r="I39" i="1" s="1"/>
  <c r="I41" i="1" s="1"/>
  <c r="I42" i="1" s="1"/>
  <c r="J39" i="1" s="1"/>
  <c r="J41" i="1" s="1"/>
  <c r="J42" i="1" s="1"/>
  <c r="K39" i="1" s="1"/>
  <c r="L33" i="1"/>
  <c r="L35" i="1" s="1"/>
  <c r="L40" i="1" s="1"/>
  <c r="N32" i="1"/>
  <c r="N33" i="1" s="1"/>
  <c r="N35" i="1" s="1"/>
  <c r="N40" i="1" s="1"/>
  <c r="M33" i="1"/>
  <c r="M35" i="1" s="1"/>
  <c r="M40" i="1" s="1"/>
  <c r="K41" i="1" l="1"/>
  <c r="K42" i="1" s="1"/>
  <c r="L39" i="1" s="1"/>
  <c r="O32" i="1"/>
  <c r="O33" i="1" s="1"/>
  <c r="O35" i="1" s="1"/>
  <c r="O40" i="1" s="1"/>
  <c r="L41" i="1"/>
  <c r="L42" i="1" s="1"/>
  <c r="M39" i="1" s="1"/>
  <c r="M41" i="1" s="1"/>
  <c r="M42" i="1" s="1"/>
  <c r="N39" i="1" s="1"/>
  <c r="N41" i="1" s="1"/>
  <c r="N42" i="1" s="1"/>
  <c r="O39" i="1" s="1"/>
  <c r="P35" i="1" l="1"/>
  <c r="O41" i="1"/>
  <c r="E18" i="22" l="1"/>
  <c r="E16" i="22"/>
  <c r="O42" i="1"/>
  <c r="E20" i="22" l="1"/>
  <c r="E25" i="22" s="1"/>
</calcChain>
</file>

<file path=xl/sharedStrings.xml><?xml version="1.0" encoding="utf-8"?>
<sst xmlns="http://schemas.openxmlformats.org/spreadsheetml/2006/main" count="53" uniqueCount="53">
  <si>
    <t>Line No.</t>
  </si>
  <si>
    <t>Base NPC in Rates</t>
  </si>
  <si>
    <t>Total Annual NPC in Rates</t>
  </si>
  <si>
    <t>Retail Sales @ Meter in Rates</t>
  </si>
  <si>
    <t>NPC $/MWh In Rates</t>
  </si>
  <si>
    <t>Total</t>
  </si>
  <si>
    <t>Actual WA Sales (MWh)</t>
  </si>
  <si>
    <t>Actual Collections of Base NPC</t>
  </si>
  <si>
    <t>Line 4 x Line 5</t>
  </si>
  <si>
    <t>Beginning Balance</t>
  </si>
  <si>
    <t>Carrying Charge</t>
  </si>
  <si>
    <t>Ending Balance</t>
  </si>
  <si>
    <t>UE-140762</t>
  </si>
  <si>
    <t>Customer Share</t>
  </si>
  <si>
    <t>Company Share</t>
  </si>
  <si>
    <t>Asymmetrical Sharing Band</t>
  </si>
  <si>
    <t>Upper Limit</t>
  </si>
  <si>
    <t>Lower Limit</t>
  </si>
  <si>
    <t>FERC</t>
  </si>
  <si>
    <t>FERC Interest Rate - Published Quarterly</t>
  </si>
  <si>
    <t>Washington Sales (MWh)</t>
  </si>
  <si>
    <t>Washington Allocated Actual Non-NPC EIM Costs</t>
  </si>
  <si>
    <t>Requested PCAM Recovery</t>
  </si>
  <si>
    <t>* Calculated monthly</t>
  </si>
  <si>
    <t>Deadband +/-$4 Million</t>
  </si>
  <si>
    <t>Actual PCAM Costs ($/MWh)</t>
  </si>
  <si>
    <t>Base PCAM Costs ($/MWh)</t>
  </si>
  <si>
    <t>$/MWh PCAM Cost Differential</t>
  </si>
  <si>
    <t>Washington Allocated Adjusted Actual NPC</t>
  </si>
  <si>
    <t>Total PCAM Adjusted Actual Costs</t>
  </si>
  <si>
    <t>Total Monthly PCAM Differential - Above or (Below) Base</t>
  </si>
  <si>
    <t>Cumulative PCAM Differential - Above or (Below) Base</t>
  </si>
  <si>
    <t>PCAM Differential Outside of Deadband</t>
  </si>
  <si>
    <t>Cumulative PCAM Differential Outside of Deadband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</si>
  <si>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</si>
  <si>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</si>
  <si>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</si>
  <si>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</si>
  <si>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</si>
  <si>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Incremental Deferral After Sharing</t>
  </si>
  <si>
    <t>Total PCAM Differential*</t>
  </si>
  <si>
    <t>Total Deferrable ABOVE Deadband</t>
  </si>
  <si>
    <t>Total Deferrable BELOW Deadband</t>
  </si>
  <si>
    <t>Washington Deferral after Sharing</t>
  </si>
  <si>
    <t>Base NPC in Rates:</t>
  </si>
  <si>
    <t>Deferral:</t>
  </si>
  <si>
    <t>Deadband:</t>
  </si>
  <si>
    <t>Asymmetrical Sharing Band :</t>
  </si>
  <si>
    <t>Calendar Year 2017 PCAM Deferral</t>
  </si>
  <si>
    <t>Interest Accrued through December 31, 2017</t>
  </si>
  <si>
    <t>Note 1</t>
  </si>
  <si>
    <t>Note:</t>
  </si>
  <si>
    <t>The January 1, 2017 beginning balance is pending commission approval in Docket UE-170717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</si>
</sst>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0.0"/>
    <numFmt numFmtId="171" formatCode="#,##0.000;[Red]\-#,##0.000"/>
    <numFmt numFmtId="172" formatCode="_(* #,##0_);[Red]_(* \(#,##0\);_(* &quot;-&quot;_);_(@_)"/>
    <numFmt numFmtId="173" formatCode="General_)"/>
    <numFmt numFmtId="174" formatCode="0.000%"/>
    <numFmt numFmtId="175" formatCode="mmmm\ d\,\ yyyy"/>
    <numFmt numFmtId="176" formatCode="########\-###\-###"/>
    <numFmt numFmtId="177" formatCode="#,##0.0_);\(#,##0.0\);\-\ ;"/>
    <numFmt numFmtId="178" formatCode="#,##0.0000"/>
    <numFmt numFmtId="179" formatCode="mmm\ dd\,\ yyyy"/>
    <numFmt numFmtId="180" formatCode="0.0%"/>
    <numFmt numFmtId="181" formatCode="#,##0\ ;\(#,##0\);\-\ \ \ \ \ "/>
    <numFmt numFmtId="182" formatCode="#,##0\ ;\(#,##0\);\–\ \ \ \ \ "/>
    <numFmt numFmtId="183" formatCode="_(* #,##0.0_);_(* \(#,##0.0\);_(* &quot;-&quot;?_);@_)"/>
    <numFmt numFmtId="184" formatCode="_(* #,##0.000000_);_(* \(#,##0.000000\);_(* &quot;-&quot;??_);_(@_)"/>
    <numFmt numFmtId="185" formatCode="#,##0;\-#,##0;&quot;-&quot;"/>
    <numFmt numFmtId="186" formatCode="_-* #,##0.00_-;\-* #,##0.00_-;_-* &quot;-&quot;??_-;_-@_-"/>
    <numFmt numFmtId="187" formatCode="_-* #,##0.00\ _D_M_-;\-* #,##0.00\ _D_M_-;_-* &quot;-&quot;??\ _D_M_-;_-@_-"/>
    <numFmt numFmtId="188" formatCode="_-* #,##0.00\ &quot;DM&quot;_-;\-* #,##0.00\ &quot;DM&quot;_-;_-* &quot;-&quot;??\ &quot;DM&quot;_-;_-@_-"/>
    <numFmt numFmtId="189" formatCode="&quot;$&quot;#,##0\ ;\(&quot;$&quot;#,##0\)"/>
    <numFmt numFmtId="190" formatCode="_([$€-2]* #,##0.00_);_([$€-2]* \(#,##0.00\);_([$€-2]* &quot;-&quot;??_)"/>
    <numFmt numFmtId="191" formatCode="m/d/yyyy;@"/>
    <numFmt numFmtId="192" formatCode="0.000"/>
    <numFmt numFmtId="193" formatCode="0.0000_);\(0.0000\)"/>
    <numFmt numFmtId="194" formatCode="_-* #,##0.000000_-;\-* #,##0.000000_-;_-* &quot;-&quot;??????_-;_-@_-"/>
    <numFmt numFmtId="195" formatCode="###0.0_);[Red]\(###0.0\)"/>
    <numFmt numFmtId="196" formatCode="0.00_)"/>
    <numFmt numFmtId="197" formatCode="0%_);\(0%\)"/>
    <numFmt numFmtId="198" formatCode="#,##0.0_);\(#,##0.0\)"/>
    <numFmt numFmtId="199" formatCode="mm/dd/yy"/>
    <numFmt numFmtId="200" formatCode="0.000000"/>
    <numFmt numFmtId="201" formatCode="_-* #,##0_-;\-* #,##0_-;_-* &quot;-&quot;_-;_-@_-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##,000"/>
    <numFmt numFmtId="205" formatCode="_(&quot;$&quot;\ #,##0.00_);_(&quot;$&quot;* \(#,##0.00\);_(&quot;$&quot;* &quot;-&quot;??_);_(@_)"/>
    <numFmt numFmtId="206" formatCode="_(&quot;$&quot;\ #,##0_);_(&quot;$&quot;* \(#,##0\);_(&quot;$&quot;* &quot;-&quot;_);_(@_)"/>
  </numFmts>
  <fonts count="16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9"/>
      <name val="Helv"/>
    </font>
    <font>
      <sz val="8"/>
      <color theme="1"/>
      <name val="Courier Ne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0"/>
      <name val="Geneva"/>
      <family val="2"/>
    </font>
    <font>
      <i/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indexed="12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color indexed="11"/>
      <name val="Geneva"/>
    </font>
    <font>
      <sz val="12"/>
      <name val="Arial MT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0"/>
      <name val="Tms Rmn"/>
    </font>
    <font>
      <b/>
      <sz val="8"/>
      <name val="Times New Roman"/>
      <family val="1"/>
    </font>
    <font>
      <sz val="12"/>
      <color indexed="24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5"/>
      <color indexed="62"/>
      <name val="Calibri"/>
      <family val="2"/>
    </font>
    <font>
      <u/>
      <sz val="12"/>
      <color indexed="24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10"/>
      <name val="Times New Roman"/>
      <family val="1"/>
    </font>
    <font>
      <b/>
      <sz val="14"/>
      <name val="Helv"/>
    </font>
    <font>
      <sz val="11"/>
      <color indexed="19"/>
      <name val="Calibri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Arial Narrow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4"/>
      <name val="Helvetica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19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0"/>
      <name val="Helv"/>
    </font>
    <font>
      <sz val="7"/>
      <name val="Times New Roman"/>
      <family val="1"/>
    </font>
    <font>
      <b/>
      <sz val="10"/>
      <color indexed="10"/>
      <name val="Arial"/>
      <family val="2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LinePrinter"/>
      <family val="3"/>
    </font>
    <font>
      <sz val="10"/>
      <color rgb="FFFF0000"/>
      <name val="Arial"/>
      <family val="2"/>
    </font>
    <font>
      <sz val="8"/>
      <color indexed="9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i/>
      <sz val="8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lightGray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56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5" applyNumberFormat="0" applyAlignment="0" applyProtection="0"/>
    <xf numFmtId="0" fontId="14" fillId="21" borderId="6" applyNumberFormat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8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18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left"/>
    </xf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0"/>
    <xf numFmtId="0" fontId="24" fillId="0" borderId="7" applyNumberFormat="0" applyAlignment="0" applyProtection="0">
      <alignment horizontal="left" vertical="center"/>
    </xf>
    <xf numFmtId="0" fontId="24" fillId="0" borderId="3">
      <alignment horizontal="left" vertical="center"/>
    </xf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2" fillId="23" borderId="9" applyNumberFormat="0" applyBorder="0" applyAlignment="0" applyProtection="0"/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30" fillId="0" borderId="10" applyNumberFormat="0" applyFill="0" applyAlignment="0" applyProtection="0"/>
    <xf numFmtId="17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165" fontId="33" fillId="0" borderId="0" applyFont="0" applyAlignment="0" applyProtection="0"/>
    <xf numFmtId="0" fontId="22" fillId="0" borderId="11" applyNumberFormat="0" applyBorder="0" applyAlignment="0"/>
    <xf numFmtId="171" fontId="9" fillId="0" borderId="0"/>
    <xf numFmtId="172" fontId="9" fillId="0" borderId="0"/>
    <xf numFmtId="41" fontId="34" fillId="0" borderId="0"/>
    <xf numFmtId="0" fontId="16" fillId="0" borderId="0"/>
    <xf numFmtId="41" fontId="9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9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36" fillId="25" borderId="12" applyNumberFormat="0" applyFont="0" applyAlignment="0" applyProtection="0"/>
    <xf numFmtId="0" fontId="37" fillId="20" borderId="13" applyNumberFormat="0" applyAlignment="0" applyProtection="0"/>
    <xf numFmtId="12" fontId="24" fillId="26" borderId="14">
      <alignment horizontal="left"/>
    </xf>
    <xf numFmtId="1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>
      <alignment horizontal="right"/>
    </xf>
    <xf numFmtId="4" fontId="40" fillId="24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0" fillId="27" borderId="15" applyNumberFormat="0" applyProtection="0">
      <alignment horizontal="left" vertical="center" indent="1"/>
    </xf>
    <xf numFmtId="0" fontId="40" fillId="27" borderId="15" applyNumberFormat="0" applyProtection="0">
      <alignment horizontal="left" vertical="top" indent="1"/>
    </xf>
    <xf numFmtId="4" fontId="40" fillId="28" borderId="15" applyNumberFormat="0" applyProtection="0"/>
    <xf numFmtId="4" fontId="17" fillId="3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4" fontId="40" fillId="30" borderId="16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42" fillId="32" borderId="0" applyNumberFormat="0" applyProtection="0">
      <alignment horizontal="left" vertical="center" indent="1"/>
    </xf>
    <xf numFmtId="4" fontId="17" fillId="33" borderId="15" applyNumberFormat="0" applyProtection="0">
      <alignment horizontal="right" vertical="center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top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top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top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top" indent="1"/>
    </xf>
    <xf numFmtId="4" fontId="17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4" fontId="17" fillId="23" borderId="15" applyNumberFormat="0" applyProtection="0">
      <alignment horizontal="left" vertical="center" indent="1"/>
    </xf>
    <xf numFmtId="0" fontId="17" fillId="23" borderId="15" applyNumberFormat="0" applyProtection="0">
      <alignment horizontal="left" vertical="top" indent="1"/>
    </xf>
    <xf numFmtId="4" fontId="17" fillId="0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17" fillId="0" borderId="15" applyNumberFormat="0" applyProtection="0">
      <alignment horizontal="left" vertical="center" indent="1"/>
    </xf>
    <xf numFmtId="0" fontId="17" fillId="28" borderId="15" applyNumberFormat="0" applyProtection="0">
      <alignment horizontal="left" vertical="top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7" fillId="31" borderId="15" applyNumberFormat="0" applyProtection="0">
      <alignment horizontal="right" vertical="center"/>
    </xf>
    <xf numFmtId="0" fontId="48" fillId="0" borderId="0" applyNumberFormat="0" applyFill="0" applyBorder="0" applyAlignment="0" applyProtection="0"/>
    <xf numFmtId="2" fontId="9" fillId="0" borderId="0" applyFill="0" applyBorder="0" applyProtection="0">
      <alignment horizontal="right"/>
    </xf>
    <xf numFmtId="14" fontId="49" fillId="39" borderId="17" applyProtection="0">
      <alignment horizontal="right"/>
    </xf>
    <xf numFmtId="0" fontId="49" fillId="0" borderId="0" applyNumberFormat="0" applyFill="0" applyBorder="0" applyProtection="0">
      <alignment horizontal="left"/>
    </xf>
    <xf numFmtId="0" fontId="48" fillId="0" borderId="0" applyNumberFormat="0" applyFill="0" applyBorder="0" applyAlignment="0" applyProtection="0"/>
    <xf numFmtId="0" fontId="8" fillId="0" borderId="9">
      <alignment horizontal="center" vertical="center" wrapText="1"/>
    </xf>
    <xf numFmtId="0" fontId="9" fillId="0" borderId="0" applyFont="0" applyFill="0" applyBorder="0" applyAlignment="0" applyProtection="0"/>
    <xf numFmtId="173" fontId="50" fillId="0" borderId="0">
      <alignment horizontal="left"/>
    </xf>
    <xf numFmtId="37" fontId="22" fillId="27" borderId="0" applyNumberFormat="0" applyBorder="0" applyAlignment="0" applyProtection="0"/>
    <xf numFmtId="37" fontId="22" fillId="0" borderId="0"/>
    <xf numFmtId="37" fontId="22" fillId="0" borderId="0"/>
    <xf numFmtId="3" fontId="51" fillId="40" borderId="18" applyProtection="0"/>
    <xf numFmtId="0" fontId="52" fillId="0" borderId="0" applyNumberFormat="0" applyFill="0" applyBorder="0" applyAlignment="0" applyProtection="0"/>
    <xf numFmtId="172" fontId="53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0" fillId="41" borderId="9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8" fillId="42" borderId="0" applyNumberFormat="0" applyBorder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61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" fontId="62" fillId="0" borderId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65" fillId="0" borderId="0"/>
    <xf numFmtId="0" fontId="65" fillId="0" borderId="0"/>
    <xf numFmtId="0" fontId="6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4" fontId="9" fillId="0" borderId="0">
      <protection locked="0"/>
    </xf>
    <xf numFmtId="174" fontId="9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38" fontId="55" fillId="0" borderId="0">
      <alignment horizontal="left" wrapText="1"/>
    </xf>
    <xf numFmtId="38" fontId="67" fillId="0" borderId="0">
      <alignment horizontal="left" wrapText="1"/>
    </xf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68" fillId="43" borderId="0"/>
    <xf numFmtId="0" fontId="68" fillId="44" borderId="0"/>
    <xf numFmtId="0" fontId="9" fillId="45" borderId="22" applyNumberFormat="0" applyFont="0" applyBorder="0" applyAlignment="0" applyProtection="0"/>
    <xf numFmtId="176" fontId="9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22" fillId="0" borderId="11" applyNumberFormat="0" applyBorder="0" applyAlignment="0"/>
    <xf numFmtId="0" fontId="22" fillId="0" borderId="11" applyNumberFormat="0" applyBorder="0" applyAlignment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6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64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57" fillId="0" borderId="0"/>
    <xf numFmtId="41" fontId="57" fillId="0" borderId="0"/>
    <xf numFmtId="41" fontId="57" fillId="0" borderId="0"/>
    <xf numFmtId="41" fontId="57" fillId="0" borderId="0"/>
    <xf numFmtId="41" fontId="57" fillId="0" borderId="0"/>
    <xf numFmtId="41" fontId="57" fillId="0" borderId="0"/>
    <xf numFmtId="41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72" fontId="9" fillId="0" borderId="0"/>
    <xf numFmtId="0" fontId="5" fillId="0" borderId="0"/>
    <xf numFmtId="41" fontId="9" fillId="0" borderId="0"/>
    <xf numFmtId="0" fontId="9" fillId="0" borderId="0"/>
    <xf numFmtId="37" fontId="65" fillId="0" borderId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65" fillId="0" borderId="0"/>
    <xf numFmtId="0" fontId="65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0" fillId="0" borderId="0"/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37" fontId="71" fillId="46" borderId="0" applyNumberFormat="0" applyFont="0" applyBorder="0" applyAlignment="0" applyProtection="0"/>
    <xf numFmtId="178" fontId="9" fillId="0" borderId="26">
      <alignment horizontal="justify" vertical="top" wrapText="1"/>
    </xf>
    <xf numFmtId="178" fontId="9" fillId="0" borderId="26">
      <alignment horizontal="justify" vertical="top" wrapText="1"/>
    </xf>
    <xf numFmtId="178" fontId="9" fillId="0" borderId="26">
      <alignment horizontal="justify" vertical="top" wrapText="1"/>
    </xf>
    <xf numFmtId="0" fontId="9" fillId="0" borderId="0">
      <alignment horizontal="left" wrapText="1"/>
    </xf>
    <xf numFmtId="179" fontId="9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38" fontId="9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5" fillId="0" borderId="27"/>
    <xf numFmtId="0" fontId="65" fillId="0" borderId="28"/>
    <xf numFmtId="38" fontId="17" fillId="0" borderId="29" applyFill="0" applyBorder="0" applyAlignment="0" applyProtection="0">
      <protection locked="0"/>
    </xf>
    <xf numFmtId="37" fontId="22" fillId="27" borderId="0" applyNumberFormat="0" applyBorder="0" applyAlignment="0" applyProtection="0"/>
    <xf numFmtId="37" fontId="22" fillId="27" borderId="0" applyNumberFormat="0" applyBorder="0" applyAlignment="0" applyProtection="0"/>
    <xf numFmtId="37" fontId="22" fillId="0" borderId="0"/>
    <xf numFmtId="37" fontId="2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0">
      <alignment horizontal="left" wrapText="1"/>
    </xf>
    <xf numFmtId="0" fontId="76" fillId="0" borderId="36"/>
    <xf numFmtId="0" fontId="77" fillId="0" borderId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5" borderId="0" applyNumberFormat="0" applyBorder="0" applyAlignment="0" applyProtection="0"/>
    <xf numFmtId="0" fontId="10" fillId="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78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78" fillId="5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78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78" fillId="5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4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6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11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0" fillId="2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79" fillId="56" borderId="0" applyNumberFormat="0" applyBorder="0" applyAlignment="0" applyProtection="0"/>
    <xf numFmtId="0" fontId="79" fillId="58" borderId="0" applyNumberFormat="0" applyBorder="0" applyAlignment="0" applyProtection="0"/>
    <xf numFmtId="0" fontId="68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80" fillId="0" borderId="0" applyNumberFormat="0" applyFill="0" applyBorder="0" applyAlignment="0" applyProtection="0"/>
    <xf numFmtId="0" fontId="81" fillId="62" borderId="0" applyNumberFormat="0" applyFill="0" applyBorder="0" applyAlignment="0" applyProtection="0">
      <protection locked="0"/>
    </xf>
    <xf numFmtId="0" fontId="77" fillId="0" borderId="36"/>
    <xf numFmtId="0" fontId="82" fillId="0" borderId="0" applyNumberFormat="0" applyFill="0" applyBorder="0" applyAlignment="0" applyProtection="0"/>
    <xf numFmtId="0" fontId="44" fillId="62" borderId="23" applyNumberFormat="0" applyFill="0" applyBorder="0" applyAlignment="0" applyProtection="0">
      <protection locked="0"/>
    </xf>
    <xf numFmtId="0" fontId="44" fillId="62" borderId="23" applyNumberFormat="0" applyFill="0" applyBorder="0" applyAlignment="0" applyProtection="0">
      <protection locked="0"/>
    </xf>
    <xf numFmtId="0" fontId="68" fillId="0" borderId="14" applyNumberFormat="0" applyFont="0" applyFill="0" applyAlignment="0" applyProtection="0"/>
    <xf numFmtId="0" fontId="9" fillId="0" borderId="37" applyNumberFormat="0" applyFill="0" applyAlignment="0" applyProtection="0"/>
    <xf numFmtId="181" fontId="69" fillId="0" borderId="14" applyNumberFormat="0" applyFill="0" applyAlignment="0" applyProtection="0">
      <alignment horizontal="center"/>
    </xf>
    <xf numFmtId="182" fontId="69" fillId="0" borderId="30" applyFill="0" applyAlignment="0" applyProtection="0">
      <alignment horizontal="center"/>
    </xf>
    <xf numFmtId="49" fontId="83" fillId="0" borderId="0" applyFont="0" applyFill="0" applyBorder="0" applyAlignment="0" applyProtection="0">
      <alignment horizontal="left"/>
    </xf>
    <xf numFmtId="183" fontId="59" fillId="0" borderId="0" applyAlignment="0" applyProtection="0"/>
    <xf numFmtId="180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84" fillId="0" borderId="38" applyNumberFormat="0" applyAlignment="0" applyProtection="0">
      <alignment horizontal="left" wrapText="1"/>
    </xf>
    <xf numFmtId="49" fontId="84" fillId="0" borderId="0" applyNumberFormat="0" applyAlignment="0" applyProtection="0">
      <alignment horizontal="left" wrapText="1"/>
    </xf>
    <xf numFmtId="49" fontId="85" fillId="0" borderId="0" applyAlignment="0" applyProtection="0">
      <alignment horizontal="left"/>
    </xf>
    <xf numFmtId="184" fontId="9" fillId="0" borderId="0" applyFill="0" applyBorder="0" applyAlignment="0"/>
    <xf numFmtId="185" fontId="17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184" fontId="9" fillId="0" borderId="0" applyFill="0" applyBorder="0" applyAlignment="0"/>
    <xf numFmtId="0" fontId="57" fillId="0" borderId="0"/>
    <xf numFmtId="0" fontId="13" fillId="20" borderId="5" applyNumberFormat="0" applyAlignment="0" applyProtection="0"/>
    <xf numFmtId="0" fontId="86" fillId="63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86" fillId="63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87" fillId="0" borderId="0"/>
    <xf numFmtId="0" fontId="14" fillId="21" borderId="6" applyNumberFormat="0" applyAlignment="0" applyProtection="0"/>
    <xf numFmtId="0" fontId="14" fillId="21" borderId="6" applyNumberFormat="0" applyAlignment="0" applyProtection="0"/>
    <xf numFmtId="0" fontId="22" fillId="0" borderId="0" applyNumberFormat="0" applyFill="0" applyBorder="0" applyAlignment="0" applyProtection="0"/>
    <xf numFmtId="0" fontId="68" fillId="0" borderId="0" applyFont="0" applyFill="0" applyBorder="0" applyAlignment="0" applyProtection="0"/>
    <xf numFmtId="40" fontId="88" fillId="0" borderId="0" applyFont="0" applyFill="0" applyBorder="0" applyAlignment="0" applyProtection="0">
      <alignment horizontal="center"/>
    </xf>
    <xf numFmtId="0" fontId="88" fillId="0" borderId="0" applyFont="0" applyFill="0" applyBorder="0" applyAlignment="0" applyProtection="0">
      <alignment horizontal="center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7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1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57" fillId="0" borderId="0"/>
    <xf numFmtId="43" fontId="9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57" fillId="0" borderId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7" fillId="0" borderId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0" fontId="95" fillId="0" borderId="0" applyNumberFormat="0" applyAlignment="0">
      <alignment horizontal="left"/>
    </xf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Font="0" applyFill="0" applyBorder="0" applyAlignment="0" applyProtection="0"/>
    <xf numFmtId="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9" fillId="0" borderId="0" applyFont="0" applyFill="0" applyBorder="0" applyAlignment="0" applyProtection="0"/>
    <xf numFmtId="189" fontId="89" fillId="0" borderId="0" applyFont="0" applyFill="0" applyBorder="0" applyAlignment="0" applyProtection="0"/>
    <xf numFmtId="5" fontId="9" fillId="0" borderId="0" applyFont="0" applyFill="0" applyBorder="0" applyAlignment="0" applyProtection="0"/>
    <xf numFmtId="189" fontId="8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89" fontId="94" fillId="0" borderId="0" applyFont="0" applyFill="0" applyBorder="0" applyAlignment="0" applyProtection="0"/>
    <xf numFmtId="0" fontId="57" fillId="0" borderId="0"/>
    <xf numFmtId="7" fontId="18" fillId="0" borderId="0" applyFill="0" applyBorder="0">
      <alignment horizontal="right"/>
    </xf>
    <xf numFmtId="0" fontId="96" fillId="0" borderId="0"/>
    <xf numFmtId="0" fontId="96" fillId="0" borderId="39"/>
    <xf numFmtId="0" fontId="96" fillId="0" borderId="39"/>
    <xf numFmtId="0" fontId="96" fillId="0" borderId="39"/>
    <xf numFmtId="0" fontId="96" fillId="0" borderId="39"/>
    <xf numFmtId="8" fontId="97" fillId="0" borderId="0" applyNumberFormat="0" applyFill="0" applyBorder="0" applyAlignment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" fontId="9" fillId="0" borderId="0" applyFont="0" applyFill="0" applyBorder="0" applyAlignment="0" applyProtection="0"/>
    <xf numFmtId="0" fontId="9" fillId="0" borderId="0"/>
    <xf numFmtId="0" fontId="9" fillId="0" borderId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14" fontId="9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0" fontId="94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77" fillId="0" borderId="0"/>
    <xf numFmtId="0" fontId="98" fillId="0" borderId="0" applyNumberFormat="0" applyAlignment="0">
      <alignment horizontal="left"/>
    </xf>
    <xf numFmtId="190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99" fillId="0" borderId="0" applyFill="0" applyBorder="0" applyAlignment="0" applyProtection="0"/>
    <xf numFmtId="3" fontId="68" fillId="0" borderId="0" applyFill="0" applyBorder="0" applyAlignment="0" applyProtection="0"/>
    <xf numFmtId="3" fontId="100" fillId="0" borderId="0" applyFill="0" applyBorder="0" applyAlignment="0" applyProtection="0"/>
    <xf numFmtId="3" fontId="56" fillId="0" borderId="0" applyFill="0" applyBorder="0" applyAlignment="0" applyProtection="0"/>
    <xf numFmtId="3" fontId="101" fillId="0" borderId="0" applyFill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191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37" fontId="6" fillId="0" borderId="35" applyFill="0" applyAlignment="0" applyProtection="0"/>
    <xf numFmtId="37" fontId="6" fillId="0" borderId="35" applyFill="0" applyAlignment="0" applyProtection="0"/>
    <xf numFmtId="37" fontId="6" fillId="0" borderId="35" applyFill="0" applyAlignment="0" applyProtection="0"/>
    <xf numFmtId="37" fontId="6" fillId="0" borderId="35" applyFill="0" applyAlignment="0" applyProtection="0"/>
    <xf numFmtId="37" fontId="6" fillId="0" borderId="0"/>
    <xf numFmtId="37" fontId="6" fillId="0" borderId="0"/>
    <xf numFmtId="37" fontId="6" fillId="0" borderId="0"/>
    <xf numFmtId="37" fontId="6" fillId="0" borderId="0"/>
    <xf numFmtId="0" fontId="103" fillId="49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4" fillId="0" borderId="0" applyFont="0" applyFill="0" applyBorder="0" applyAlignment="0" applyProtection="0"/>
    <xf numFmtId="0" fontId="18" fillId="0" borderId="0" applyFill="0" applyBorder="0">
      <alignment horizontal="right"/>
    </xf>
    <xf numFmtId="0" fontId="22" fillId="62" borderId="9" applyFont="0" applyBorder="0" applyAlignment="0" applyProtection="0">
      <alignment vertical="top"/>
    </xf>
    <xf numFmtId="10" fontId="6" fillId="0" borderId="0"/>
    <xf numFmtId="10" fontId="6" fillId="0" borderId="0"/>
    <xf numFmtId="10" fontId="6" fillId="0" borderId="0"/>
    <xf numFmtId="192" fontId="6" fillId="0" borderId="0"/>
    <xf numFmtId="192" fontId="6" fillId="0" borderId="0"/>
    <xf numFmtId="192" fontId="6" fillId="0" borderId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9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57" fillId="0" borderId="0"/>
    <xf numFmtId="0" fontId="71" fillId="0" borderId="36"/>
    <xf numFmtId="0" fontId="24" fillId="0" borderId="40">
      <alignment horizontal="left" vertical="center"/>
    </xf>
    <xf numFmtId="0" fontId="24" fillId="0" borderId="40">
      <alignment horizontal="left" vertical="center"/>
    </xf>
    <xf numFmtId="0" fontId="24" fillId="0" borderId="40">
      <alignment horizontal="left" vertical="center"/>
    </xf>
    <xf numFmtId="14" fontId="8" fillId="64" borderId="14">
      <alignment horizontal="center" vertical="center" wrapText="1"/>
    </xf>
    <xf numFmtId="0" fontId="25" fillId="0" borderId="0" applyNumberFormat="0" applyFill="0" applyBorder="0" applyAlignment="0" applyProtection="0"/>
    <xf numFmtId="0" fontId="104" fillId="0" borderId="41" applyNumberFormat="0" applyFill="0" applyAlignment="0" applyProtection="0"/>
    <xf numFmtId="0" fontId="105" fillId="0" borderId="0" applyNumberFormat="0" applyFill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25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104" fillId="0" borderId="41" applyNumberFormat="0" applyFill="0" applyAlignment="0" applyProtection="0"/>
    <xf numFmtId="0" fontId="24" fillId="0" borderId="0" applyNumberFormat="0" applyFill="0" applyBorder="0" applyAlignment="0" applyProtection="0"/>
    <xf numFmtId="0" fontId="106" fillId="0" borderId="42" applyNumberFormat="0" applyFill="0" applyAlignment="0" applyProtection="0"/>
    <xf numFmtId="0" fontId="107" fillId="0" borderId="43" applyNumberFormat="0" applyFill="0" applyAlignment="0" applyProtection="0"/>
    <xf numFmtId="0" fontId="106" fillId="0" borderId="42" applyNumberFormat="0" applyFill="0" applyAlignment="0" applyProtection="0"/>
    <xf numFmtId="0" fontId="106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24" fillId="0" borderId="0" applyFont="0" applyFill="0" applyBorder="0" applyAlignment="0" applyProtection="0"/>
    <xf numFmtId="0" fontId="106" fillId="0" borderId="42" applyNumberFormat="0" applyFill="0" applyAlignment="0" applyProtection="0"/>
    <xf numFmtId="0" fontId="26" fillId="0" borderId="8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4" fontId="9" fillId="0" borderId="0">
      <protection locked="0"/>
    </xf>
    <xf numFmtId="0" fontId="57" fillId="0" borderId="0"/>
    <xf numFmtId="0" fontId="72" fillId="0" borderId="0"/>
    <xf numFmtId="0" fontId="109" fillId="0" borderId="14">
      <alignment horizontal="center"/>
    </xf>
    <xf numFmtId="0" fontId="109" fillId="0" borderId="0">
      <alignment horizontal="center"/>
    </xf>
    <xf numFmtId="0" fontId="66" fillId="0" borderId="0" applyNumberFormat="0" applyFill="0" applyBorder="0" applyAlignment="0" applyProtection="0">
      <alignment vertical="top"/>
      <protection locked="0"/>
    </xf>
    <xf numFmtId="0" fontId="57" fillId="0" borderId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9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10" fontId="22" fillId="23" borderId="9" applyNumberFormat="0" applyBorder="0" applyAlignment="0" applyProtection="0"/>
    <xf numFmtId="0" fontId="57" fillId="0" borderId="0"/>
    <xf numFmtId="0" fontId="110" fillId="24" borderId="5" applyNumberFormat="0" applyAlignment="0" applyProtection="0"/>
    <xf numFmtId="0" fontId="111" fillId="7" borderId="5" applyNumberFormat="0" applyAlignment="0" applyProtection="0"/>
    <xf numFmtId="0" fontId="29" fillId="0" borderId="0" applyNumberFormat="0" applyFill="0" applyBorder="0" applyAlignment="0">
      <protection locked="0"/>
    </xf>
    <xf numFmtId="0" fontId="111" fillId="7" borderId="5" applyNumberFormat="0" applyAlignment="0" applyProtection="0"/>
    <xf numFmtId="0" fontId="111" fillId="7" borderId="5" applyNumberFormat="0" applyAlignment="0" applyProtection="0"/>
    <xf numFmtId="0" fontId="111" fillId="7" borderId="5" applyNumberFormat="0" applyAlignment="0" applyProtection="0"/>
    <xf numFmtId="0" fontId="111" fillId="7" borderId="5" applyNumberFormat="0" applyAlignment="0" applyProtection="0"/>
    <xf numFmtId="0" fontId="111" fillId="24" borderId="5" applyNumberFormat="0" applyAlignment="0" applyProtection="0"/>
    <xf numFmtId="0" fontId="111" fillId="24" borderId="5" applyNumberFormat="0" applyAlignment="0" applyProtection="0"/>
    <xf numFmtId="0" fontId="29" fillId="0" borderId="0" applyNumberFormat="0" applyFill="0" applyBorder="0" applyAlignment="0">
      <protection locked="0"/>
    </xf>
    <xf numFmtId="0" fontId="111" fillId="7" borderId="5" applyNumberFormat="0" applyAlignment="0" applyProtection="0"/>
    <xf numFmtId="0" fontId="111" fillId="24" borderId="5" applyNumberFormat="0" applyAlignment="0" applyProtection="0"/>
    <xf numFmtId="0" fontId="111" fillId="24" borderId="5" applyNumberFormat="0" applyAlignment="0" applyProtection="0"/>
    <xf numFmtId="0" fontId="29" fillId="0" borderId="0" applyNumberFormat="0" applyFill="0" applyBorder="0" applyAlignment="0">
      <protection locked="0"/>
    </xf>
    <xf numFmtId="0" fontId="112" fillId="47" borderId="33" applyNumberFormat="0" applyAlignment="0" applyProtection="0"/>
    <xf numFmtId="0" fontId="111" fillId="24" borderId="5" applyNumberFormat="0" applyAlignment="0" applyProtection="0"/>
    <xf numFmtId="0" fontId="111" fillId="7" borderId="5" applyNumberFormat="0" applyAlignment="0" applyProtection="0"/>
    <xf numFmtId="0" fontId="111" fillId="7" borderId="5" applyNumberFormat="0" applyAlignment="0" applyProtection="0"/>
    <xf numFmtId="0" fontId="111" fillId="24" borderId="5" applyNumberFormat="0" applyAlignment="0" applyProtection="0"/>
    <xf numFmtId="0" fontId="111" fillId="7" borderId="5" applyNumberFormat="0" applyAlignment="0" applyProtection="0"/>
    <xf numFmtId="0" fontId="57" fillId="0" borderId="0"/>
    <xf numFmtId="0" fontId="111" fillId="7" borderId="5" applyNumberFormat="0" applyAlignment="0" applyProtection="0"/>
    <xf numFmtId="0" fontId="111" fillId="7" borderId="5" applyNumberFormat="0" applyAlignment="0" applyProtection="0"/>
    <xf numFmtId="0" fontId="61" fillId="65" borderId="39"/>
    <xf numFmtId="0" fontId="61" fillId="66" borderId="45"/>
    <xf numFmtId="0" fontId="22" fillId="23" borderId="0" applyNumberFormat="0" applyFont="0" applyBorder="0" applyAlignment="0" applyProtection="0">
      <alignment horizontal="center"/>
      <protection locked="0"/>
    </xf>
    <xf numFmtId="0" fontId="22" fillId="23" borderId="30" applyNumberFormat="0" applyFont="0" applyAlignment="0" applyProtection="0">
      <alignment horizontal="center"/>
      <protection locked="0"/>
    </xf>
    <xf numFmtId="10" fontId="113" fillId="27" borderId="0" applyNumberFormat="0" applyBorder="0"/>
    <xf numFmtId="0" fontId="114" fillId="67" borderId="39"/>
    <xf numFmtId="0" fontId="114" fillId="67" borderId="39"/>
    <xf numFmtId="0" fontId="114" fillId="67" borderId="39"/>
    <xf numFmtId="0" fontId="114" fillId="67" borderId="39"/>
    <xf numFmtId="0" fontId="71" fillId="0" borderId="28"/>
    <xf numFmtId="0" fontId="30" fillId="0" borderId="10" applyNumberFormat="0" applyFill="0" applyAlignment="0" applyProtection="0"/>
    <xf numFmtId="0" fontId="52" fillId="0" borderId="46" applyNumberFormat="0" applyFill="0" applyAlignment="0" applyProtection="0"/>
    <xf numFmtId="0" fontId="52" fillId="0" borderId="46" applyNumberFormat="0" applyFill="0" applyAlignment="0" applyProtection="0"/>
    <xf numFmtId="0" fontId="68" fillId="43" borderId="0"/>
    <xf numFmtId="19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Protection="0">
      <alignment horizontal="right"/>
    </xf>
    <xf numFmtId="0" fontId="9" fillId="0" borderId="0" applyFill="0" applyBorder="0" applyProtection="0">
      <alignment horizontal="right"/>
    </xf>
    <xf numFmtId="194" fontId="9" fillId="0" borderId="0" applyFill="0" applyBorder="0" applyProtection="0">
      <alignment horizontal="right"/>
    </xf>
    <xf numFmtId="0" fontId="32" fillId="24" borderId="0" applyNumberFormat="0" applyBorder="0" applyAlignment="0" applyProtection="0"/>
    <xf numFmtId="0" fontId="115" fillId="24" borderId="0" applyNumberFormat="0" applyBorder="0" applyAlignment="0" applyProtection="0"/>
    <xf numFmtId="0" fontId="115" fillId="24" borderId="0" applyNumberFormat="0" applyBorder="0" applyAlignment="0" applyProtection="0"/>
    <xf numFmtId="3" fontId="9" fillId="0" borderId="0" applyFont="0" applyFill="0" applyBorder="0" applyAlignment="0" applyProtection="0">
      <alignment horizontal="right" vertical="top"/>
    </xf>
    <xf numFmtId="37" fontId="116" fillId="0" borderId="0" applyNumberFormat="0" applyFill="0" applyBorder="0"/>
    <xf numFmtId="0" fontId="57" fillId="0" borderId="0"/>
    <xf numFmtId="0" fontId="22" fillId="0" borderId="11" applyNumberFormat="0" applyBorder="0" applyAlignment="0"/>
    <xf numFmtId="0" fontId="96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71" fontId="9" fillId="0" borderId="0"/>
    <xf numFmtId="195" fontId="9" fillId="0" borderId="0"/>
    <xf numFmtId="196" fontId="117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195" fontId="9" fillId="0" borderId="0"/>
    <xf numFmtId="0" fontId="5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8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78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3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196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57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196" fontId="71" fillId="0" borderId="0"/>
    <xf numFmtId="196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7" fillId="0" borderId="0"/>
    <xf numFmtId="0" fontId="57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89" fillId="0" borderId="0"/>
    <xf numFmtId="0" fontId="71" fillId="0" borderId="0"/>
    <xf numFmtId="0" fontId="71" fillId="0" borderId="0"/>
    <xf numFmtId="0" fontId="71" fillId="0" borderId="0"/>
    <xf numFmtId="0" fontId="57" fillId="0" borderId="0"/>
    <xf numFmtId="0" fontId="5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1" fillId="0" borderId="0"/>
    <xf numFmtId="0" fontId="71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9" fillId="0" borderId="0"/>
    <xf numFmtId="0" fontId="4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172" fontId="9" fillId="0" borderId="0"/>
    <xf numFmtId="172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18" fillId="0" borderId="0"/>
    <xf numFmtId="0" fontId="4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7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63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1" fillId="0" borderId="0"/>
    <xf numFmtId="0" fontId="91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7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63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5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0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 applyFill="0" applyBorder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10" fillId="25" borderId="12" applyNumberFormat="0" applyFont="0" applyAlignment="0" applyProtection="0"/>
    <xf numFmtId="0" fontId="78" fillId="48" borderId="34" applyNumberFormat="0" applyFont="0" applyAlignment="0" applyProtection="0"/>
    <xf numFmtId="0" fontId="78" fillId="48" borderId="34" applyNumberFormat="0" applyFont="0" applyAlignment="0" applyProtection="0"/>
    <xf numFmtId="0" fontId="78" fillId="48" borderId="34" applyNumberFormat="0" applyFont="0" applyAlignment="0" applyProtection="0"/>
    <xf numFmtId="0" fontId="4" fillId="48" borderId="34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10" fillId="25" borderId="12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9" fillId="25" borderId="12" applyNumberFormat="0" applyFont="0" applyAlignment="0" applyProtection="0"/>
    <xf numFmtId="0" fontId="78" fillId="48" borderId="34" applyNumberFormat="0" applyFont="0" applyAlignment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177" fontId="63" fillId="0" borderId="0" applyFont="0" applyFill="0" applyBorder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20" borderId="13" applyNumberFormat="0" applyAlignment="0" applyProtection="0"/>
    <xf numFmtId="0" fontId="37" fillId="63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63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0" fontId="37" fillId="20" borderId="13" applyNumberFormat="0" applyAlignment="0" applyProtection="0"/>
    <xf numFmtId="40" fontId="17" fillId="62" borderId="0">
      <alignment horizontal="right"/>
    </xf>
    <xf numFmtId="0" fontId="120" fillId="22" borderId="0">
      <alignment horizontal="right"/>
    </xf>
    <xf numFmtId="0" fontId="40" fillId="62" borderId="0">
      <alignment horizontal="left"/>
    </xf>
    <xf numFmtId="0" fontId="60" fillId="68" borderId="23"/>
    <xf numFmtId="0" fontId="57" fillId="0" borderId="0"/>
    <xf numFmtId="0" fontId="121" fillId="0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0" fontId="9" fillId="0" borderId="0" applyFont="0" applyFill="0" applyBorder="0" applyAlignment="0" applyProtection="0"/>
    <xf numFmtId="14" fontId="68" fillId="0" borderId="0">
      <alignment horizontal="center" wrapText="1"/>
      <protection locked="0"/>
    </xf>
    <xf numFmtId="197" fontId="9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4" fillId="0" borderId="0" applyFont="0" applyFill="0" applyBorder="0" applyAlignment="0" applyProtection="0"/>
    <xf numFmtId="0" fontId="5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9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8" fillId="0" borderId="0" applyFont="0" applyFill="0" applyBorder="0" applyProtection="0">
      <alignment horizontal="right"/>
    </xf>
    <xf numFmtId="9" fontId="126" fillId="0" borderId="0"/>
    <xf numFmtId="9" fontId="126" fillId="0" borderId="0"/>
    <xf numFmtId="9" fontId="126" fillId="0" borderId="0"/>
    <xf numFmtId="9" fontId="126" fillId="0" borderId="0"/>
    <xf numFmtId="9" fontId="70" fillId="0" borderId="0"/>
    <xf numFmtId="0" fontId="57" fillId="0" borderId="0"/>
    <xf numFmtId="0" fontId="127" fillId="0" borderId="0"/>
    <xf numFmtId="0" fontId="18" fillId="0" borderId="0" applyFill="0" applyBorder="0">
      <alignment horizontal="right"/>
    </xf>
    <xf numFmtId="0" fontId="31" fillId="22" borderId="9" applyNumberFormat="0" applyFont="0" applyAlignment="0" applyProtection="0"/>
    <xf numFmtId="0" fontId="22" fillId="22" borderId="0" applyNumberFormat="0" applyFont="0" applyBorder="0" applyAlignment="0" applyProtection="0">
      <alignment horizontal="center"/>
      <protection locked="0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3" fontId="9" fillId="0" borderId="0">
      <alignment horizontal="left" vertical="top"/>
    </xf>
    <xf numFmtId="0" fontId="128" fillId="0" borderId="14">
      <alignment horizontal="center"/>
    </xf>
    <xf numFmtId="3" fontId="64" fillId="0" borderId="0" applyFont="0" applyFill="0" applyBorder="0" applyAlignment="0" applyProtection="0"/>
    <xf numFmtId="0" fontId="64" fillId="69" borderId="0" applyNumberFormat="0" applyFont="0" applyBorder="0" applyAlignment="0" applyProtection="0"/>
    <xf numFmtId="3" fontId="9" fillId="0" borderId="0">
      <alignment horizontal="right" vertical="top"/>
    </xf>
    <xf numFmtId="0" fontId="57" fillId="0" borderId="0">
      <alignment vertical="top"/>
    </xf>
    <xf numFmtId="198" fontId="57" fillId="0" borderId="0">
      <alignment vertical="top"/>
    </xf>
    <xf numFmtId="198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198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198" fontId="57" fillId="0" borderId="0">
      <alignment vertical="top"/>
    </xf>
    <xf numFmtId="198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198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198" fontId="57" fillId="0" borderId="0">
      <alignment vertical="top"/>
    </xf>
    <xf numFmtId="198" fontId="57" fillId="0" borderId="0">
      <alignment vertical="top"/>
    </xf>
    <xf numFmtId="0" fontId="129" fillId="70" borderId="0" applyNumberFormat="0" applyFont="0" applyBorder="0" applyAlignment="0">
      <alignment horizontal="center"/>
    </xf>
    <xf numFmtId="0" fontId="96" fillId="0" borderId="0"/>
    <xf numFmtId="199" fontId="18" fillId="0" borderId="0" applyNumberFormat="0" applyFill="0" applyBorder="0" applyAlignment="0" applyProtection="0">
      <alignment horizontal="left"/>
    </xf>
    <xf numFmtId="37" fontId="130" fillId="0" borderId="0" applyNumberFormat="0" applyFill="0" applyBorder="0" applyAlignment="0" applyProtection="0"/>
    <xf numFmtId="4" fontId="40" fillId="24" borderId="15" applyNumberFormat="0" applyProtection="0">
      <alignment vertical="center"/>
    </xf>
    <xf numFmtId="4" fontId="40" fillId="24" borderId="15" applyNumberFormat="0" applyProtection="0">
      <alignment vertical="center"/>
    </xf>
    <xf numFmtId="4" fontId="40" fillId="24" borderId="15" applyNumberFormat="0" applyProtection="0">
      <alignment vertical="center"/>
    </xf>
    <xf numFmtId="4" fontId="40" fillId="24" borderId="15" applyNumberFormat="0" applyProtection="0">
      <alignment vertical="center"/>
    </xf>
    <xf numFmtId="4" fontId="40" fillId="24" borderId="15" applyNumberFormat="0" applyProtection="0">
      <alignment vertical="center"/>
    </xf>
    <xf numFmtId="0" fontId="57" fillId="0" borderId="0"/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0" fontId="57" fillId="0" borderId="0"/>
    <xf numFmtId="4" fontId="40" fillId="27" borderId="15" applyNumberFormat="0" applyProtection="0">
      <alignment vertical="center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horizontal="left" vertical="center" indent="1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vertical="center"/>
    </xf>
    <xf numFmtId="4" fontId="40" fillId="27" borderId="15" applyNumberFormat="0" applyProtection="0">
      <alignment horizontal="left" vertical="center" indent="1"/>
    </xf>
    <xf numFmtId="0" fontId="40" fillId="27" borderId="15" applyNumberFormat="0" applyProtection="0">
      <alignment horizontal="left" vertical="top" indent="1"/>
    </xf>
    <xf numFmtId="0" fontId="40" fillId="27" borderId="15" applyNumberFormat="0" applyProtection="0">
      <alignment horizontal="left" vertical="top" indent="1"/>
    </xf>
    <xf numFmtId="0" fontId="40" fillId="27" borderId="15" applyNumberFormat="0" applyProtection="0">
      <alignment horizontal="left" vertical="top" indent="1"/>
    </xf>
    <xf numFmtId="0" fontId="40" fillId="27" borderId="15" applyNumberFormat="0" applyProtection="0">
      <alignment horizontal="left" vertical="top" indent="1"/>
    </xf>
    <xf numFmtId="0" fontId="40" fillId="27" borderId="15" applyNumberFormat="0" applyProtection="0">
      <alignment horizontal="left" vertical="top" indent="1"/>
    </xf>
    <xf numFmtId="0" fontId="57" fillId="0" borderId="0"/>
    <xf numFmtId="4" fontId="40" fillId="28" borderId="15" applyNumberFormat="0" applyProtection="0"/>
    <xf numFmtId="4" fontId="40" fillId="28" borderId="20" applyNumberFormat="0" applyProtection="0">
      <alignment vertical="center"/>
    </xf>
    <xf numFmtId="4" fontId="40" fillId="28" borderId="15" applyNumberFormat="0" applyProtection="0"/>
    <xf numFmtId="4" fontId="40" fillId="20" borderId="0" applyNumberFormat="0" applyProtection="0">
      <alignment horizontal="center" vertical="center"/>
    </xf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15" applyNumberFormat="0" applyProtection="0"/>
    <xf numFmtId="4" fontId="40" fillId="28" borderId="0" applyNumberFormat="0" applyProtection="0">
      <alignment horizontal="left" vertical="center" indent="1"/>
    </xf>
    <xf numFmtId="4" fontId="40" fillId="28" borderId="20" applyNumberFormat="0" applyProtection="0">
      <alignment vertical="center"/>
    </xf>
    <xf numFmtId="4" fontId="40" fillId="28" borderId="20" applyNumberFormat="0" applyProtection="0">
      <alignment vertical="center"/>
    </xf>
    <xf numFmtId="4" fontId="40" fillId="28" borderId="20" applyNumberFormat="0" applyProtection="0">
      <alignment vertical="center"/>
    </xf>
    <xf numFmtId="4" fontId="40" fillId="28" borderId="0" applyNumberFormat="0" applyProtection="0">
      <alignment horizontal="left" vertical="center" indent="1"/>
    </xf>
    <xf numFmtId="4" fontId="40" fillId="28" borderId="15" applyNumberFormat="0" applyProtection="0"/>
    <xf numFmtId="4" fontId="17" fillId="3" borderId="15" applyNumberFormat="0" applyProtection="0">
      <alignment horizontal="right" vertical="center"/>
    </xf>
    <xf numFmtId="4" fontId="17" fillId="3" borderId="15" applyNumberFormat="0" applyProtection="0">
      <alignment horizontal="right" vertical="center"/>
    </xf>
    <xf numFmtId="4" fontId="17" fillId="3" borderId="15" applyNumberFormat="0" applyProtection="0">
      <alignment horizontal="right" vertical="center"/>
    </xf>
    <xf numFmtId="4" fontId="17" fillId="3" borderId="15" applyNumberFormat="0" applyProtection="0">
      <alignment horizontal="right" vertical="center"/>
    </xf>
    <xf numFmtId="4" fontId="17" fillId="3" borderId="15" applyNumberFormat="0" applyProtection="0">
      <alignment horizontal="right" vertical="center"/>
    </xf>
    <xf numFmtId="0" fontId="57" fillId="0" borderId="0"/>
    <xf numFmtId="4" fontId="17" fillId="9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4" fontId="17" fillId="9" borderId="15" applyNumberFormat="0" applyProtection="0">
      <alignment horizontal="right" vertical="center"/>
    </xf>
    <xf numFmtId="0" fontId="57" fillId="0" borderId="0"/>
    <xf numFmtId="4" fontId="17" fillId="17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4" fontId="17" fillId="17" borderId="15" applyNumberFormat="0" applyProtection="0">
      <alignment horizontal="right" vertical="center"/>
    </xf>
    <xf numFmtId="0" fontId="57" fillId="0" borderId="0"/>
    <xf numFmtId="4" fontId="17" fillId="11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4" fontId="17" fillId="11" borderId="15" applyNumberFormat="0" applyProtection="0">
      <alignment horizontal="right" vertical="center"/>
    </xf>
    <xf numFmtId="0" fontId="57" fillId="0" borderId="0"/>
    <xf numFmtId="4" fontId="17" fillId="15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4" fontId="17" fillId="15" borderId="15" applyNumberFormat="0" applyProtection="0">
      <alignment horizontal="right" vertical="center"/>
    </xf>
    <xf numFmtId="0" fontId="57" fillId="0" borderId="0"/>
    <xf numFmtId="4" fontId="17" fillId="19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4" fontId="17" fillId="19" borderId="15" applyNumberFormat="0" applyProtection="0">
      <alignment horizontal="right" vertical="center"/>
    </xf>
    <xf numFmtId="0" fontId="57" fillId="0" borderId="0"/>
    <xf numFmtId="4" fontId="17" fillId="18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4" fontId="17" fillId="18" borderId="15" applyNumberFormat="0" applyProtection="0">
      <alignment horizontal="right" vertical="center"/>
    </xf>
    <xf numFmtId="0" fontId="57" fillId="0" borderId="0"/>
    <xf numFmtId="4" fontId="17" fillId="29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4" fontId="17" fillId="29" borderId="15" applyNumberFormat="0" applyProtection="0">
      <alignment horizontal="right" vertical="center"/>
    </xf>
    <xf numFmtId="0" fontId="57" fillId="0" borderId="0"/>
    <xf numFmtId="4" fontId="17" fillId="10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4" fontId="17" fillId="10" borderId="15" applyNumberFormat="0" applyProtection="0">
      <alignment horizontal="right" vertical="center"/>
    </xf>
    <xf numFmtId="0" fontId="57" fillId="0" borderId="0"/>
    <xf numFmtId="4" fontId="40" fillId="30" borderId="16" applyNumberFormat="0" applyProtection="0">
      <alignment horizontal="left" vertical="center" indent="1"/>
    </xf>
    <xf numFmtId="4" fontId="40" fillId="30" borderId="16" applyNumberFormat="0" applyProtection="0">
      <alignment horizontal="left" vertical="center" indent="1"/>
    </xf>
    <xf numFmtId="4" fontId="40" fillId="30" borderId="16" applyNumberFormat="0" applyProtection="0">
      <alignment horizontal="left" vertical="center" indent="1"/>
    </xf>
    <xf numFmtId="4" fontId="40" fillId="30" borderId="16" applyNumberFormat="0" applyProtection="0">
      <alignment horizontal="left" vertical="center" indent="1"/>
    </xf>
    <xf numFmtId="4" fontId="40" fillId="30" borderId="16" applyNumberFormat="0" applyProtection="0">
      <alignment horizontal="left" vertical="center" indent="1"/>
    </xf>
    <xf numFmtId="0" fontId="57" fillId="0" borderId="0"/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17" fillId="33" borderId="15" applyNumberFormat="0" applyProtection="0">
      <alignment horizontal="right" vertical="center"/>
    </xf>
    <xf numFmtId="4" fontId="17" fillId="33" borderId="15" applyNumberFormat="0" applyProtection="0">
      <alignment horizontal="right" vertical="center"/>
    </xf>
    <xf numFmtId="4" fontId="17" fillId="33" borderId="15" applyNumberFormat="0" applyProtection="0">
      <alignment horizontal="right" vertical="center"/>
    </xf>
    <xf numFmtId="4" fontId="17" fillId="33" borderId="15" applyNumberFormat="0" applyProtection="0">
      <alignment horizontal="right" vertical="center"/>
    </xf>
    <xf numFmtId="4" fontId="17" fillId="33" borderId="15" applyNumberFormat="0" applyProtection="0">
      <alignment horizontal="right" vertical="center"/>
    </xf>
    <xf numFmtId="0" fontId="9" fillId="71" borderId="13" applyNumberFormat="0" applyProtection="0">
      <alignment horizontal="left" vertical="center" indent="1"/>
    </xf>
    <xf numFmtId="0" fontId="57" fillId="0" borderId="0"/>
    <xf numFmtId="4" fontId="43" fillId="34" borderId="0" applyNumberFormat="0" applyProtection="0">
      <alignment horizontal="left" indent="1"/>
    </xf>
    <xf numFmtId="4" fontId="17" fillId="72" borderId="13" applyNumberFormat="0" applyProtection="0">
      <alignment horizontal="left" vertical="center" indent="1"/>
    </xf>
    <xf numFmtId="4" fontId="17" fillId="72" borderId="13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72" borderId="13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31" fillId="0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2" borderId="13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2" borderId="13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2" borderId="13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2" borderId="13" applyNumberFormat="0" applyProtection="0">
      <alignment horizontal="left" vertical="center" indent="1"/>
    </xf>
    <xf numFmtId="4" fontId="17" fillId="72" borderId="13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4" fontId="17" fillId="73" borderId="13" applyNumberFormat="0" applyProtection="0">
      <alignment horizontal="left" vertical="center" indent="1"/>
    </xf>
    <xf numFmtId="4" fontId="17" fillId="73" borderId="13" applyNumberFormat="0" applyProtection="0">
      <alignment horizontal="left" vertical="center" indent="1"/>
    </xf>
    <xf numFmtId="4" fontId="17" fillId="28" borderId="0" applyNumberFormat="0" applyProtection="0">
      <alignment horizontal="left" vertical="center" indent="1"/>
    </xf>
    <xf numFmtId="4" fontId="132" fillId="28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17" fillId="73" borderId="13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132" fillId="28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0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132" fillId="28" borderId="0" applyNumberFormat="0" applyProtection="0">
      <alignment horizontal="left" vertical="center" indent="1"/>
    </xf>
    <xf numFmtId="4" fontId="44" fillId="35" borderId="0" applyNumberFormat="0" applyProtection="0"/>
    <xf numFmtId="4" fontId="132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3" borderId="13" applyNumberFormat="0" applyProtection="0">
      <alignment horizontal="left" vertical="center" indent="1"/>
    </xf>
    <xf numFmtId="4" fontId="132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3" borderId="13" applyNumberFormat="0" applyProtection="0">
      <alignment horizontal="left" vertical="center" indent="1"/>
    </xf>
    <xf numFmtId="4" fontId="132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3" borderId="13" applyNumberFormat="0" applyProtection="0">
      <alignment horizontal="left" vertical="center" indent="1"/>
    </xf>
    <xf numFmtId="4" fontId="132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3" borderId="13" applyNumberFormat="0" applyProtection="0">
      <alignment horizontal="left" vertical="center" indent="1"/>
    </xf>
    <xf numFmtId="4" fontId="17" fillId="73" borderId="13" applyNumberFormat="0" applyProtection="0">
      <alignment horizontal="left" vertical="center" indent="1"/>
    </xf>
    <xf numFmtId="4" fontId="44" fillId="35" borderId="0" applyNumberFormat="0" applyProtection="0"/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73" borderId="13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74" borderId="15" applyNumberFormat="0" applyProtection="0">
      <alignment horizontal="left" vertical="center" indent="1"/>
    </xf>
    <xf numFmtId="0" fontId="9" fillId="74" borderId="15" applyNumberFormat="0" applyProtection="0">
      <alignment horizontal="left" vertical="center" indent="1"/>
    </xf>
    <xf numFmtId="0" fontId="9" fillId="74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9" fillId="32" borderId="15" applyNumberFormat="0" applyProtection="0">
      <alignment horizontal="left" vertical="center" indent="1"/>
    </xf>
    <xf numFmtId="0" fontId="57" fillId="0" borderId="0"/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73" borderId="13" applyNumberFormat="0" applyProtection="0">
      <alignment horizontal="left" vertical="center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9" fillId="32" borderId="15" applyNumberFormat="0" applyProtection="0">
      <alignment horizontal="left" vertical="top" indent="1"/>
    </xf>
    <xf numFmtId="0" fontId="57" fillId="0" borderId="0"/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6" borderId="13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9" fillId="28" borderId="15" applyNumberFormat="0" applyProtection="0">
      <alignment horizontal="left" vertical="center" indent="1"/>
    </xf>
    <xf numFmtId="0" fontId="57" fillId="0" borderId="0"/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6" borderId="13" applyNumberFormat="0" applyProtection="0">
      <alignment horizontal="left" vertical="center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9" fillId="28" borderId="15" applyNumberFormat="0" applyProtection="0">
      <alignment horizontal="left" vertical="top" indent="1"/>
    </xf>
    <xf numFmtId="0" fontId="57" fillId="0" borderId="0"/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22" borderId="13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9" fillId="36" borderId="15" applyNumberFormat="0" applyProtection="0">
      <alignment horizontal="left" vertical="center" indent="1"/>
    </xf>
    <xf numFmtId="0" fontId="57" fillId="0" borderId="0"/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22" borderId="13" applyNumberFormat="0" applyProtection="0">
      <alignment horizontal="left" vertical="center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9" fillId="36" borderId="15" applyNumberFormat="0" applyProtection="0">
      <alignment horizontal="left" vertical="top" indent="1"/>
    </xf>
    <xf numFmtId="0" fontId="57" fillId="0" borderId="0"/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71" borderId="13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57" fillId="0" borderId="0"/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71" borderId="13" applyNumberFormat="0" applyProtection="0">
      <alignment horizontal="left" vertical="center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9" fillId="37" borderId="15" applyNumberFormat="0" applyProtection="0">
      <alignment horizontal="left" vertical="top" indent="1"/>
    </xf>
    <xf numFmtId="0" fontId="57" fillId="0" borderId="0"/>
    <xf numFmtId="4" fontId="17" fillId="23" borderId="15" applyNumberFormat="0" applyProtection="0">
      <alignment vertical="center"/>
    </xf>
    <xf numFmtId="4" fontId="17" fillId="23" borderId="15" applyNumberFormat="0" applyProtection="0">
      <alignment vertical="center"/>
    </xf>
    <xf numFmtId="4" fontId="17" fillId="23" borderId="15" applyNumberFormat="0" applyProtection="0">
      <alignment vertical="center"/>
    </xf>
    <xf numFmtId="4" fontId="17" fillId="23" borderId="15" applyNumberFormat="0" applyProtection="0">
      <alignment vertical="center"/>
    </xf>
    <xf numFmtId="4" fontId="17" fillId="23" borderId="15" applyNumberFormat="0" applyProtection="0">
      <alignment vertical="center"/>
    </xf>
    <xf numFmtId="0" fontId="57" fillId="0" borderId="0"/>
    <xf numFmtId="4" fontId="45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4" fontId="45" fillId="23" borderId="15" applyNumberFormat="0" applyProtection="0">
      <alignment vertical="center"/>
    </xf>
    <xf numFmtId="0" fontId="57" fillId="0" borderId="0"/>
    <xf numFmtId="4" fontId="17" fillId="23" borderId="15" applyNumberFormat="0" applyProtection="0">
      <alignment horizontal="left" vertical="center" indent="1"/>
    </xf>
    <xf numFmtId="4" fontId="17" fillId="23" borderId="15" applyNumberFormat="0" applyProtection="0">
      <alignment horizontal="left" vertical="center" indent="1"/>
    </xf>
    <xf numFmtId="4" fontId="17" fillId="23" borderId="15" applyNumberFormat="0" applyProtection="0">
      <alignment horizontal="left" vertical="center" indent="1"/>
    </xf>
    <xf numFmtId="4" fontId="17" fillId="23" borderId="15" applyNumberFormat="0" applyProtection="0">
      <alignment horizontal="left" vertical="center" indent="1"/>
    </xf>
    <xf numFmtId="4" fontId="17" fillId="23" borderId="15" applyNumberFormat="0" applyProtection="0">
      <alignment horizontal="left" vertical="center" indent="1"/>
    </xf>
    <xf numFmtId="0" fontId="57" fillId="0" borderId="0"/>
    <xf numFmtId="0" fontId="17" fillId="23" borderId="15" applyNumberFormat="0" applyProtection="0">
      <alignment horizontal="left" vertical="top" indent="1"/>
    </xf>
    <xf numFmtId="0" fontId="17" fillId="23" borderId="15" applyNumberFormat="0" applyProtection="0">
      <alignment horizontal="left" vertical="top" indent="1"/>
    </xf>
    <xf numFmtId="0" fontId="17" fillId="23" borderId="15" applyNumberFormat="0" applyProtection="0">
      <alignment horizontal="left" vertical="top" indent="1"/>
    </xf>
    <xf numFmtId="0" fontId="17" fillId="23" borderId="15" applyNumberFormat="0" applyProtection="0">
      <alignment horizontal="left" vertical="top" indent="1"/>
    </xf>
    <xf numFmtId="0" fontId="17" fillId="23" borderId="15" applyNumberFormat="0" applyProtection="0">
      <alignment horizontal="left" vertical="top" indent="1"/>
    </xf>
    <xf numFmtId="0" fontId="57" fillId="0" borderId="0"/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31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133" fillId="31" borderId="15" applyNumberFormat="0" applyProtection="0">
      <alignment horizontal="right" vertical="center"/>
    </xf>
    <xf numFmtId="4" fontId="133" fillId="31" borderId="15" applyNumberFormat="0" applyProtection="0">
      <alignment horizontal="right" vertical="center"/>
    </xf>
    <xf numFmtId="4" fontId="133" fillId="31" borderId="15" applyNumberFormat="0" applyProtection="0">
      <alignment horizontal="right" vertical="center"/>
    </xf>
    <xf numFmtId="4" fontId="133" fillId="31" borderId="15" applyNumberFormat="0" applyProtection="0">
      <alignment horizontal="right" vertical="center"/>
    </xf>
    <xf numFmtId="4" fontId="17" fillId="62" borderId="47" applyNumberFormat="0" applyProtection="0">
      <alignment horizontal="right" vertical="center"/>
    </xf>
    <xf numFmtId="4" fontId="17" fillId="0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134" fillId="31" borderId="15" applyNumberFormat="0" applyProtection="0">
      <alignment horizontal="right" vertical="center"/>
    </xf>
    <xf numFmtId="4" fontId="134" fillId="31" borderId="15" applyNumberFormat="0" applyProtection="0">
      <alignment horizontal="right" vertical="center"/>
    </xf>
    <xf numFmtId="4" fontId="134" fillId="31" borderId="15" applyNumberFormat="0" applyProtection="0">
      <alignment horizontal="right" vertical="center"/>
    </xf>
    <xf numFmtId="4" fontId="134" fillId="31" borderId="15" applyNumberFormat="0" applyProtection="0">
      <alignment horizontal="right" vertical="center"/>
    </xf>
    <xf numFmtId="4" fontId="134" fillId="31" borderId="15" applyNumberFormat="0" applyProtection="0">
      <alignment horizontal="right" vertical="center"/>
    </xf>
    <xf numFmtId="4" fontId="134" fillId="31" borderId="15" applyNumberFormat="0" applyProtection="0">
      <alignment horizontal="right" vertical="center"/>
    </xf>
    <xf numFmtId="4" fontId="134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4" fontId="45" fillId="31" borderId="15" applyNumberFormat="0" applyProtection="0">
      <alignment horizontal="right" vertical="center"/>
    </xf>
    <xf numFmtId="0" fontId="57" fillId="0" borderId="0"/>
    <xf numFmtId="4" fontId="17" fillId="0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62" borderId="15" applyNumberFormat="0" applyProtection="0">
      <alignment horizontal="left" vertical="center" indent="1"/>
    </xf>
    <xf numFmtId="4" fontId="17" fillId="62" borderId="15" applyNumberFormat="0" applyProtection="0">
      <alignment horizontal="left" vertical="center" indent="1"/>
    </xf>
    <xf numFmtId="4" fontId="17" fillId="62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0" fontId="57" fillId="0" borderId="0"/>
    <xf numFmtId="4" fontId="17" fillId="62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0" fontId="9" fillId="71" borderId="13" applyNumberFormat="0" applyProtection="0">
      <alignment horizontal="left" vertical="center" indent="1"/>
    </xf>
    <xf numFmtId="4" fontId="133" fillId="33" borderId="15" applyNumberFormat="0" applyProtection="0">
      <alignment horizontal="left" vertical="center" indent="1"/>
    </xf>
    <xf numFmtId="4" fontId="133" fillId="33" borderId="15" applyNumberFormat="0" applyProtection="0">
      <alignment horizontal="left" vertical="center" indent="1"/>
    </xf>
    <xf numFmtId="4" fontId="133" fillId="33" borderId="15" applyNumberFormat="0" applyProtection="0">
      <alignment horizontal="left" vertical="center" indent="1"/>
    </xf>
    <xf numFmtId="4" fontId="17" fillId="62" borderId="15" applyNumberFormat="0" applyProtection="0">
      <alignment horizontal="left" vertical="center" indent="1"/>
    </xf>
    <xf numFmtId="4" fontId="17" fillId="62" borderId="15" applyNumberFormat="0" applyProtection="0">
      <alignment horizontal="left" vertical="center" indent="1"/>
    </xf>
    <xf numFmtId="4" fontId="17" fillId="62" borderId="15" applyNumberFormat="0" applyProtection="0">
      <alignment horizontal="left" vertical="center" indent="1"/>
    </xf>
    <xf numFmtId="4" fontId="17" fillId="62" borderId="15" applyNumberFormat="0" applyProtection="0">
      <alignment horizontal="left" vertical="center" indent="1"/>
    </xf>
    <xf numFmtId="4" fontId="17" fillId="33" borderId="15" applyNumberFormat="0" applyProtection="0">
      <alignment horizontal="left" vertical="center" indent="1"/>
    </xf>
    <xf numFmtId="4" fontId="17" fillId="0" borderId="15" applyNumberFormat="0" applyProtection="0">
      <alignment horizontal="left" vertical="center" indent="1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center" vertical="center"/>
    </xf>
    <xf numFmtId="0" fontId="17" fillId="28" borderId="15" applyNumberFormat="0" applyProtection="0">
      <alignment horizontal="center" vertical="center"/>
    </xf>
    <xf numFmtId="0" fontId="17" fillId="28" borderId="15" applyNumberFormat="0" applyProtection="0">
      <alignment horizontal="center" vertical="center"/>
    </xf>
    <xf numFmtId="0" fontId="17" fillId="28" borderId="15" applyNumberFormat="0" applyProtection="0">
      <alignment horizontal="center" vertical="center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/>
    </xf>
    <xf numFmtId="0" fontId="17" fillId="28" borderId="15" applyNumberFormat="0" applyProtection="0">
      <alignment horizontal="left" vertical="top" indent="1"/>
    </xf>
    <xf numFmtId="0" fontId="133" fillId="28" borderId="15" applyNumberFormat="0" applyProtection="0">
      <alignment horizontal="left" vertical="top" indent="1"/>
    </xf>
    <xf numFmtId="0" fontId="133" fillId="28" borderId="15" applyNumberFormat="0" applyProtection="0">
      <alignment horizontal="left" vertical="top" indent="1"/>
    </xf>
    <xf numFmtId="0" fontId="133" fillId="28" borderId="15" applyNumberFormat="0" applyProtection="0">
      <alignment horizontal="left" vertical="top" indent="1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center" vertical="top"/>
    </xf>
    <xf numFmtId="0" fontId="17" fillId="28" borderId="15" applyNumberFormat="0" applyProtection="0">
      <alignment horizontal="left" vertical="top"/>
    </xf>
    <xf numFmtId="4" fontId="46" fillId="38" borderId="0" applyNumberFormat="0" applyProtection="0">
      <alignment horizontal="left"/>
    </xf>
    <xf numFmtId="4" fontId="25" fillId="0" borderId="0" applyNumberFormat="0" applyProtection="0">
      <alignment horizontal="left" vertical="center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135" fillId="0" borderId="0" applyNumberFormat="0" applyProtection="0">
      <alignment horizontal="left" vertical="center" indent="1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4" fontId="47" fillId="31" borderId="15" applyNumberFormat="0" applyProtection="0">
      <alignment horizontal="right" vertical="center"/>
    </xf>
    <xf numFmtId="0" fontId="57" fillId="0" borderId="0"/>
    <xf numFmtId="0" fontId="57" fillId="75" borderId="0" applyNumberFormat="0" applyFont="0" applyBorder="0" applyAlignment="0" applyProtection="0"/>
    <xf numFmtId="0" fontId="129" fillId="1" borderId="3" applyNumberFormat="0" applyFont="0" applyAlignment="0">
      <alignment horizontal="center"/>
    </xf>
    <xf numFmtId="0" fontId="69" fillId="0" borderId="30" applyNumberFormat="0" applyFill="0" applyAlignment="0" applyProtection="0"/>
    <xf numFmtId="0" fontId="136" fillId="0" borderId="0" applyNumberFormat="0" applyFill="0" applyBorder="0" applyAlignment="0">
      <alignment horizontal="center"/>
    </xf>
    <xf numFmtId="0" fontId="137" fillId="76" borderId="48"/>
    <xf numFmtId="200" fontId="9" fillId="0" borderId="0">
      <alignment horizontal="left" wrapText="1"/>
    </xf>
    <xf numFmtId="0" fontId="57" fillId="0" borderId="0"/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138" fillId="0" borderId="0"/>
    <xf numFmtId="0" fontId="71" fillId="0" borderId="49"/>
    <xf numFmtId="0" fontId="71" fillId="0" borderId="49"/>
    <xf numFmtId="0" fontId="71" fillId="0" borderId="49"/>
    <xf numFmtId="0" fontId="71" fillId="0" borderId="49"/>
    <xf numFmtId="40" fontId="139" fillId="0" borderId="0" applyBorder="0">
      <alignment horizontal="right"/>
    </xf>
    <xf numFmtId="0" fontId="31" fillId="22" borderId="0" applyNumberFormat="0" applyFont="0" applyBorder="0" applyAlignment="0" applyProtection="0"/>
    <xf numFmtId="173" fontId="140" fillId="0" borderId="0" applyNumberFormat="0" applyFill="0" applyBorder="0" applyAlignment="0">
      <alignment horizontal="left"/>
    </xf>
    <xf numFmtId="0" fontId="96" fillId="0" borderId="39"/>
    <xf numFmtId="0" fontId="96" fillId="0" borderId="39"/>
    <xf numFmtId="0" fontId="96" fillId="0" borderId="39"/>
    <xf numFmtId="0" fontId="96" fillId="0" borderId="39"/>
    <xf numFmtId="0" fontId="58" fillId="0" borderId="0" applyFill="0" applyBorder="0" applyProtection="0">
      <alignment horizontal="center" vertical="center"/>
    </xf>
    <xf numFmtId="0" fontId="58" fillId="0" borderId="0" applyFill="0" applyBorder="0" applyProtection="0"/>
    <xf numFmtId="0" fontId="8" fillId="0" borderId="0" applyFill="0" applyBorder="0" applyProtection="0">
      <alignment horizontal="left"/>
    </xf>
    <xf numFmtId="0" fontId="141" fillId="0" borderId="0" applyFill="0" applyBorder="0" applyProtection="0">
      <alignment horizontal="left" vertical="top"/>
    </xf>
    <xf numFmtId="0" fontId="81" fillId="62" borderId="2" applyNumberFormat="0" applyFont="0" applyFill="0" applyAlignment="0" applyProtection="0">
      <protection locked="0"/>
    </xf>
    <xf numFmtId="0" fontId="81" fillId="62" borderId="2" applyNumberFormat="0" applyFont="0" applyFill="0" applyAlignment="0" applyProtection="0">
      <protection locked="0"/>
    </xf>
    <xf numFmtId="0" fontId="81" fillId="62" borderId="2" applyNumberFormat="0" applyFont="0" applyFill="0" applyAlignment="0" applyProtection="0">
      <protection locked="0"/>
    </xf>
    <xf numFmtId="0" fontId="81" fillId="62" borderId="2" applyNumberFormat="0" applyFont="0" applyFill="0" applyAlignment="0" applyProtection="0">
      <protection locked="0"/>
    </xf>
    <xf numFmtId="0" fontId="81" fillId="62" borderId="50" applyNumberFormat="0" applyFont="0" applyFill="0" applyAlignment="0" applyProtection="0">
      <protection locked="0"/>
    </xf>
    <xf numFmtId="38" fontId="9" fillId="0" borderId="0">
      <alignment horizontal="left" wrapText="1"/>
    </xf>
    <xf numFmtId="0" fontId="57" fillId="0" borderId="0"/>
    <xf numFmtId="0" fontId="142" fillId="0" borderId="0" applyFill="0" applyBorder="0" applyProtection="0">
      <alignment horizontal="left" vertical="top"/>
    </xf>
    <xf numFmtId="18" fontId="81" fillId="62" borderId="0" applyFont="0" applyFill="0" applyBorder="0" applyAlignment="0" applyProtection="0">
      <protection locked="0"/>
    </xf>
    <xf numFmtId="0" fontId="143" fillId="77" borderId="0"/>
    <xf numFmtId="0" fontId="14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7" fillId="0" borderId="0"/>
    <xf numFmtId="0" fontId="1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9">
      <alignment horizontal="center" vertical="center" wrapText="1"/>
    </xf>
    <xf numFmtId="0" fontId="9" fillId="0" borderId="51" applyNumberFormat="0" applyFill="0" applyAlignment="0" applyProtection="0"/>
    <xf numFmtId="0" fontId="146" fillId="0" borderId="52" applyNumberFormat="0" applyFill="0" applyAlignment="0" applyProtection="0"/>
    <xf numFmtId="0" fontId="146" fillId="0" borderId="52" applyNumberFormat="0" applyFill="0" applyAlignment="0" applyProtection="0"/>
    <xf numFmtId="0" fontId="7" fillId="0" borderId="35" applyNumberFormat="0" applyFill="0" applyAlignment="0" applyProtection="0"/>
    <xf numFmtId="0" fontId="146" fillId="0" borderId="52" applyNumberFormat="0" applyFill="0" applyAlignment="0" applyProtection="0"/>
    <xf numFmtId="0" fontId="9" fillId="0" borderId="51" applyNumberFormat="0" applyFill="0" applyAlignment="0" applyProtection="0"/>
    <xf numFmtId="0" fontId="75" fillId="0" borderId="35" applyNumberFormat="0" applyFill="0" applyAlignment="0" applyProtection="0"/>
    <xf numFmtId="0" fontId="146" fillId="0" borderId="52" applyNumberFormat="0" applyFill="0" applyAlignment="0" applyProtection="0"/>
    <xf numFmtId="0" fontId="9" fillId="0" borderId="0" applyFont="0" applyFill="0" applyBorder="0" applyAlignment="0" applyProtection="0"/>
    <xf numFmtId="0" fontId="114" fillId="0" borderId="53"/>
    <xf numFmtId="0" fontId="114" fillId="0" borderId="39"/>
    <xf numFmtId="0" fontId="114" fillId="0" borderId="39"/>
    <xf numFmtId="0" fontId="114" fillId="0" borderId="39"/>
    <xf numFmtId="0" fontId="114" fillId="0" borderId="39"/>
    <xf numFmtId="173" fontId="147" fillId="0" borderId="0">
      <alignment horizontal="left"/>
    </xf>
    <xf numFmtId="201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8" fontId="17" fillId="0" borderId="29" applyFill="0" applyBorder="0" applyAlignment="0" applyProtection="0">
      <protection locked="0"/>
    </xf>
    <xf numFmtId="0" fontId="57" fillId="0" borderId="0"/>
    <xf numFmtId="37" fontId="22" fillId="27" borderId="0" applyNumberFormat="0" applyBorder="0" applyAlignment="0" applyProtection="0"/>
    <xf numFmtId="37" fontId="22" fillId="27" borderId="0" applyNumberFormat="0" applyBorder="0" applyAlignment="0" applyProtection="0"/>
    <xf numFmtId="202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31" fillId="62" borderId="0" applyNumberFormat="0" applyFont="0" applyAlignment="0" applyProtection="0"/>
    <xf numFmtId="0" fontId="31" fillId="62" borderId="2" applyNumberFormat="0" applyFont="0" applyAlignment="0" applyProtection="0">
      <protection locked="0"/>
    </xf>
    <xf numFmtId="0" fontId="31" fillId="62" borderId="2" applyNumberFormat="0" applyFont="0" applyAlignment="0" applyProtection="0">
      <protection locked="0"/>
    </xf>
    <xf numFmtId="0" fontId="31" fillId="62" borderId="2" applyNumberFormat="0" applyFont="0" applyAlignment="0" applyProtection="0">
      <protection locked="0"/>
    </xf>
    <xf numFmtId="0" fontId="31" fillId="62" borderId="2" applyNumberFormat="0" applyFont="0" applyAlignment="0" applyProtection="0">
      <protection locked="0"/>
    </xf>
    <xf numFmtId="0" fontId="149" fillId="0" borderId="0" applyNumberFormat="0" applyFill="0" applyBorder="0" applyAlignment="0" applyProtection="0"/>
    <xf numFmtId="0" fontId="68" fillId="0" borderId="0" applyFont="0" applyFill="0" applyBorder="0" applyProtection="0">
      <alignment horizontal="right"/>
    </xf>
    <xf numFmtId="0" fontId="3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91" fillId="0" borderId="0"/>
    <xf numFmtId="44" fontId="63" fillId="0" borderId="0" applyFont="0" applyFill="0" applyBorder="0" applyAlignment="0" applyProtection="0"/>
    <xf numFmtId="0" fontId="63" fillId="0" borderId="0"/>
    <xf numFmtId="4" fontId="38" fillId="0" borderId="0" applyFont="0" applyFill="0" applyBorder="0" applyAlignment="0" applyProtection="0"/>
    <xf numFmtId="0" fontId="1" fillId="0" borderId="0"/>
    <xf numFmtId="0" fontId="1" fillId="0" borderId="0"/>
    <xf numFmtId="0" fontId="150" fillId="78" borderId="54" applyNumberFormat="0" applyAlignment="0" applyProtection="0">
      <alignment horizontal="left" vertical="center" indent="1"/>
    </xf>
    <xf numFmtId="204" fontId="151" fillId="0" borderId="55" applyNumberFormat="0" applyProtection="0">
      <alignment horizontal="right" vertical="center"/>
    </xf>
    <xf numFmtId="204" fontId="150" fillId="0" borderId="56" applyNumberFormat="0" applyProtection="0">
      <alignment horizontal="right" vertical="center"/>
    </xf>
    <xf numFmtId="0" fontId="152" fillId="79" borderId="56" applyNumberFormat="0" applyAlignment="0" applyProtection="0">
      <alignment horizontal="left" vertical="center" indent="1"/>
    </xf>
    <xf numFmtId="0" fontId="152" fillId="80" borderId="56" applyNumberFormat="0" applyAlignment="0" applyProtection="0">
      <alignment horizontal="left" vertical="center" indent="1"/>
    </xf>
    <xf numFmtId="204" fontId="151" fillId="81" borderId="55" applyNumberFormat="0" applyBorder="0" applyProtection="0">
      <alignment horizontal="right" vertical="center"/>
    </xf>
    <xf numFmtId="0" fontId="152" fillId="79" borderId="56" applyNumberFormat="0" applyAlignment="0" applyProtection="0">
      <alignment horizontal="left" vertical="center" indent="1"/>
    </xf>
    <xf numFmtId="204" fontId="150" fillId="80" borderId="56" applyNumberFormat="0" applyProtection="0">
      <alignment horizontal="right" vertical="center"/>
    </xf>
    <xf numFmtId="204" fontId="150" fillId="81" borderId="56" applyNumberFormat="0" applyBorder="0" applyProtection="0">
      <alignment horizontal="right" vertical="center"/>
    </xf>
    <xf numFmtId="204" fontId="153" fillId="82" borderId="57" applyNumberFormat="0" applyBorder="0" applyAlignment="0" applyProtection="0">
      <alignment horizontal="right" vertical="center" indent="1"/>
    </xf>
    <xf numFmtId="204" fontId="154" fillId="83" borderId="57" applyNumberFormat="0" applyBorder="0" applyAlignment="0" applyProtection="0">
      <alignment horizontal="right" vertical="center" indent="1"/>
    </xf>
    <xf numFmtId="204" fontId="154" fillId="84" borderId="57" applyNumberFormat="0" applyBorder="0" applyAlignment="0" applyProtection="0">
      <alignment horizontal="right" vertical="center" indent="1"/>
    </xf>
    <xf numFmtId="204" fontId="155" fillId="85" borderId="57" applyNumberFormat="0" applyBorder="0" applyAlignment="0" applyProtection="0">
      <alignment horizontal="right" vertical="center" indent="1"/>
    </xf>
    <xf numFmtId="204" fontId="155" fillId="86" borderId="57" applyNumberFormat="0" applyBorder="0" applyAlignment="0" applyProtection="0">
      <alignment horizontal="right" vertical="center" indent="1"/>
    </xf>
    <xf numFmtId="204" fontId="155" fillId="87" borderId="57" applyNumberFormat="0" applyBorder="0" applyAlignment="0" applyProtection="0">
      <alignment horizontal="right" vertical="center" indent="1"/>
    </xf>
    <xf numFmtId="204" fontId="156" fillId="88" borderId="57" applyNumberFormat="0" applyBorder="0" applyAlignment="0" applyProtection="0">
      <alignment horizontal="right" vertical="center" indent="1"/>
    </xf>
    <xf numFmtId="204" fontId="156" fillId="89" borderId="57" applyNumberFormat="0" applyBorder="0" applyAlignment="0" applyProtection="0">
      <alignment horizontal="right" vertical="center" indent="1"/>
    </xf>
    <xf numFmtId="204" fontId="156" fillId="90" borderId="57" applyNumberFormat="0" applyBorder="0" applyAlignment="0" applyProtection="0">
      <alignment horizontal="right" vertical="center" indent="1"/>
    </xf>
    <xf numFmtId="0" fontId="157" fillId="0" borderId="54" applyNumberFormat="0" applyFont="0" applyFill="0" applyAlignment="0" applyProtection="0"/>
    <xf numFmtId="204" fontId="151" fillId="91" borderId="54" applyNumberFormat="0" applyAlignment="0" applyProtection="0">
      <alignment horizontal="left" vertical="center" indent="1"/>
    </xf>
    <xf numFmtId="0" fontId="150" fillId="78" borderId="56" applyNumberFormat="0" applyAlignment="0" applyProtection="0">
      <alignment horizontal="left" vertical="center" indent="1"/>
    </xf>
    <xf numFmtId="0" fontId="152" fillId="92" borderId="54" applyNumberFormat="0" applyAlignment="0" applyProtection="0">
      <alignment horizontal="left" vertical="center" indent="1"/>
    </xf>
    <xf numFmtId="0" fontId="152" fillId="93" borderId="54" applyNumberFormat="0" applyAlignment="0" applyProtection="0">
      <alignment horizontal="left" vertical="center" indent="1"/>
    </xf>
    <xf numFmtId="0" fontId="152" fillId="94" borderId="54" applyNumberFormat="0" applyAlignment="0" applyProtection="0">
      <alignment horizontal="left" vertical="center" indent="1"/>
    </xf>
    <xf numFmtId="0" fontId="152" fillId="81" borderId="54" applyNumberFormat="0" applyAlignment="0" applyProtection="0">
      <alignment horizontal="left" vertical="center" indent="1"/>
    </xf>
    <xf numFmtId="0" fontId="152" fillId="80" borderId="56" applyNumberFormat="0" applyAlignment="0" applyProtection="0">
      <alignment horizontal="left" vertical="center" indent="1"/>
    </xf>
    <xf numFmtId="0" fontId="158" fillId="0" borderId="58" applyNumberFormat="0" applyFill="0" applyBorder="0" applyAlignment="0" applyProtection="0"/>
    <xf numFmtId="0" fontId="159" fillId="0" borderId="58" applyBorder="0" applyAlignment="0" applyProtection="0"/>
    <xf numFmtId="0" fontId="158" fillId="79" borderId="56" applyNumberFormat="0" applyAlignment="0" applyProtection="0">
      <alignment horizontal="left" vertical="center" indent="1"/>
    </xf>
    <xf numFmtId="0" fontId="158" fillId="79" borderId="56" applyNumberFormat="0" applyAlignment="0" applyProtection="0">
      <alignment horizontal="left" vertical="center" indent="1"/>
    </xf>
    <xf numFmtId="0" fontId="158" fillId="80" borderId="56" applyNumberFormat="0" applyAlignment="0" applyProtection="0">
      <alignment horizontal="left" vertical="center" indent="1"/>
    </xf>
    <xf numFmtId="204" fontId="160" fillId="80" borderId="56" applyNumberFormat="0" applyProtection="0">
      <alignment horizontal="right" vertical="center"/>
    </xf>
    <xf numFmtId="204" fontId="161" fillId="81" borderId="55" applyNumberFormat="0" applyBorder="0" applyProtection="0">
      <alignment horizontal="right" vertical="center"/>
    </xf>
    <xf numFmtId="204" fontId="160" fillId="81" borderId="56" applyNumberFormat="0" applyBorder="0" applyProtection="0">
      <alignment horizontal="right" vertical="center"/>
    </xf>
    <xf numFmtId="0" fontId="9" fillId="0" borderId="0"/>
  </cellStyleXfs>
  <cellXfs count="108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0" fillId="0" borderId="2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0" xfId="1" applyNumberFormat="1" applyFont="1"/>
    <xf numFmtId="0" fontId="9" fillId="0" borderId="0" xfId="0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44" fontId="8" fillId="0" borderId="2" xfId="2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44" fontId="0" fillId="0" borderId="0" xfId="4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166" fontId="9" fillId="0" borderId="0" xfId="4" applyNumberFormat="1" applyFont="1" applyFill="1" applyAlignment="1">
      <alignment horizontal="right" vertical="center"/>
    </xf>
    <xf numFmtId="166" fontId="7" fillId="0" borderId="2" xfId="0" applyNumberFormat="1" applyFont="1" applyBorder="1"/>
    <xf numFmtId="0" fontId="8" fillId="0" borderId="0" xfId="0" applyFont="1" applyFill="1" applyAlignment="1">
      <alignment horizontal="left" vertical="center"/>
    </xf>
    <xf numFmtId="41" fontId="8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66" fontId="6" fillId="0" borderId="0" xfId="4" applyNumberFormat="1" applyFont="1" applyFill="1" applyAlignment="1">
      <alignment horizontal="center" vertical="center"/>
    </xf>
    <xf numFmtId="166" fontId="7" fillId="0" borderId="0" xfId="0" applyNumberFormat="1" applyFont="1"/>
    <xf numFmtId="0" fontId="0" fillId="0" borderId="0" xfId="0" applyFont="1" applyFill="1" applyAlignment="1">
      <alignment horizontal="center" vertical="center" wrapText="1"/>
    </xf>
    <xf numFmtId="41" fontId="0" fillId="0" borderId="0" xfId="0" applyNumberFormat="1" applyFont="1" applyFill="1" applyAlignment="1">
      <alignment horizontal="right" vertical="center"/>
    </xf>
    <xf numFmtId="166" fontId="9" fillId="0" borderId="3" xfId="4" applyNumberFormat="1" applyFont="1" applyFill="1" applyBorder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6" fontId="0" fillId="0" borderId="0" xfId="0" applyNumberFormat="1" applyAlignment="1">
      <alignment horizontal="right" vertical="center"/>
    </xf>
    <xf numFmtId="166" fontId="0" fillId="0" borderId="0" xfId="0" applyNumberForma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166" fontId="9" fillId="0" borderId="0" xfId="4" applyNumberFormat="1" applyFont="1" applyFill="1" applyBorder="1" applyAlignment="1">
      <alignment horizontal="right" vertical="center"/>
    </xf>
    <xf numFmtId="166" fontId="0" fillId="0" borderId="0" xfId="0" applyNumberFormat="1" applyBorder="1"/>
    <xf numFmtId="0" fontId="0" fillId="0" borderId="0" xfId="0" applyAlignment="1">
      <alignment wrapText="1"/>
    </xf>
    <xf numFmtId="166" fontId="0" fillId="0" borderId="0" xfId="0" applyNumberFormat="1" applyFont="1" applyAlignment="1">
      <alignment horizontal="center" vertical="center"/>
    </xf>
    <xf numFmtId="166" fontId="8" fillId="0" borderId="0" xfId="4" applyNumberFormat="1" applyFont="1" applyFill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166" fontId="8" fillId="0" borderId="3" xfId="4" applyNumberFormat="1" applyFont="1" applyFill="1" applyBorder="1" applyAlignment="1">
      <alignment horizontal="right" vertical="center"/>
    </xf>
    <xf numFmtId="166" fontId="7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Fill="1" applyAlignment="1">
      <alignment horizontal="right" vertical="center"/>
    </xf>
    <xf numFmtId="10" fontId="0" fillId="0" borderId="0" xfId="3" applyNumberFormat="1" applyFont="1"/>
    <xf numFmtId="0" fontId="8" fillId="0" borderId="0" xfId="0" applyFont="1" applyFill="1" applyAlignment="1">
      <alignment horizontal="left" vertical="center" wrapText="1"/>
    </xf>
    <xf numFmtId="38" fontId="0" fillId="0" borderId="0" xfId="0" applyNumberFormat="1" applyFont="1" applyFill="1" applyAlignment="1">
      <alignment horizontal="center"/>
    </xf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166" fontId="7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0" fillId="0" borderId="0" xfId="1" applyNumberFormat="1" applyFont="1" applyBorder="1"/>
    <xf numFmtId="44" fontId="8" fillId="0" borderId="0" xfId="2" applyFont="1" applyFill="1" applyBorder="1" applyAlignment="1">
      <alignment horizontal="center"/>
    </xf>
    <xf numFmtId="44" fontId="7" fillId="0" borderId="0" xfId="0" applyNumberFormat="1" applyFont="1" applyBorder="1"/>
    <xf numFmtId="166" fontId="0" fillId="0" borderId="0" xfId="2" applyNumberFormat="1" applyFont="1"/>
    <xf numFmtId="0" fontId="8" fillId="59" borderId="0" xfId="9337" applyFont="1" applyFill="1" applyBorder="1"/>
    <xf numFmtId="9" fontId="0" fillId="0" borderId="0" xfId="3" applyFont="1"/>
    <xf numFmtId="0" fontId="9" fillId="0" borderId="0" xfId="0" applyFont="1" applyFill="1" applyAlignment="1">
      <alignment horizontal="left" vertical="center"/>
    </xf>
    <xf numFmtId="166" fontId="7" fillId="0" borderId="0" xfId="0" applyNumberFormat="1" applyFont="1" applyBorder="1"/>
    <xf numFmtId="166" fontId="6" fillId="0" borderId="2" xfId="4" applyNumberFormat="1" applyFont="1" applyFill="1" applyBorder="1" applyAlignment="1">
      <alignment horizontal="center" vertical="center"/>
    </xf>
    <xf numFmtId="166" fontId="7" fillId="0" borderId="2" xfId="4" applyNumberFormat="1" applyFont="1" applyFill="1" applyBorder="1" applyAlignment="1">
      <alignment horizontal="center" vertical="center"/>
    </xf>
    <xf numFmtId="166" fontId="0" fillId="0" borderId="0" xfId="0" applyNumberFormat="1" applyFont="1" applyBorder="1"/>
    <xf numFmtId="0" fontId="0" fillId="0" borderId="0" xfId="0" applyAlignment="1">
      <alignment vertical="center"/>
    </xf>
    <xf numFmtId="166" fontId="0" fillId="0" borderId="0" xfId="2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right" vertical="center"/>
    </xf>
    <xf numFmtId="0" fontId="9" fillId="59" borderId="20" xfId="9337" applyFill="1" applyBorder="1"/>
    <xf numFmtId="0" fontId="9" fillId="59" borderId="2" xfId="9337" applyFill="1" applyBorder="1"/>
    <xf numFmtId="0" fontId="9" fillId="59" borderId="21" xfId="9337" applyFill="1" applyBorder="1"/>
    <xf numFmtId="0" fontId="9" fillId="0" borderId="0" xfId="9337"/>
    <xf numFmtId="0" fontId="9" fillId="59" borderId="22" xfId="9337" applyFill="1" applyBorder="1"/>
    <xf numFmtId="0" fontId="54" fillId="59" borderId="0" xfId="9337" applyFont="1" applyFill="1" applyBorder="1"/>
    <xf numFmtId="0" fontId="9" fillId="59" borderId="0" xfId="9337" applyFill="1" applyBorder="1"/>
    <xf numFmtId="0" fontId="9" fillId="59" borderId="23" xfId="9337" applyFill="1" applyBorder="1"/>
    <xf numFmtId="0" fontId="9" fillId="59" borderId="0" xfId="9337" applyFont="1" applyFill="1" applyBorder="1"/>
    <xf numFmtId="205" fontId="9" fillId="59" borderId="0" xfId="8488" applyNumberFormat="1" applyFont="1" applyFill="1" applyAlignment="1">
      <alignment horizontal="right" vertical="center"/>
    </xf>
    <xf numFmtId="205" fontId="9" fillId="59" borderId="30" xfId="8488" applyNumberFormat="1" applyFont="1" applyFill="1" applyBorder="1" applyAlignment="1">
      <alignment horizontal="right" vertical="center"/>
    </xf>
    <xf numFmtId="205" fontId="8" fillId="59" borderId="0" xfId="8488" applyNumberFormat="1" applyFont="1" applyFill="1" applyAlignment="1">
      <alignment horizontal="right" vertical="center"/>
    </xf>
    <xf numFmtId="206" fontId="9" fillId="59" borderId="0" xfId="9337" applyNumberFormat="1" applyFont="1" applyFill="1" applyBorder="1"/>
    <xf numFmtId="43" fontId="9" fillId="0" borderId="0" xfId="9337" applyNumberFormat="1"/>
    <xf numFmtId="42" fontId="8" fillId="59" borderId="0" xfId="9337" applyNumberFormat="1" applyFont="1" applyFill="1" applyBorder="1"/>
    <xf numFmtId="206" fontId="8" fillId="59" borderId="19" xfId="9337" applyNumberFormat="1" applyFont="1" applyFill="1" applyBorder="1"/>
    <xf numFmtId="41" fontId="9" fillId="0" borderId="0" xfId="9337" applyNumberFormat="1"/>
    <xf numFmtId="0" fontId="162" fillId="59" borderId="0" xfId="9337" applyFont="1" applyFill="1" applyBorder="1"/>
    <xf numFmtId="0" fontId="9" fillId="59" borderId="24" xfId="9337" applyFill="1" applyBorder="1"/>
    <xf numFmtId="0" fontId="9" fillId="59" borderId="30" xfId="9337" applyFill="1" applyBorder="1"/>
    <xf numFmtId="0" fontId="9" fillId="59" borderId="25" xfId="9337" applyFill="1" applyBorder="1"/>
    <xf numFmtId="0" fontId="0" fillId="59" borderId="0" xfId="0" applyFont="1" applyFill="1" applyBorder="1"/>
    <xf numFmtId="0" fontId="0" fillId="59" borderId="0" xfId="0" applyFill="1" applyBorder="1"/>
    <xf numFmtId="165" fontId="9" fillId="59" borderId="0" xfId="1" applyNumberFormat="1" applyFont="1" applyFill="1" applyBorder="1"/>
    <xf numFmtId="165" fontId="6" fillId="0" borderId="0" xfId="1" applyNumberFormat="1" applyFont="1" applyFill="1" applyAlignment="1">
      <alignment horizontal="center" vertical="center"/>
    </xf>
    <xf numFmtId="206" fontId="8" fillId="59" borderId="0" xfId="9337" applyNumberFormat="1" applyFont="1" applyFill="1" applyBorder="1"/>
    <xf numFmtId="165" fontId="9" fillId="0" borderId="0" xfId="1" applyNumberFormat="1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5566">
    <cellStyle name="_x0013_" xfId="5"/>
    <cellStyle name=" 1" xfId="561"/>
    <cellStyle name="_x0013_ 2" xfId="6"/>
    <cellStyle name="14BLIN - Style8" xfId="562"/>
    <cellStyle name="14-BT - Style1" xfId="563"/>
    <cellStyle name="20% - Accent1 2" xfId="7"/>
    <cellStyle name="20% - Accent1 2 10" xfId="564"/>
    <cellStyle name="20% - Accent1 2 18" xfId="565"/>
    <cellStyle name="20% - Accent1 2 2" xfId="566"/>
    <cellStyle name="20% - Accent1 2 2 2" xfId="567"/>
    <cellStyle name="20% - Accent1 2 2 2 2" xfId="568"/>
    <cellStyle name="20% - Accent1 2 2 2 2 2" xfId="569"/>
    <cellStyle name="20% - Accent1 2 2 2 2 2 2" xfId="570"/>
    <cellStyle name="20% - Accent1 2 2 2 2 2 2 2" xfId="571"/>
    <cellStyle name="20% - Accent1 2 2 2 2 2 2 2 2" xfId="572"/>
    <cellStyle name="20% - Accent1 2 2 2 2 2 2 3" xfId="573"/>
    <cellStyle name="20% - Accent1 2 2 2 2 2 3" xfId="574"/>
    <cellStyle name="20% - Accent1 2 2 2 2 2 3 2" xfId="575"/>
    <cellStyle name="20% - Accent1 2 2 2 2 2 3 2 2" xfId="576"/>
    <cellStyle name="20% - Accent1 2 2 2 2 2 3 3" xfId="577"/>
    <cellStyle name="20% - Accent1 2 2 2 2 2 4" xfId="578"/>
    <cellStyle name="20% - Accent1 2 2 2 2 2 4 2" xfId="579"/>
    <cellStyle name="20% - Accent1 2 2 2 2 2 5" xfId="580"/>
    <cellStyle name="20% - Accent1 2 2 2 2 3" xfId="581"/>
    <cellStyle name="20% - Accent1 2 2 2 2 3 2" xfId="582"/>
    <cellStyle name="20% - Accent1 2 2 2 2 3 2 2" xfId="583"/>
    <cellStyle name="20% - Accent1 2 2 2 2 3 3" xfId="584"/>
    <cellStyle name="20% - Accent1 2 2 2 2 4" xfId="585"/>
    <cellStyle name="20% - Accent1 2 2 2 2 4 2" xfId="586"/>
    <cellStyle name="20% - Accent1 2 2 2 2 4 2 2" xfId="587"/>
    <cellStyle name="20% - Accent1 2 2 2 2 4 3" xfId="588"/>
    <cellStyle name="20% - Accent1 2 2 2 2 5" xfId="589"/>
    <cellStyle name="20% - Accent1 2 2 2 2 5 2" xfId="590"/>
    <cellStyle name="20% - Accent1 2 2 2 2 6" xfId="591"/>
    <cellStyle name="20% - Accent1 2 2 2 2 6 2" xfId="592"/>
    <cellStyle name="20% - Accent1 2 2 2 2 7" xfId="593"/>
    <cellStyle name="20% - Accent1 2 2 2 3" xfId="594"/>
    <cellStyle name="20% - Accent1 2 2 2 3 2" xfId="595"/>
    <cellStyle name="20% - Accent1 2 2 2 3 2 2" xfId="596"/>
    <cellStyle name="20% - Accent1 2 2 2 3 2 2 2" xfId="597"/>
    <cellStyle name="20% - Accent1 2 2 2 3 2 3" xfId="598"/>
    <cellStyle name="20% - Accent1 2 2 2 3 3" xfId="599"/>
    <cellStyle name="20% - Accent1 2 2 2 3 3 2" xfId="600"/>
    <cellStyle name="20% - Accent1 2 2 2 3 3 2 2" xfId="601"/>
    <cellStyle name="20% - Accent1 2 2 2 3 3 3" xfId="602"/>
    <cellStyle name="20% - Accent1 2 2 2 3 4" xfId="603"/>
    <cellStyle name="20% - Accent1 2 2 2 3 4 2" xfId="604"/>
    <cellStyle name="20% - Accent1 2 2 2 3 5" xfId="605"/>
    <cellStyle name="20% - Accent1 2 2 2 4" xfId="606"/>
    <cellStyle name="20% - Accent1 2 2 2 4 2" xfId="607"/>
    <cellStyle name="20% - Accent1 2 2 2 4 2 2" xfId="608"/>
    <cellStyle name="20% - Accent1 2 2 2 4 3" xfId="609"/>
    <cellStyle name="20% - Accent1 2 2 2 5" xfId="610"/>
    <cellStyle name="20% - Accent1 2 2 2 5 2" xfId="611"/>
    <cellStyle name="20% - Accent1 2 2 2 5 2 2" xfId="612"/>
    <cellStyle name="20% - Accent1 2 2 2 5 3" xfId="613"/>
    <cellStyle name="20% - Accent1 2 2 2 6" xfId="614"/>
    <cellStyle name="20% - Accent1 2 2 2 6 2" xfId="615"/>
    <cellStyle name="20% - Accent1 2 2 2 7" xfId="616"/>
    <cellStyle name="20% - Accent1 2 2 2 7 2" xfId="617"/>
    <cellStyle name="20% - Accent1 2 2 2 8" xfId="618"/>
    <cellStyle name="20% - Accent1 2 2 3" xfId="619"/>
    <cellStyle name="20% - Accent1 2 2 3 2" xfId="620"/>
    <cellStyle name="20% - Accent1 2 2 3 2 2" xfId="621"/>
    <cellStyle name="20% - Accent1 2 2 3 2 2 2" xfId="622"/>
    <cellStyle name="20% - Accent1 2 2 3 2 2 2 2" xfId="623"/>
    <cellStyle name="20% - Accent1 2 2 3 2 2 3" xfId="624"/>
    <cellStyle name="20% - Accent1 2 2 3 2 3" xfId="625"/>
    <cellStyle name="20% - Accent1 2 2 3 2 3 2" xfId="626"/>
    <cellStyle name="20% - Accent1 2 2 3 2 3 2 2" xfId="627"/>
    <cellStyle name="20% - Accent1 2 2 3 2 3 3" xfId="628"/>
    <cellStyle name="20% - Accent1 2 2 3 2 4" xfId="629"/>
    <cellStyle name="20% - Accent1 2 2 3 2 4 2" xfId="630"/>
    <cellStyle name="20% - Accent1 2 2 3 2 5" xfId="631"/>
    <cellStyle name="20% - Accent1 2 2 3 2 5 2" xfId="632"/>
    <cellStyle name="20% - Accent1 2 2 3 2 6" xfId="633"/>
    <cellStyle name="20% - Accent1 2 2 3 3" xfId="634"/>
    <cellStyle name="20% - Accent1 2 2 3 3 2" xfId="635"/>
    <cellStyle name="20% - Accent1 2 2 3 3 2 2" xfId="636"/>
    <cellStyle name="20% - Accent1 2 2 3 3 3" xfId="637"/>
    <cellStyle name="20% - Accent1 2 2 3 4" xfId="638"/>
    <cellStyle name="20% - Accent1 2 2 3 4 2" xfId="639"/>
    <cellStyle name="20% - Accent1 2 2 3 4 2 2" xfId="640"/>
    <cellStyle name="20% - Accent1 2 2 3 4 3" xfId="641"/>
    <cellStyle name="20% - Accent1 2 2 3 5" xfId="642"/>
    <cellStyle name="20% - Accent1 2 2 3 5 2" xfId="643"/>
    <cellStyle name="20% - Accent1 2 2 3 6" xfId="644"/>
    <cellStyle name="20% - Accent1 2 2 3 6 2" xfId="645"/>
    <cellStyle name="20% - Accent1 2 2 3 7" xfId="646"/>
    <cellStyle name="20% - Accent1 2 2 4" xfId="647"/>
    <cellStyle name="20% - Accent1 2 2 4 2" xfId="648"/>
    <cellStyle name="20% - Accent1 2 2 4 2 2" xfId="649"/>
    <cellStyle name="20% - Accent1 2 2 4 2 2 2" xfId="650"/>
    <cellStyle name="20% - Accent1 2 2 4 2 3" xfId="651"/>
    <cellStyle name="20% - Accent1 2 2 4 2 3 2" xfId="652"/>
    <cellStyle name="20% - Accent1 2 2 4 2 4" xfId="653"/>
    <cellStyle name="20% - Accent1 2 2 4 3" xfId="654"/>
    <cellStyle name="20% - Accent1 2 2 4 3 2" xfId="655"/>
    <cellStyle name="20% - Accent1 2 2 4 3 2 2" xfId="656"/>
    <cellStyle name="20% - Accent1 2 2 4 3 3" xfId="657"/>
    <cellStyle name="20% - Accent1 2 2 4 4" xfId="658"/>
    <cellStyle name="20% - Accent1 2 2 4 4 2" xfId="659"/>
    <cellStyle name="20% - Accent1 2 2 4 5" xfId="660"/>
    <cellStyle name="20% - Accent1 2 2 4 5 2" xfId="661"/>
    <cellStyle name="20% - Accent1 2 2 4 6" xfId="662"/>
    <cellStyle name="20% - Accent1 2 2 5" xfId="663"/>
    <cellStyle name="20% - Accent1 2 2 5 2" xfId="664"/>
    <cellStyle name="20% - Accent1 2 2 5 2 2" xfId="665"/>
    <cellStyle name="20% - Accent1 2 2 5 3" xfId="666"/>
    <cellStyle name="20% - Accent1 2 2 5 3 2" xfId="667"/>
    <cellStyle name="20% - Accent1 2 2 5 4" xfId="668"/>
    <cellStyle name="20% - Accent1 2 2 6" xfId="669"/>
    <cellStyle name="20% - Accent1 2 2 6 2" xfId="670"/>
    <cellStyle name="20% - Accent1 2 2 6 2 2" xfId="671"/>
    <cellStyle name="20% - Accent1 2 2 6 3" xfId="672"/>
    <cellStyle name="20% - Accent1 2 2 7" xfId="673"/>
    <cellStyle name="20% - Accent1 2 2 7 2" xfId="674"/>
    <cellStyle name="20% - Accent1 2 2 8" xfId="675"/>
    <cellStyle name="20% - Accent1 2 2 8 2" xfId="676"/>
    <cellStyle name="20% - Accent1 2 2 9" xfId="677"/>
    <cellStyle name="20% - Accent1 2 3" xfId="678"/>
    <cellStyle name="20% - Accent1 2 3 2" xfId="679"/>
    <cellStyle name="20% - Accent1 2 3 2 2" xfId="680"/>
    <cellStyle name="20% - Accent1 2 3 2 2 2" xfId="681"/>
    <cellStyle name="20% - Accent1 2 3 2 2 2 2" xfId="682"/>
    <cellStyle name="20% - Accent1 2 3 2 2 2 2 2" xfId="683"/>
    <cellStyle name="20% - Accent1 2 3 2 2 2 3" xfId="684"/>
    <cellStyle name="20% - Accent1 2 3 2 2 3" xfId="685"/>
    <cellStyle name="20% - Accent1 2 3 2 2 3 2" xfId="686"/>
    <cellStyle name="20% - Accent1 2 3 2 2 3 2 2" xfId="687"/>
    <cellStyle name="20% - Accent1 2 3 2 2 3 3" xfId="688"/>
    <cellStyle name="20% - Accent1 2 3 2 2 4" xfId="689"/>
    <cellStyle name="20% - Accent1 2 3 2 2 4 2" xfId="690"/>
    <cellStyle name="20% - Accent1 2 3 2 2 5" xfId="691"/>
    <cellStyle name="20% - Accent1 2 3 2 3" xfId="692"/>
    <cellStyle name="20% - Accent1 2 3 2 3 2" xfId="693"/>
    <cellStyle name="20% - Accent1 2 3 2 3 2 2" xfId="694"/>
    <cellStyle name="20% - Accent1 2 3 2 3 3" xfId="695"/>
    <cellStyle name="20% - Accent1 2 3 2 4" xfId="696"/>
    <cellStyle name="20% - Accent1 2 3 2 4 2" xfId="697"/>
    <cellStyle name="20% - Accent1 2 3 2 4 2 2" xfId="698"/>
    <cellStyle name="20% - Accent1 2 3 2 4 3" xfId="699"/>
    <cellStyle name="20% - Accent1 2 3 2 5" xfId="700"/>
    <cellStyle name="20% - Accent1 2 3 2 5 2" xfId="701"/>
    <cellStyle name="20% - Accent1 2 3 2 6" xfId="702"/>
    <cellStyle name="20% - Accent1 2 3 2 6 2" xfId="703"/>
    <cellStyle name="20% - Accent1 2 3 2 7" xfId="704"/>
    <cellStyle name="20% - Accent1 2 3 3" xfId="705"/>
    <cellStyle name="20% - Accent1 2 3 3 2" xfId="706"/>
    <cellStyle name="20% - Accent1 2 3 3 2 2" xfId="707"/>
    <cellStyle name="20% - Accent1 2 3 3 2 2 2" xfId="708"/>
    <cellStyle name="20% - Accent1 2 3 3 2 3" xfId="709"/>
    <cellStyle name="20% - Accent1 2 3 3 3" xfId="710"/>
    <cellStyle name="20% - Accent1 2 3 3 3 2" xfId="711"/>
    <cellStyle name="20% - Accent1 2 3 3 3 2 2" xfId="712"/>
    <cellStyle name="20% - Accent1 2 3 3 3 3" xfId="713"/>
    <cellStyle name="20% - Accent1 2 3 3 4" xfId="714"/>
    <cellStyle name="20% - Accent1 2 3 3 4 2" xfId="715"/>
    <cellStyle name="20% - Accent1 2 3 3 5" xfId="716"/>
    <cellStyle name="20% - Accent1 2 3 4" xfId="717"/>
    <cellStyle name="20% - Accent1 2 3 4 2" xfId="718"/>
    <cellStyle name="20% - Accent1 2 3 4 2 2" xfId="719"/>
    <cellStyle name="20% - Accent1 2 3 4 3" xfId="720"/>
    <cellStyle name="20% - Accent1 2 3 5" xfId="721"/>
    <cellStyle name="20% - Accent1 2 3 5 2" xfId="722"/>
    <cellStyle name="20% - Accent1 2 3 5 2 2" xfId="723"/>
    <cellStyle name="20% - Accent1 2 3 5 3" xfId="724"/>
    <cellStyle name="20% - Accent1 2 3 6" xfId="725"/>
    <cellStyle name="20% - Accent1 2 3 6 2" xfId="726"/>
    <cellStyle name="20% - Accent1 2 3 7" xfId="727"/>
    <cellStyle name="20% - Accent1 2 3 7 2" xfId="728"/>
    <cellStyle name="20% - Accent1 2 3 8" xfId="729"/>
    <cellStyle name="20% - Accent1 2 4" xfId="730"/>
    <cellStyle name="20% - Accent1 2 4 2" xfId="731"/>
    <cellStyle name="20% - Accent1 2 4 2 2" xfId="732"/>
    <cellStyle name="20% - Accent1 2 4 2 2 2" xfId="733"/>
    <cellStyle name="20% - Accent1 2 4 2 2 2 2" xfId="734"/>
    <cellStyle name="20% - Accent1 2 4 2 2 3" xfId="735"/>
    <cellStyle name="20% - Accent1 2 4 2 3" xfId="736"/>
    <cellStyle name="20% - Accent1 2 4 2 3 2" xfId="737"/>
    <cellStyle name="20% - Accent1 2 4 2 3 2 2" xfId="738"/>
    <cellStyle name="20% - Accent1 2 4 2 3 3" xfId="739"/>
    <cellStyle name="20% - Accent1 2 4 2 4" xfId="740"/>
    <cellStyle name="20% - Accent1 2 4 2 4 2" xfId="741"/>
    <cellStyle name="20% - Accent1 2 4 2 5" xfId="742"/>
    <cellStyle name="20% - Accent1 2 4 2 5 2" xfId="743"/>
    <cellStyle name="20% - Accent1 2 4 2 6" xfId="744"/>
    <cellStyle name="20% - Accent1 2 4 3" xfId="745"/>
    <cellStyle name="20% - Accent1 2 4 3 2" xfId="746"/>
    <cellStyle name="20% - Accent1 2 4 3 2 2" xfId="747"/>
    <cellStyle name="20% - Accent1 2 4 3 3" xfId="748"/>
    <cellStyle name="20% - Accent1 2 4 4" xfId="749"/>
    <cellStyle name="20% - Accent1 2 4 4 2" xfId="750"/>
    <cellStyle name="20% - Accent1 2 4 4 2 2" xfId="751"/>
    <cellStyle name="20% - Accent1 2 4 4 3" xfId="752"/>
    <cellStyle name="20% - Accent1 2 4 5" xfId="753"/>
    <cellStyle name="20% - Accent1 2 4 5 2" xfId="754"/>
    <cellStyle name="20% - Accent1 2 4 6" xfId="755"/>
    <cellStyle name="20% - Accent1 2 4 6 2" xfId="756"/>
    <cellStyle name="20% - Accent1 2 4 7" xfId="757"/>
    <cellStyle name="20% - Accent1 2 5" xfId="758"/>
    <cellStyle name="20% - Accent1 2 5 2" xfId="759"/>
    <cellStyle name="20% - Accent1 2 5 2 2" xfId="760"/>
    <cellStyle name="20% - Accent1 2 5 2 2 2" xfId="761"/>
    <cellStyle name="20% - Accent1 2 5 2 3" xfId="762"/>
    <cellStyle name="20% - Accent1 2 5 2 3 2" xfId="763"/>
    <cellStyle name="20% - Accent1 2 5 2 4" xfId="764"/>
    <cellStyle name="20% - Accent1 2 5 3" xfId="765"/>
    <cellStyle name="20% - Accent1 2 5 3 2" xfId="766"/>
    <cellStyle name="20% - Accent1 2 5 3 2 2" xfId="767"/>
    <cellStyle name="20% - Accent1 2 5 3 3" xfId="768"/>
    <cellStyle name="20% - Accent1 2 5 4" xfId="769"/>
    <cellStyle name="20% - Accent1 2 5 4 2" xfId="770"/>
    <cellStyle name="20% - Accent1 2 5 5" xfId="771"/>
    <cellStyle name="20% - Accent1 2 5 5 2" xfId="772"/>
    <cellStyle name="20% - Accent1 2 5 6" xfId="773"/>
    <cellStyle name="20% - Accent1 2 6" xfId="774"/>
    <cellStyle name="20% - Accent1 2 6 2" xfId="775"/>
    <cellStyle name="20% - Accent1 2 6 2 2" xfId="776"/>
    <cellStyle name="20% - Accent1 2 6 3" xfId="777"/>
    <cellStyle name="20% - Accent1 2 6 3 2" xfId="778"/>
    <cellStyle name="20% - Accent1 2 6 4" xfId="779"/>
    <cellStyle name="20% - Accent1 2 7" xfId="780"/>
    <cellStyle name="20% - Accent1 2 7 2" xfId="781"/>
    <cellStyle name="20% - Accent1 2 7 2 2" xfId="782"/>
    <cellStyle name="20% - Accent1 2 7 3" xfId="783"/>
    <cellStyle name="20% - Accent1 2 8" xfId="784"/>
    <cellStyle name="20% - Accent1 2 8 2" xfId="785"/>
    <cellStyle name="20% - Accent1 2 9" xfId="786"/>
    <cellStyle name="20% - Accent1 2 9 2" xfId="787"/>
    <cellStyle name="20% - Accent1 2_Deferred Income Taxes" xfId="788"/>
    <cellStyle name="20% - Accent1 3" xfId="217"/>
    <cellStyle name="20% - Accent1 3 2" xfId="789"/>
    <cellStyle name="20% - Accent1 4" xfId="218"/>
    <cellStyle name="20% - Accent1 4 2" xfId="790"/>
    <cellStyle name="20% - Accent1 5" xfId="219"/>
    <cellStyle name="20% - Accent1 5 10" xfId="791"/>
    <cellStyle name="20% - Accent1 5 2" xfId="792"/>
    <cellStyle name="20% - Accent1 5 2 2" xfId="793"/>
    <cellStyle name="20% - Accent1 5 2 2 2" xfId="794"/>
    <cellStyle name="20% - Accent1 5 2 2 2 2" xfId="795"/>
    <cellStyle name="20% - Accent1 5 2 2 2 2 2" xfId="796"/>
    <cellStyle name="20% - Accent1 5 2 2 2 2 2 2" xfId="797"/>
    <cellStyle name="20% - Accent1 5 2 2 2 2 2 2 2" xfId="798"/>
    <cellStyle name="20% - Accent1 5 2 2 2 2 2 3" xfId="799"/>
    <cellStyle name="20% - Accent1 5 2 2 2 2 3" xfId="800"/>
    <cellStyle name="20% - Accent1 5 2 2 2 2 3 2" xfId="801"/>
    <cellStyle name="20% - Accent1 5 2 2 2 2 3 2 2" xfId="802"/>
    <cellStyle name="20% - Accent1 5 2 2 2 2 3 3" xfId="803"/>
    <cellStyle name="20% - Accent1 5 2 2 2 2 4" xfId="804"/>
    <cellStyle name="20% - Accent1 5 2 2 2 2 4 2" xfId="805"/>
    <cellStyle name="20% - Accent1 5 2 2 2 2 5" xfId="806"/>
    <cellStyle name="20% - Accent1 5 2 2 2 3" xfId="807"/>
    <cellStyle name="20% - Accent1 5 2 2 2 3 2" xfId="808"/>
    <cellStyle name="20% - Accent1 5 2 2 2 3 2 2" xfId="809"/>
    <cellStyle name="20% - Accent1 5 2 2 2 3 3" xfId="810"/>
    <cellStyle name="20% - Accent1 5 2 2 2 4" xfId="811"/>
    <cellStyle name="20% - Accent1 5 2 2 2 4 2" xfId="812"/>
    <cellStyle name="20% - Accent1 5 2 2 2 4 2 2" xfId="813"/>
    <cellStyle name="20% - Accent1 5 2 2 2 4 3" xfId="814"/>
    <cellStyle name="20% - Accent1 5 2 2 2 5" xfId="815"/>
    <cellStyle name="20% - Accent1 5 2 2 2 5 2" xfId="816"/>
    <cellStyle name="20% - Accent1 5 2 2 2 6" xfId="817"/>
    <cellStyle name="20% - Accent1 5 2 2 2 6 2" xfId="818"/>
    <cellStyle name="20% - Accent1 5 2 2 2 7" xfId="819"/>
    <cellStyle name="20% - Accent1 5 2 2 3" xfId="820"/>
    <cellStyle name="20% - Accent1 5 2 2 3 2" xfId="821"/>
    <cellStyle name="20% - Accent1 5 2 2 3 2 2" xfId="822"/>
    <cellStyle name="20% - Accent1 5 2 2 3 2 2 2" xfId="823"/>
    <cellStyle name="20% - Accent1 5 2 2 3 2 3" xfId="824"/>
    <cellStyle name="20% - Accent1 5 2 2 3 3" xfId="825"/>
    <cellStyle name="20% - Accent1 5 2 2 3 3 2" xfId="826"/>
    <cellStyle name="20% - Accent1 5 2 2 3 3 2 2" xfId="827"/>
    <cellStyle name="20% - Accent1 5 2 2 3 3 3" xfId="828"/>
    <cellStyle name="20% - Accent1 5 2 2 3 4" xfId="829"/>
    <cellStyle name="20% - Accent1 5 2 2 3 4 2" xfId="830"/>
    <cellStyle name="20% - Accent1 5 2 2 3 5" xfId="831"/>
    <cellStyle name="20% - Accent1 5 2 2 4" xfId="832"/>
    <cellStyle name="20% - Accent1 5 2 2 4 2" xfId="833"/>
    <cellStyle name="20% - Accent1 5 2 2 4 2 2" xfId="834"/>
    <cellStyle name="20% - Accent1 5 2 2 4 3" xfId="835"/>
    <cellStyle name="20% - Accent1 5 2 2 5" xfId="836"/>
    <cellStyle name="20% - Accent1 5 2 2 5 2" xfId="837"/>
    <cellStyle name="20% - Accent1 5 2 2 5 2 2" xfId="838"/>
    <cellStyle name="20% - Accent1 5 2 2 5 3" xfId="839"/>
    <cellStyle name="20% - Accent1 5 2 2 6" xfId="840"/>
    <cellStyle name="20% - Accent1 5 2 2 6 2" xfId="841"/>
    <cellStyle name="20% - Accent1 5 2 2 7" xfId="842"/>
    <cellStyle name="20% - Accent1 5 2 2 7 2" xfId="843"/>
    <cellStyle name="20% - Accent1 5 2 2 8" xfId="844"/>
    <cellStyle name="20% - Accent1 5 2 3" xfId="845"/>
    <cellStyle name="20% - Accent1 5 2 3 2" xfId="846"/>
    <cellStyle name="20% - Accent1 5 2 3 2 2" xfId="847"/>
    <cellStyle name="20% - Accent1 5 2 3 2 2 2" xfId="848"/>
    <cellStyle name="20% - Accent1 5 2 3 2 2 2 2" xfId="849"/>
    <cellStyle name="20% - Accent1 5 2 3 2 2 3" xfId="850"/>
    <cellStyle name="20% - Accent1 5 2 3 2 3" xfId="851"/>
    <cellStyle name="20% - Accent1 5 2 3 2 3 2" xfId="852"/>
    <cellStyle name="20% - Accent1 5 2 3 2 3 2 2" xfId="853"/>
    <cellStyle name="20% - Accent1 5 2 3 2 3 3" xfId="854"/>
    <cellStyle name="20% - Accent1 5 2 3 2 4" xfId="855"/>
    <cellStyle name="20% - Accent1 5 2 3 2 4 2" xfId="856"/>
    <cellStyle name="20% - Accent1 5 2 3 2 5" xfId="857"/>
    <cellStyle name="20% - Accent1 5 2 3 2 5 2" xfId="858"/>
    <cellStyle name="20% - Accent1 5 2 3 2 6" xfId="859"/>
    <cellStyle name="20% - Accent1 5 2 3 3" xfId="860"/>
    <cellStyle name="20% - Accent1 5 2 3 3 2" xfId="861"/>
    <cellStyle name="20% - Accent1 5 2 3 3 2 2" xfId="862"/>
    <cellStyle name="20% - Accent1 5 2 3 3 3" xfId="863"/>
    <cellStyle name="20% - Accent1 5 2 3 4" xfId="864"/>
    <cellStyle name="20% - Accent1 5 2 3 4 2" xfId="865"/>
    <cellStyle name="20% - Accent1 5 2 3 4 2 2" xfId="866"/>
    <cellStyle name="20% - Accent1 5 2 3 4 3" xfId="867"/>
    <cellStyle name="20% - Accent1 5 2 3 5" xfId="868"/>
    <cellStyle name="20% - Accent1 5 2 3 5 2" xfId="869"/>
    <cellStyle name="20% - Accent1 5 2 3 6" xfId="870"/>
    <cellStyle name="20% - Accent1 5 2 3 6 2" xfId="871"/>
    <cellStyle name="20% - Accent1 5 2 3 7" xfId="872"/>
    <cellStyle name="20% - Accent1 5 2 4" xfId="873"/>
    <cellStyle name="20% - Accent1 5 2 4 2" xfId="874"/>
    <cellStyle name="20% - Accent1 5 2 4 2 2" xfId="875"/>
    <cellStyle name="20% - Accent1 5 2 4 2 2 2" xfId="876"/>
    <cellStyle name="20% - Accent1 5 2 4 2 3" xfId="877"/>
    <cellStyle name="20% - Accent1 5 2 4 2 3 2" xfId="878"/>
    <cellStyle name="20% - Accent1 5 2 4 2 4" xfId="879"/>
    <cellStyle name="20% - Accent1 5 2 4 3" xfId="880"/>
    <cellStyle name="20% - Accent1 5 2 4 3 2" xfId="881"/>
    <cellStyle name="20% - Accent1 5 2 4 3 2 2" xfId="882"/>
    <cellStyle name="20% - Accent1 5 2 4 3 3" xfId="883"/>
    <cellStyle name="20% - Accent1 5 2 4 4" xfId="884"/>
    <cellStyle name="20% - Accent1 5 2 4 4 2" xfId="885"/>
    <cellStyle name="20% - Accent1 5 2 4 5" xfId="886"/>
    <cellStyle name="20% - Accent1 5 2 4 5 2" xfId="887"/>
    <cellStyle name="20% - Accent1 5 2 4 6" xfId="888"/>
    <cellStyle name="20% - Accent1 5 2 5" xfId="889"/>
    <cellStyle name="20% - Accent1 5 2 5 2" xfId="890"/>
    <cellStyle name="20% - Accent1 5 2 5 2 2" xfId="891"/>
    <cellStyle name="20% - Accent1 5 2 5 3" xfId="892"/>
    <cellStyle name="20% - Accent1 5 2 5 3 2" xfId="893"/>
    <cellStyle name="20% - Accent1 5 2 5 4" xfId="894"/>
    <cellStyle name="20% - Accent1 5 2 6" xfId="895"/>
    <cellStyle name="20% - Accent1 5 2 6 2" xfId="896"/>
    <cellStyle name="20% - Accent1 5 2 6 2 2" xfId="897"/>
    <cellStyle name="20% - Accent1 5 2 6 3" xfId="898"/>
    <cellStyle name="20% - Accent1 5 2 7" xfId="899"/>
    <cellStyle name="20% - Accent1 5 2 7 2" xfId="900"/>
    <cellStyle name="20% - Accent1 5 2 8" xfId="901"/>
    <cellStyle name="20% - Accent1 5 2 8 2" xfId="902"/>
    <cellStyle name="20% - Accent1 5 2 9" xfId="903"/>
    <cellStyle name="20% - Accent1 5 3" xfId="904"/>
    <cellStyle name="20% - Accent1 5 3 2" xfId="905"/>
    <cellStyle name="20% - Accent1 5 3 2 2" xfId="906"/>
    <cellStyle name="20% - Accent1 5 3 2 2 2" xfId="907"/>
    <cellStyle name="20% - Accent1 5 3 2 2 2 2" xfId="908"/>
    <cellStyle name="20% - Accent1 5 3 2 2 2 2 2" xfId="909"/>
    <cellStyle name="20% - Accent1 5 3 2 2 2 3" xfId="910"/>
    <cellStyle name="20% - Accent1 5 3 2 2 3" xfId="911"/>
    <cellStyle name="20% - Accent1 5 3 2 2 3 2" xfId="912"/>
    <cellStyle name="20% - Accent1 5 3 2 2 3 2 2" xfId="913"/>
    <cellStyle name="20% - Accent1 5 3 2 2 3 3" xfId="914"/>
    <cellStyle name="20% - Accent1 5 3 2 2 4" xfId="915"/>
    <cellStyle name="20% - Accent1 5 3 2 2 4 2" xfId="916"/>
    <cellStyle name="20% - Accent1 5 3 2 2 5" xfId="917"/>
    <cellStyle name="20% - Accent1 5 3 2 3" xfId="918"/>
    <cellStyle name="20% - Accent1 5 3 2 3 2" xfId="919"/>
    <cellStyle name="20% - Accent1 5 3 2 3 2 2" xfId="920"/>
    <cellStyle name="20% - Accent1 5 3 2 3 3" xfId="921"/>
    <cellStyle name="20% - Accent1 5 3 2 4" xfId="922"/>
    <cellStyle name="20% - Accent1 5 3 2 4 2" xfId="923"/>
    <cellStyle name="20% - Accent1 5 3 2 4 2 2" xfId="924"/>
    <cellStyle name="20% - Accent1 5 3 2 4 3" xfId="925"/>
    <cellStyle name="20% - Accent1 5 3 2 5" xfId="926"/>
    <cellStyle name="20% - Accent1 5 3 2 5 2" xfId="927"/>
    <cellStyle name="20% - Accent1 5 3 2 6" xfId="928"/>
    <cellStyle name="20% - Accent1 5 3 2 6 2" xfId="929"/>
    <cellStyle name="20% - Accent1 5 3 2 7" xfId="930"/>
    <cellStyle name="20% - Accent1 5 3 3" xfId="931"/>
    <cellStyle name="20% - Accent1 5 3 3 2" xfId="932"/>
    <cellStyle name="20% - Accent1 5 3 3 2 2" xfId="933"/>
    <cellStyle name="20% - Accent1 5 3 3 2 2 2" xfId="934"/>
    <cellStyle name="20% - Accent1 5 3 3 2 3" xfId="935"/>
    <cellStyle name="20% - Accent1 5 3 3 3" xfId="936"/>
    <cellStyle name="20% - Accent1 5 3 3 3 2" xfId="937"/>
    <cellStyle name="20% - Accent1 5 3 3 3 2 2" xfId="938"/>
    <cellStyle name="20% - Accent1 5 3 3 3 3" xfId="939"/>
    <cellStyle name="20% - Accent1 5 3 3 4" xfId="940"/>
    <cellStyle name="20% - Accent1 5 3 3 4 2" xfId="941"/>
    <cellStyle name="20% - Accent1 5 3 3 5" xfId="942"/>
    <cellStyle name="20% - Accent1 5 3 4" xfId="943"/>
    <cellStyle name="20% - Accent1 5 3 4 2" xfId="944"/>
    <cellStyle name="20% - Accent1 5 3 4 2 2" xfId="945"/>
    <cellStyle name="20% - Accent1 5 3 4 3" xfId="946"/>
    <cellStyle name="20% - Accent1 5 3 5" xfId="947"/>
    <cellStyle name="20% - Accent1 5 3 5 2" xfId="948"/>
    <cellStyle name="20% - Accent1 5 3 5 2 2" xfId="949"/>
    <cellStyle name="20% - Accent1 5 3 5 3" xfId="950"/>
    <cellStyle name="20% - Accent1 5 3 6" xfId="951"/>
    <cellStyle name="20% - Accent1 5 3 6 2" xfId="952"/>
    <cellStyle name="20% - Accent1 5 3 7" xfId="953"/>
    <cellStyle name="20% - Accent1 5 3 7 2" xfId="954"/>
    <cellStyle name="20% - Accent1 5 3 8" xfId="955"/>
    <cellStyle name="20% - Accent1 5 4" xfId="956"/>
    <cellStyle name="20% - Accent1 5 4 2" xfId="957"/>
    <cellStyle name="20% - Accent1 5 4 2 2" xfId="958"/>
    <cellStyle name="20% - Accent1 5 4 2 2 2" xfId="959"/>
    <cellStyle name="20% - Accent1 5 4 2 2 2 2" xfId="960"/>
    <cellStyle name="20% - Accent1 5 4 2 2 3" xfId="961"/>
    <cellStyle name="20% - Accent1 5 4 2 3" xfId="962"/>
    <cellStyle name="20% - Accent1 5 4 2 3 2" xfId="963"/>
    <cellStyle name="20% - Accent1 5 4 2 3 2 2" xfId="964"/>
    <cellStyle name="20% - Accent1 5 4 2 3 3" xfId="965"/>
    <cellStyle name="20% - Accent1 5 4 2 4" xfId="966"/>
    <cellStyle name="20% - Accent1 5 4 2 4 2" xfId="967"/>
    <cellStyle name="20% - Accent1 5 4 2 5" xfId="968"/>
    <cellStyle name="20% - Accent1 5 4 2 5 2" xfId="969"/>
    <cellStyle name="20% - Accent1 5 4 2 6" xfId="970"/>
    <cellStyle name="20% - Accent1 5 4 3" xfId="971"/>
    <cellStyle name="20% - Accent1 5 4 3 2" xfId="972"/>
    <cellStyle name="20% - Accent1 5 4 3 2 2" xfId="973"/>
    <cellStyle name="20% - Accent1 5 4 3 3" xfId="974"/>
    <cellStyle name="20% - Accent1 5 4 4" xfId="975"/>
    <cellStyle name="20% - Accent1 5 4 4 2" xfId="976"/>
    <cellStyle name="20% - Accent1 5 4 4 2 2" xfId="977"/>
    <cellStyle name="20% - Accent1 5 4 4 3" xfId="978"/>
    <cellStyle name="20% - Accent1 5 4 5" xfId="979"/>
    <cellStyle name="20% - Accent1 5 4 5 2" xfId="980"/>
    <cellStyle name="20% - Accent1 5 4 6" xfId="981"/>
    <cellStyle name="20% - Accent1 5 4 6 2" xfId="982"/>
    <cellStyle name="20% - Accent1 5 4 7" xfId="983"/>
    <cellStyle name="20% - Accent1 5 5" xfId="984"/>
    <cellStyle name="20% - Accent1 5 5 2" xfId="985"/>
    <cellStyle name="20% - Accent1 5 5 2 2" xfId="986"/>
    <cellStyle name="20% - Accent1 5 5 2 2 2" xfId="987"/>
    <cellStyle name="20% - Accent1 5 5 2 3" xfId="988"/>
    <cellStyle name="20% - Accent1 5 5 2 3 2" xfId="989"/>
    <cellStyle name="20% - Accent1 5 5 2 4" xfId="990"/>
    <cellStyle name="20% - Accent1 5 5 3" xfId="991"/>
    <cellStyle name="20% - Accent1 5 5 3 2" xfId="992"/>
    <cellStyle name="20% - Accent1 5 5 3 2 2" xfId="993"/>
    <cellStyle name="20% - Accent1 5 5 3 3" xfId="994"/>
    <cellStyle name="20% - Accent1 5 5 4" xfId="995"/>
    <cellStyle name="20% - Accent1 5 5 4 2" xfId="996"/>
    <cellStyle name="20% - Accent1 5 5 5" xfId="997"/>
    <cellStyle name="20% - Accent1 5 5 5 2" xfId="998"/>
    <cellStyle name="20% - Accent1 5 5 6" xfId="999"/>
    <cellStyle name="20% - Accent1 5 6" xfId="1000"/>
    <cellStyle name="20% - Accent1 5 6 2" xfId="1001"/>
    <cellStyle name="20% - Accent1 5 6 2 2" xfId="1002"/>
    <cellStyle name="20% - Accent1 5 6 3" xfId="1003"/>
    <cellStyle name="20% - Accent1 5 6 3 2" xfId="1004"/>
    <cellStyle name="20% - Accent1 5 6 4" xfId="1005"/>
    <cellStyle name="20% - Accent1 5 7" xfId="1006"/>
    <cellStyle name="20% - Accent1 5 7 2" xfId="1007"/>
    <cellStyle name="20% - Accent1 5 7 2 2" xfId="1008"/>
    <cellStyle name="20% - Accent1 5 7 3" xfId="1009"/>
    <cellStyle name="20% - Accent1 5 8" xfId="1010"/>
    <cellStyle name="20% - Accent1 5 8 2" xfId="1011"/>
    <cellStyle name="20% - Accent1 5 9" xfId="1012"/>
    <cellStyle name="20% - Accent1 5 9 2" xfId="1013"/>
    <cellStyle name="20% - Accent1 6" xfId="220"/>
    <cellStyle name="20% - Accent1 6 2" xfId="1014"/>
    <cellStyle name="20% - Accent1 6 2 2" xfId="1015"/>
    <cellStyle name="20% - Accent1 6 2 2 2" xfId="1016"/>
    <cellStyle name="20% - Accent1 6 2 2 2 2" xfId="1017"/>
    <cellStyle name="20% - Accent1 6 2 2 2 2 2" xfId="1018"/>
    <cellStyle name="20% - Accent1 6 2 2 2 2 2 2" xfId="1019"/>
    <cellStyle name="20% - Accent1 6 2 2 2 2 3" xfId="1020"/>
    <cellStyle name="20% - Accent1 6 2 2 2 3" xfId="1021"/>
    <cellStyle name="20% - Accent1 6 2 2 2 3 2" xfId="1022"/>
    <cellStyle name="20% - Accent1 6 2 2 2 3 2 2" xfId="1023"/>
    <cellStyle name="20% - Accent1 6 2 2 2 3 3" xfId="1024"/>
    <cellStyle name="20% - Accent1 6 2 2 2 4" xfId="1025"/>
    <cellStyle name="20% - Accent1 6 2 2 2 4 2" xfId="1026"/>
    <cellStyle name="20% - Accent1 6 2 2 2 5" xfId="1027"/>
    <cellStyle name="20% - Accent1 6 2 2 3" xfId="1028"/>
    <cellStyle name="20% - Accent1 6 2 2 3 2" xfId="1029"/>
    <cellStyle name="20% - Accent1 6 2 2 3 2 2" xfId="1030"/>
    <cellStyle name="20% - Accent1 6 2 2 3 3" xfId="1031"/>
    <cellStyle name="20% - Accent1 6 2 2 4" xfId="1032"/>
    <cellStyle name="20% - Accent1 6 2 2 4 2" xfId="1033"/>
    <cellStyle name="20% - Accent1 6 2 2 4 2 2" xfId="1034"/>
    <cellStyle name="20% - Accent1 6 2 2 4 3" xfId="1035"/>
    <cellStyle name="20% - Accent1 6 2 2 5" xfId="1036"/>
    <cellStyle name="20% - Accent1 6 2 2 5 2" xfId="1037"/>
    <cellStyle name="20% - Accent1 6 2 2 6" xfId="1038"/>
    <cellStyle name="20% - Accent1 6 2 3" xfId="1039"/>
    <cellStyle name="20% - Accent1 6 2 3 2" xfId="1040"/>
    <cellStyle name="20% - Accent1 6 2 3 2 2" xfId="1041"/>
    <cellStyle name="20% - Accent1 6 2 3 2 2 2" xfId="1042"/>
    <cellStyle name="20% - Accent1 6 2 3 2 3" xfId="1043"/>
    <cellStyle name="20% - Accent1 6 2 3 3" xfId="1044"/>
    <cellStyle name="20% - Accent1 6 2 3 3 2" xfId="1045"/>
    <cellStyle name="20% - Accent1 6 2 3 3 2 2" xfId="1046"/>
    <cellStyle name="20% - Accent1 6 2 3 3 3" xfId="1047"/>
    <cellStyle name="20% - Accent1 6 2 3 4" xfId="1048"/>
    <cellStyle name="20% - Accent1 6 2 3 4 2" xfId="1049"/>
    <cellStyle name="20% - Accent1 6 2 3 5" xfId="1050"/>
    <cellStyle name="20% - Accent1 6 2 4" xfId="1051"/>
    <cellStyle name="20% - Accent1 6 2 4 2" xfId="1052"/>
    <cellStyle name="20% - Accent1 6 2 4 2 2" xfId="1053"/>
    <cellStyle name="20% - Accent1 6 2 4 3" xfId="1054"/>
    <cellStyle name="20% - Accent1 6 2 5" xfId="1055"/>
    <cellStyle name="20% - Accent1 6 2 5 2" xfId="1056"/>
    <cellStyle name="20% - Accent1 6 2 5 2 2" xfId="1057"/>
    <cellStyle name="20% - Accent1 6 2 5 3" xfId="1058"/>
    <cellStyle name="20% - Accent1 6 2 6" xfId="1059"/>
    <cellStyle name="20% - Accent1 6 2 6 2" xfId="1060"/>
    <cellStyle name="20% - Accent1 6 2 7" xfId="1061"/>
    <cellStyle name="20% - Accent1 6 3" xfId="1062"/>
    <cellStyle name="20% - Accent1 6 3 2" xfId="1063"/>
    <cellStyle name="20% - Accent1 6 3 2 2" xfId="1064"/>
    <cellStyle name="20% - Accent1 6 3 2 2 2" xfId="1065"/>
    <cellStyle name="20% - Accent1 6 3 2 2 2 2" xfId="1066"/>
    <cellStyle name="20% - Accent1 6 3 2 2 3" xfId="1067"/>
    <cellStyle name="20% - Accent1 6 3 2 3" xfId="1068"/>
    <cellStyle name="20% - Accent1 6 3 2 3 2" xfId="1069"/>
    <cellStyle name="20% - Accent1 6 3 2 3 2 2" xfId="1070"/>
    <cellStyle name="20% - Accent1 6 3 2 3 3" xfId="1071"/>
    <cellStyle name="20% - Accent1 6 3 2 4" xfId="1072"/>
    <cellStyle name="20% - Accent1 6 3 2 4 2" xfId="1073"/>
    <cellStyle name="20% - Accent1 6 3 2 5" xfId="1074"/>
    <cellStyle name="20% - Accent1 6 3 3" xfId="1075"/>
    <cellStyle name="20% - Accent1 6 3 3 2" xfId="1076"/>
    <cellStyle name="20% - Accent1 6 3 3 2 2" xfId="1077"/>
    <cellStyle name="20% - Accent1 6 3 3 3" xfId="1078"/>
    <cellStyle name="20% - Accent1 6 3 4" xfId="1079"/>
    <cellStyle name="20% - Accent1 6 3 4 2" xfId="1080"/>
    <cellStyle name="20% - Accent1 6 3 4 2 2" xfId="1081"/>
    <cellStyle name="20% - Accent1 6 3 4 3" xfId="1082"/>
    <cellStyle name="20% - Accent1 6 3 5" xfId="1083"/>
    <cellStyle name="20% - Accent1 6 3 5 2" xfId="1084"/>
    <cellStyle name="20% - Accent1 6 3 6" xfId="1085"/>
    <cellStyle name="20% - Accent1 6 4" xfId="1086"/>
    <cellStyle name="20% - Accent1 6 4 2" xfId="1087"/>
    <cellStyle name="20% - Accent1 6 4 2 2" xfId="1088"/>
    <cellStyle name="20% - Accent1 6 4 2 2 2" xfId="1089"/>
    <cellStyle name="20% - Accent1 6 4 2 3" xfId="1090"/>
    <cellStyle name="20% - Accent1 6 4 3" xfId="1091"/>
    <cellStyle name="20% - Accent1 6 4 3 2" xfId="1092"/>
    <cellStyle name="20% - Accent1 6 4 3 2 2" xfId="1093"/>
    <cellStyle name="20% - Accent1 6 4 3 3" xfId="1094"/>
    <cellStyle name="20% - Accent1 6 4 4" xfId="1095"/>
    <cellStyle name="20% - Accent1 6 4 4 2" xfId="1096"/>
    <cellStyle name="20% - Accent1 6 4 5" xfId="1097"/>
    <cellStyle name="20% - Accent1 6 5" xfId="1098"/>
    <cellStyle name="20% - Accent1 6 5 2" xfId="1099"/>
    <cellStyle name="20% - Accent1 6 5 2 2" xfId="1100"/>
    <cellStyle name="20% - Accent1 6 5 3" xfId="1101"/>
    <cellStyle name="20% - Accent1 6 6" xfId="1102"/>
    <cellStyle name="20% - Accent1 6 6 2" xfId="1103"/>
    <cellStyle name="20% - Accent1 6 6 2 2" xfId="1104"/>
    <cellStyle name="20% - Accent1 6 6 3" xfId="1105"/>
    <cellStyle name="20% - Accent1 6 7" xfId="1106"/>
    <cellStyle name="20% - Accent1 6 7 2" xfId="1107"/>
    <cellStyle name="20% - Accent1 6 8" xfId="1108"/>
    <cellStyle name="20% - Accent1 6 8 2" xfId="1109"/>
    <cellStyle name="20% - Accent1 6 9" xfId="1110"/>
    <cellStyle name="20% - Accent1 7" xfId="1111"/>
    <cellStyle name="20% - Accent1 7 2" xfId="1112"/>
    <cellStyle name="20% - Accent2 2" xfId="8"/>
    <cellStyle name="20% - Accent2 2 10" xfId="1113"/>
    <cellStyle name="20% - Accent2 2 18" xfId="1114"/>
    <cellStyle name="20% - Accent2 2 2" xfId="1115"/>
    <cellStyle name="20% - Accent2 2 2 2" xfId="1116"/>
    <cellStyle name="20% - Accent2 2 2 2 2" xfId="1117"/>
    <cellStyle name="20% - Accent2 2 2 2 2 2" xfId="1118"/>
    <cellStyle name="20% - Accent2 2 2 2 2 2 2" xfId="1119"/>
    <cellStyle name="20% - Accent2 2 2 2 2 2 2 2" xfId="1120"/>
    <cellStyle name="20% - Accent2 2 2 2 2 2 2 2 2" xfId="1121"/>
    <cellStyle name="20% - Accent2 2 2 2 2 2 2 3" xfId="1122"/>
    <cellStyle name="20% - Accent2 2 2 2 2 2 3" xfId="1123"/>
    <cellStyle name="20% - Accent2 2 2 2 2 2 3 2" xfId="1124"/>
    <cellStyle name="20% - Accent2 2 2 2 2 2 3 2 2" xfId="1125"/>
    <cellStyle name="20% - Accent2 2 2 2 2 2 3 3" xfId="1126"/>
    <cellStyle name="20% - Accent2 2 2 2 2 2 4" xfId="1127"/>
    <cellStyle name="20% - Accent2 2 2 2 2 2 4 2" xfId="1128"/>
    <cellStyle name="20% - Accent2 2 2 2 2 2 5" xfId="1129"/>
    <cellStyle name="20% - Accent2 2 2 2 2 3" xfId="1130"/>
    <cellStyle name="20% - Accent2 2 2 2 2 3 2" xfId="1131"/>
    <cellStyle name="20% - Accent2 2 2 2 2 3 2 2" xfId="1132"/>
    <cellStyle name="20% - Accent2 2 2 2 2 3 3" xfId="1133"/>
    <cellStyle name="20% - Accent2 2 2 2 2 4" xfId="1134"/>
    <cellStyle name="20% - Accent2 2 2 2 2 4 2" xfId="1135"/>
    <cellStyle name="20% - Accent2 2 2 2 2 4 2 2" xfId="1136"/>
    <cellStyle name="20% - Accent2 2 2 2 2 4 3" xfId="1137"/>
    <cellStyle name="20% - Accent2 2 2 2 2 5" xfId="1138"/>
    <cellStyle name="20% - Accent2 2 2 2 2 5 2" xfId="1139"/>
    <cellStyle name="20% - Accent2 2 2 2 2 6" xfId="1140"/>
    <cellStyle name="20% - Accent2 2 2 2 2 6 2" xfId="1141"/>
    <cellStyle name="20% - Accent2 2 2 2 2 7" xfId="1142"/>
    <cellStyle name="20% - Accent2 2 2 2 3" xfId="1143"/>
    <cellStyle name="20% - Accent2 2 2 2 3 2" xfId="1144"/>
    <cellStyle name="20% - Accent2 2 2 2 3 2 2" xfId="1145"/>
    <cellStyle name="20% - Accent2 2 2 2 3 2 2 2" xfId="1146"/>
    <cellStyle name="20% - Accent2 2 2 2 3 2 3" xfId="1147"/>
    <cellStyle name="20% - Accent2 2 2 2 3 3" xfId="1148"/>
    <cellStyle name="20% - Accent2 2 2 2 3 3 2" xfId="1149"/>
    <cellStyle name="20% - Accent2 2 2 2 3 3 2 2" xfId="1150"/>
    <cellStyle name="20% - Accent2 2 2 2 3 3 3" xfId="1151"/>
    <cellStyle name="20% - Accent2 2 2 2 3 4" xfId="1152"/>
    <cellStyle name="20% - Accent2 2 2 2 3 4 2" xfId="1153"/>
    <cellStyle name="20% - Accent2 2 2 2 3 5" xfId="1154"/>
    <cellStyle name="20% - Accent2 2 2 2 4" xfId="1155"/>
    <cellStyle name="20% - Accent2 2 2 2 4 2" xfId="1156"/>
    <cellStyle name="20% - Accent2 2 2 2 4 2 2" xfId="1157"/>
    <cellStyle name="20% - Accent2 2 2 2 4 3" xfId="1158"/>
    <cellStyle name="20% - Accent2 2 2 2 5" xfId="1159"/>
    <cellStyle name="20% - Accent2 2 2 2 5 2" xfId="1160"/>
    <cellStyle name="20% - Accent2 2 2 2 5 2 2" xfId="1161"/>
    <cellStyle name="20% - Accent2 2 2 2 5 3" xfId="1162"/>
    <cellStyle name="20% - Accent2 2 2 2 6" xfId="1163"/>
    <cellStyle name="20% - Accent2 2 2 2 6 2" xfId="1164"/>
    <cellStyle name="20% - Accent2 2 2 2 7" xfId="1165"/>
    <cellStyle name="20% - Accent2 2 2 2 7 2" xfId="1166"/>
    <cellStyle name="20% - Accent2 2 2 2 8" xfId="1167"/>
    <cellStyle name="20% - Accent2 2 2 3" xfId="1168"/>
    <cellStyle name="20% - Accent2 2 2 3 2" xfId="1169"/>
    <cellStyle name="20% - Accent2 2 2 3 2 2" xfId="1170"/>
    <cellStyle name="20% - Accent2 2 2 3 2 2 2" xfId="1171"/>
    <cellStyle name="20% - Accent2 2 2 3 2 2 2 2" xfId="1172"/>
    <cellStyle name="20% - Accent2 2 2 3 2 2 3" xfId="1173"/>
    <cellStyle name="20% - Accent2 2 2 3 2 3" xfId="1174"/>
    <cellStyle name="20% - Accent2 2 2 3 2 3 2" xfId="1175"/>
    <cellStyle name="20% - Accent2 2 2 3 2 3 2 2" xfId="1176"/>
    <cellStyle name="20% - Accent2 2 2 3 2 3 3" xfId="1177"/>
    <cellStyle name="20% - Accent2 2 2 3 2 4" xfId="1178"/>
    <cellStyle name="20% - Accent2 2 2 3 2 4 2" xfId="1179"/>
    <cellStyle name="20% - Accent2 2 2 3 2 5" xfId="1180"/>
    <cellStyle name="20% - Accent2 2 2 3 2 5 2" xfId="1181"/>
    <cellStyle name="20% - Accent2 2 2 3 2 6" xfId="1182"/>
    <cellStyle name="20% - Accent2 2 2 3 3" xfId="1183"/>
    <cellStyle name="20% - Accent2 2 2 3 3 2" xfId="1184"/>
    <cellStyle name="20% - Accent2 2 2 3 3 2 2" xfId="1185"/>
    <cellStyle name="20% - Accent2 2 2 3 3 3" xfId="1186"/>
    <cellStyle name="20% - Accent2 2 2 3 4" xfId="1187"/>
    <cellStyle name="20% - Accent2 2 2 3 4 2" xfId="1188"/>
    <cellStyle name="20% - Accent2 2 2 3 4 2 2" xfId="1189"/>
    <cellStyle name="20% - Accent2 2 2 3 4 3" xfId="1190"/>
    <cellStyle name="20% - Accent2 2 2 3 5" xfId="1191"/>
    <cellStyle name="20% - Accent2 2 2 3 5 2" xfId="1192"/>
    <cellStyle name="20% - Accent2 2 2 3 6" xfId="1193"/>
    <cellStyle name="20% - Accent2 2 2 3 6 2" xfId="1194"/>
    <cellStyle name="20% - Accent2 2 2 3 7" xfId="1195"/>
    <cellStyle name="20% - Accent2 2 2 4" xfId="1196"/>
    <cellStyle name="20% - Accent2 2 2 4 2" xfId="1197"/>
    <cellStyle name="20% - Accent2 2 2 4 2 2" xfId="1198"/>
    <cellStyle name="20% - Accent2 2 2 4 2 2 2" xfId="1199"/>
    <cellStyle name="20% - Accent2 2 2 4 2 3" xfId="1200"/>
    <cellStyle name="20% - Accent2 2 2 4 2 3 2" xfId="1201"/>
    <cellStyle name="20% - Accent2 2 2 4 2 4" xfId="1202"/>
    <cellStyle name="20% - Accent2 2 2 4 3" xfId="1203"/>
    <cellStyle name="20% - Accent2 2 2 4 3 2" xfId="1204"/>
    <cellStyle name="20% - Accent2 2 2 4 3 2 2" xfId="1205"/>
    <cellStyle name="20% - Accent2 2 2 4 3 3" xfId="1206"/>
    <cellStyle name="20% - Accent2 2 2 4 4" xfId="1207"/>
    <cellStyle name="20% - Accent2 2 2 4 4 2" xfId="1208"/>
    <cellStyle name="20% - Accent2 2 2 4 5" xfId="1209"/>
    <cellStyle name="20% - Accent2 2 2 4 5 2" xfId="1210"/>
    <cellStyle name="20% - Accent2 2 2 4 6" xfId="1211"/>
    <cellStyle name="20% - Accent2 2 2 5" xfId="1212"/>
    <cellStyle name="20% - Accent2 2 2 5 2" xfId="1213"/>
    <cellStyle name="20% - Accent2 2 2 5 2 2" xfId="1214"/>
    <cellStyle name="20% - Accent2 2 2 5 3" xfId="1215"/>
    <cellStyle name="20% - Accent2 2 2 5 3 2" xfId="1216"/>
    <cellStyle name="20% - Accent2 2 2 5 4" xfId="1217"/>
    <cellStyle name="20% - Accent2 2 2 6" xfId="1218"/>
    <cellStyle name="20% - Accent2 2 2 6 2" xfId="1219"/>
    <cellStyle name="20% - Accent2 2 2 6 2 2" xfId="1220"/>
    <cellStyle name="20% - Accent2 2 2 6 3" xfId="1221"/>
    <cellStyle name="20% - Accent2 2 2 7" xfId="1222"/>
    <cellStyle name="20% - Accent2 2 2 7 2" xfId="1223"/>
    <cellStyle name="20% - Accent2 2 2 8" xfId="1224"/>
    <cellStyle name="20% - Accent2 2 2 8 2" xfId="1225"/>
    <cellStyle name="20% - Accent2 2 2 9" xfId="1226"/>
    <cellStyle name="20% - Accent2 2 3" xfId="1227"/>
    <cellStyle name="20% - Accent2 2 3 2" xfId="1228"/>
    <cellStyle name="20% - Accent2 2 3 2 2" xfId="1229"/>
    <cellStyle name="20% - Accent2 2 3 2 2 2" xfId="1230"/>
    <cellStyle name="20% - Accent2 2 3 2 2 2 2" xfId="1231"/>
    <cellStyle name="20% - Accent2 2 3 2 2 2 2 2" xfId="1232"/>
    <cellStyle name="20% - Accent2 2 3 2 2 2 3" xfId="1233"/>
    <cellStyle name="20% - Accent2 2 3 2 2 3" xfId="1234"/>
    <cellStyle name="20% - Accent2 2 3 2 2 3 2" xfId="1235"/>
    <cellStyle name="20% - Accent2 2 3 2 2 3 2 2" xfId="1236"/>
    <cellStyle name="20% - Accent2 2 3 2 2 3 3" xfId="1237"/>
    <cellStyle name="20% - Accent2 2 3 2 2 4" xfId="1238"/>
    <cellStyle name="20% - Accent2 2 3 2 2 4 2" xfId="1239"/>
    <cellStyle name="20% - Accent2 2 3 2 2 5" xfId="1240"/>
    <cellStyle name="20% - Accent2 2 3 2 3" xfId="1241"/>
    <cellStyle name="20% - Accent2 2 3 2 3 2" xfId="1242"/>
    <cellStyle name="20% - Accent2 2 3 2 3 2 2" xfId="1243"/>
    <cellStyle name="20% - Accent2 2 3 2 3 3" xfId="1244"/>
    <cellStyle name="20% - Accent2 2 3 2 4" xfId="1245"/>
    <cellStyle name="20% - Accent2 2 3 2 4 2" xfId="1246"/>
    <cellStyle name="20% - Accent2 2 3 2 4 2 2" xfId="1247"/>
    <cellStyle name="20% - Accent2 2 3 2 4 3" xfId="1248"/>
    <cellStyle name="20% - Accent2 2 3 2 5" xfId="1249"/>
    <cellStyle name="20% - Accent2 2 3 2 5 2" xfId="1250"/>
    <cellStyle name="20% - Accent2 2 3 2 6" xfId="1251"/>
    <cellStyle name="20% - Accent2 2 3 2 6 2" xfId="1252"/>
    <cellStyle name="20% - Accent2 2 3 2 7" xfId="1253"/>
    <cellStyle name="20% - Accent2 2 3 3" xfId="1254"/>
    <cellStyle name="20% - Accent2 2 3 3 2" xfId="1255"/>
    <cellStyle name="20% - Accent2 2 3 3 2 2" xfId="1256"/>
    <cellStyle name="20% - Accent2 2 3 3 2 2 2" xfId="1257"/>
    <cellStyle name="20% - Accent2 2 3 3 2 3" xfId="1258"/>
    <cellStyle name="20% - Accent2 2 3 3 3" xfId="1259"/>
    <cellStyle name="20% - Accent2 2 3 3 3 2" xfId="1260"/>
    <cellStyle name="20% - Accent2 2 3 3 3 2 2" xfId="1261"/>
    <cellStyle name="20% - Accent2 2 3 3 3 3" xfId="1262"/>
    <cellStyle name="20% - Accent2 2 3 3 4" xfId="1263"/>
    <cellStyle name="20% - Accent2 2 3 3 4 2" xfId="1264"/>
    <cellStyle name="20% - Accent2 2 3 3 5" xfId="1265"/>
    <cellStyle name="20% - Accent2 2 3 4" xfId="1266"/>
    <cellStyle name="20% - Accent2 2 3 4 2" xfId="1267"/>
    <cellStyle name="20% - Accent2 2 3 4 2 2" xfId="1268"/>
    <cellStyle name="20% - Accent2 2 3 4 3" xfId="1269"/>
    <cellStyle name="20% - Accent2 2 3 5" xfId="1270"/>
    <cellStyle name="20% - Accent2 2 3 5 2" xfId="1271"/>
    <cellStyle name="20% - Accent2 2 3 5 2 2" xfId="1272"/>
    <cellStyle name="20% - Accent2 2 3 5 3" xfId="1273"/>
    <cellStyle name="20% - Accent2 2 3 6" xfId="1274"/>
    <cellStyle name="20% - Accent2 2 3 6 2" xfId="1275"/>
    <cellStyle name="20% - Accent2 2 3 7" xfId="1276"/>
    <cellStyle name="20% - Accent2 2 3 7 2" xfId="1277"/>
    <cellStyle name="20% - Accent2 2 3 8" xfId="1278"/>
    <cellStyle name="20% - Accent2 2 4" xfId="1279"/>
    <cellStyle name="20% - Accent2 2 4 2" xfId="1280"/>
    <cellStyle name="20% - Accent2 2 4 2 2" xfId="1281"/>
    <cellStyle name="20% - Accent2 2 4 2 2 2" xfId="1282"/>
    <cellStyle name="20% - Accent2 2 4 2 2 2 2" xfId="1283"/>
    <cellStyle name="20% - Accent2 2 4 2 2 3" xfId="1284"/>
    <cellStyle name="20% - Accent2 2 4 2 3" xfId="1285"/>
    <cellStyle name="20% - Accent2 2 4 2 3 2" xfId="1286"/>
    <cellStyle name="20% - Accent2 2 4 2 3 2 2" xfId="1287"/>
    <cellStyle name="20% - Accent2 2 4 2 3 3" xfId="1288"/>
    <cellStyle name="20% - Accent2 2 4 2 4" xfId="1289"/>
    <cellStyle name="20% - Accent2 2 4 2 4 2" xfId="1290"/>
    <cellStyle name="20% - Accent2 2 4 2 5" xfId="1291"/>
    <cellStyle name="20% - Accent2 2 4 2 5 2" xfId="1292"/>
    <cellStyle name="20% - Accent2 2 4 2 6" xfId="1293"/>
    <cellStyle name="20% - Accent2 2 4 3" xfId="1294"/>
    <cellStyle name="20% - Accent2 2 4 3 2" xfId="1295"/>
    <cellStyle name="20% - Accent2 2 4 3 2 2" xfId="1296"/>
    <cellStyle name="20% - Accent2 2 4 3 3" xfId="1297"/>
    <cellStyle name="20% - Accent2 2 4 4" xfId="1298"/>
    <cellStyle name="20% - Accent2 2 4 4 2" xfId="1299"/>
    <cellStyle name="20% - Accent2 2 4 4 2 2" xfId="1300"/>
    <cellStyle name="20% - Accent2 2 4 4 3" xfId="1301"/>
    <cellStyle name="20% - Accent2 2 4 5" xfId="1302"/>
    <cellStyle name="20% - Accent2 2 4 5 2" xfId="1303"/>
    <cellStyle name="20% - Accent2 2 4 6" xfId="1304"/>
    <cellStyle name="20% - Accent2 2 4 6 2" xfId="1305"/>
    <cellStyle name="20% - Accent2 2 4 7" xfId="1306"/>
    <cellStyle name="20% - Accent2 2 5" xfId="1307"/>
    <cellStyle name="20% - Accent2 2 5 2" xfId="1308"/>
    <cellStyle name="20% - Accent2 2 5 2 2" xfId="1309"/>
    <cellStyle name="20% - Accent2 2 5 2 2 2" xfId="1310"/>
    <cellStyle name="20% - Accent2 2 5 2 3" xfId="1311"/>
    <cellStyle name="20% - Accent2 2 5 2 3 2" xfId="1312"/>
    <cellStyle name="20% - Accent2 2 5 2 4" xfId="1313"/>
    <cellStyle name="20% - Accent2 2 5 3" xfId="1314"/>
    <cellStyle name="20% - Accent2 2 5 3 2" xfId="1315"/>
    <cellStyle name="20% - Accent2 2 5 3 2 2" xfId="1316"/>
    <cellStyle name="20% - Accent2 2 5 3 3" xfId="1317"/>
    <cellStyle name="20% - Accent2 2 5 4" xfId="1318"/>
    <cellStyle name="20% - Accent2 2 5 4 2" xfId="1319"/>
    <cellStyle name="20% - Accent2 2 5 5" xfId="1320"/>
    <cellStyle name="20% - Accent2 2 5 5 2" xfId="1321"/>
    <cellStyle name="20% - Accent2 2 5 6" xfId="1322"/>
    <cellStyle name="20% - Accent2 2 6" xfId="1323"/>
    <cellStyle name="20% - Accent2 2 6 2" xfId="1324"/>
    <cellStyle name="20% - Accent2 2 6 2 2" xfId="1325"/>
    <cellStyle name="20% - Accent2 2 6 3" xfId="1326"/>
    <cellStyle name="20% - Accent2 2 6 3 2" xfId="1327"/>
    <cellStyle name="20% - Accent2 2 6 4" xfId="1328"/>
    <cellStyle name="20% - Accent2 2 7" xfId="1329"/>
    <cellStyle name="20% - Accent2 2 7 2" xfId="1330"/>
    <cellStyle name="20% - Accent2 2 7 2 2" xfId="1331"/>
    <cellStyle name="20% - Accent2 2 7 3" xfId="1332"/>
    <cellStyle name="20% - Accent2 2 8" xfId="1333"/>
    <cellStyle name="20% - Accent2 2 8 2" xfId="1334"/>
    <cellStyle name="20% - Accent2 2 9" xfId="1335"/>
    <cellStyle name="20% - Accent2 2 9 2" xfId="1336"/>
    <cellStyle name="20% - Accent2 2_Deferred Income Taxes" xfId="1337"/>
    <cellStyle name="20% - Accent2 3" xfId="221"/>
    <cellStyle name="20% - Accent2 3 2" xfId="1338"/>
    <cellStyle name="20% - Accent2 4" xfId="222"/>
    <cellStyle name="20% - Accent2 4 2" xfId="1339"/>
    <cellStyle name="20% - Accent2 5" xfId="223"/>
    <cellStyle name="20% - Accent2 5 10" xfId="1340"/>
    <cellStyle name="20% - Accent2 5 2" xfId="1341"/>
    <cellStyle name="20% - Accent2 5 2 2" xfId="1342"/>
    <cellStyle name="20% - Accent2 5 2 2 2" xfId="1343"/>
    <cellStyle name="20% - Accent2 5 2 2 2 2" xfId="1344"/>
    <cellStyle name="20% - Accent2 5 2 2 2 2 2" xfId="1345"/>
    <cellStyle name="20% - Accent2 5 2 2 2 2 2 2" xfId="1346"/>
    <cellStyle name="20% - Accent2 5 2 2 2 2 2 2 2" xfId="1347"/>
    <cellStyle name="20% - Accent2 5 2 2 2 2 2 3" xfId="1348"/>
    <cellStyle name="20% - Accent2 5 2 2 2 2 3" xfId="1349"/>
    <cellStyle name="20% - Accent2 5 2 2 2 2 3 2" xfId="1350"/>
    <cellStyle name="20% - Accent2 5 2 2 2 2 3 2 2" xfId="1351"/>
    <cellStyle name="20% - Accent2 5 2 2 2 2 3 3" xfId="1352"/>
    <cellStyle name="20% - Accent2 5 2 2 2 2 4" xfId="1353"/>
    <cellStyle name="20% - Accent2 5 2 2 2 2 4 2" xfId="1354"/>
    <cellStyle name="20% - Accent2 5 2 2 2 2 5" xfId="1355"/>
    <cellStyle name="20% - Accent2 5 2 2 2 3" xfId="1356"/>
    <cellStyle name="20% - Accent2 5 2 2 2 3 2" xfId="1357"/>
    <cellStyle name="20% - Accent2 5 2 2 2 3 2 2" xfId="1358"/>
    <cellStyle name="20% - Accent2 5 2 2 2 3 3" xfId="1359"/>
    <cellStyle name="20% - Accent2 5 2 2 2 4" xfId="1360"/>
    <cellStyle name="20% - Accent2 5 2 2 2 4 2" xfId="1361"/>
    <cellStyle name="20% - Accent2 5 2 2 2 4 2 2" xfId="1362"/>
    <cellStyle name="20% - Accent2 5 2 2 2 4 3" xfId="1363"/>
    <cellStyle name="20% - Accent2 5 2 2 2 5" xfId="1364"/>
    <cellStyle name="20% - Accent2 5 2 2 2 5 2" xfId="1365"/>
    <cellStyle name="20% - Accent2 5 2 2 2 6" xfId="1366"/>
    <cellStyle name="20% - Accent2 5 2 2 2 6 2" xfId="1367"/>
    <cellStyle name="20% - Accent2 5 2 2 2 7" xfId="1368"/>
    <cellStyle name="20% - Accent2 5 2 2 3" xfId="1369"/>
    <cellStyle name="20% - Accent2 5 2 2 3 2" xfId="1370"/>
    <cellStyle name="20% - Accent2 5 2 2 3 2 2" xfId="1371"/>
    <cellStyle name="20% - Accent2 5 2 2 3 2 2 2" xfId="1372"/>
    <cellStyle name="20% - Accent2 5 2 2 3 2 3" xfId="1373"/>
    <cellStyle name="20% - Accent2 5 2 2 3 3" xfId="1374"/>
    <cellStyle name="20% - Accent2 5 2 2 3 3 2" xfId="1375"/>
    <cellStyle name="20% - Accent2 5 2 2 3 3 2 2" xfId="1376"/>
    <cellStyle name="20% - Accent2 5 2 2 3 3 3" xfId="1377"/>
    <cellStyle name="20% - Accent2 5 2 2 3 4" xfId="1378"/>
    <cellStyle name="20% - Accent2 5 2 2 3 4 2" xfId="1379"/>
    <cellStyle name="20% - Accent2 5 2 2 3 5" xfId="1380"/>
    <cellStyle name="20% - Accent2 5 2 2 4" xfId="1381"/>
    <cellStyle name="20% - Accent2 5 2 2 4 2" xfId="1382"/>
    <cellStyle name="20% - Accent2 5 2 2 4 2 2" xfId="1383"/>
    <cellStyle name="20% - Accent2 5 2 2 4 3" xfId="1384"/>
    <cellStyle name="20% - Accent2 5 2 2 5" xfId="1385"/>
    <cellStyle name="20% - Accent2 5 2 2 5 2" xfId="1386"/>
    <cellStyle name="20% - Accent2 5 2 2 5 2 2" xfId="1387"/>
    <cellStyle name="20% - Accent2 5 2 2 5 3" xfId="1388"/>
    <cellStyle name="20% - Accent2 5 2 2 6" xfId="1389"/>
    <cellStyle name="20% - Accent2 5 2 2 6 2" xfId="1390"/>
    <cellStyle name="20% - Accent2 5 2 2 7" xfId="1391"/>
    <cellStyle name="20% - Accent2 5 2 2 7 2" xfId="1392"/>
    <cellStyle name="20% - Accent2 5 2 2 8" xfId="1393"/>
    <cellStyle name="20% - Accent2 5 2 3" xfId="1394"/>
    <cellStyle name="20% - Accent2 5 2 3 2" xfId="1395"/>
    <cellStyle name="20% - Accent2 5 2 3 2 2" xfId="1396"/>
    <cellStyle name="20% - Accent2 5 2 3 2 2 2" xfId="1397"/>
    <cellStyle name="20% - Accent2 5 2 3 2 2 2 2" xfId="1398"/>
    <cellStyle name="20% - Accent2 5 2 3 2 2 3" xfId="1399"/>
    <cellStyle name="20% - Accent2 5 2 3 2 3" xfId="1400"/>
    <cellStyle name="20% - Accent2 5 2 3 2 3 2" xfId="1401"/>
    <cellStyle name="20% - Accent2 5 2 3 2 3 2 2" xfId="1402"/>
    <cellStyle name="20% - Accent2 5 2 3 2 3 3" xfId="1403"/>
    <cellStyle name="20% - Accent2 5 2 3 2 4" xfId="1404"/>
    <cellStyle name="20% - Accent2 5 2 3 2 4 2" xfId="1405"/>
    <cellStyle name="20% - Accent2 5 2 3 2 5" xfId="1406"/>
    <cellStyle name="20% - Accent2 5 2 3 2 5 2" xfId="1407"/>
    <cellStyle name="20% - Accent2 5 2 3 2 6" xfId="1408"/>
    <cellStyle name="20% - Accent2 5 2 3 3" xfId="1409"/>
    <cellStyle name="20% - Accent2 5 2 3 3 2" xfId="1410"/>
    <cellStyle name="20% - Accent2 5 2 3 3 2 2" xfId="1411"/>
    <cellStyle name="20% - Accent2 5 2 3 3 3" xfId="1412"/>
    <cellStyle name="20% - Accent2 5 2 3 4" xfId="1413"/>
    <cellStyle name="20% - Accent2 5 2 3 4 2" xfId="1414"/>
    <cellStyle name="20% - Accent2 5 2 3 4 2 2" xfId="1415"/>
    <cellStyle name="20% - Accent2 5 2 3 4 3" xfId="1416"/>
    <cellStyle name="20% - Accent2 5 2 3 5" xfId="1417"/>
    <cellStyle name="20% - Accent2 5 2 3 5 2" xfId="1418"/>
    <cellStyle name="20% - Accent2 5 2 3 6" xfId="1419"/>
    <cellStyle name="20% - Accent2 5 2 3 6 2" xfId="1420"/>
    <cellStyle name="20% - Accent2 5 2 3 7" xfId="1421"/>
    <cellStyle name="20% - Accent2 5 2 4" xfId="1422"/>
    <cellStyle name="20% - Accent2 5 2 4 2" xfId="1423"/>
    <cellStyle name="20% - Accent2 5 2 4 2 2" xfId="1424"/>
    <cellStyle name="20% - Accent2 5 2 4 2 2 2" xfId="1425"/>
    <cellStyle name="20% - Accent2 5 2 4 2 3" xfId="1426"/>
    <cellStyle name="20% - Accent2 5 2 4 2 3 2" xfId="1427"/>
    <cellStyle name="20% - Accent2 5 2 4 2 4" xfId="1428"/>
    <cellStyle name="20% - Accent2 5 2 4 3" xfId="1429"/>
    <cellStyle name="20% - Accent2 5 2 4 3 2" xfId="1430"/>
    <cellStyle name="20% - Accent2 5 2 4 3 2 2" xfId="1431"/>
    <cellStyle name="20% - Accent2 5 2 4 3 3" xfId="1432"/>
    <cellStyle name="20% - Accent2 5 2 4 4" xfId="1433"/>
    <cellStyle name="20% - Accent2 5 2 4 4 2" xfId="1434"/>
    <cellStyle name="20% - Accent2 5 2 4 5" xfId="1435"/>
    <cellStyle name="20% - Accent2 5 2 4 5 2" xfId="1436"/>
    <cellStyle name="20% - Accent2 5 2 4 6" xfId="1437"/>
    <cellStyle name="20% - Accent2 5 2 5" xfId="1438"/>
    <cellStyle name="20% - Accent2 5 2 5 2" xfId="1439"/>
    <cellStyle name="20% - Accent2 5 2 5 2 2" xfId="1440"/>
    <cellStyle name="20% - Accent2 5 2 5 3" xfId="1441"/>
    <cellStyle name="20% - Accent2 5 2 5 3 2" xfId="1442"/>
    <cellStyle name="20% - Accent2 5 2 5 4" xfId="1443"/>
    <cellStyle name="20% - Accent2 5 2 6" xfId="1444"/>
    <cellStyle name="20% - Accent2 5 2 6 2" xfId="1445"/>
    <cellStyle name="20% - Accent2 5 2 6 2 2" xfId="1446"/>
    <cellStyle name="20% - Accent2 5 2 6 3" xfId="1447"/>
    <cellStyle name="20% - Accent2 5 2 7" xfId="1448"/>
    <cellStyle name="20% - Accent2 5 2 7 2" xfId="1449"/>
    <cellStyle name="20% - Accent2 5 2 8" xfId="1450"/>
    <cellStyle name="20% - Accent2 5 2 8 2" xfId="1451"/>
    <cellStyle name="20% - Accent2 5 2 9" xfId="1452"/>
    <cellStyle name="20% - Accent2 5 3" xfId="1453"/>
    <cellStyle name="20% - Accent2 5 3 2" xfId="1454"/>
    <cellStyle name="20% - Accent2 5 3 2 2" xfId="1455"/>
    <cellStyle name="20% - Accent2 5 3 2 2 2" xfId="1456"/>
    <cellStyle name="20% - Accent2 5 3 2 2 2 2" xfId="1457"/>
    <cellStyle name="20% - Accent2 5 3 2 2 2 2 2" xfId="1458"/>
    <cellStyle name="20% - Accent2 5 3 2 2 2 3" xfId="1459"/>
    <cellStyle name="20% - Accent2 5 3 2 2 3" xfId="1460"/>
    <cellStyle name="20% - Accent2 5 3 2 2 3 2" xfId="1461"/>
    <cellStyle name="20% - Accent2 5 3 2 2 3 2 2" xfId="1462"/>
    <cellStyle name="20% - Accent2 5 3 2 2 3 3" xfId="1463"/>
    <cellStyle name="20% - Accent2 5 3 2 2 4" xfId="1464"/>
    <cellStyle name="20% - Accent2 5 3 2 2 4 2" xfId="1465"/>
    <cellStyle name="20% - Accent2 5 3 2 2 5" xfId="1466"/>
    <cellStyle name="20% - Accent2 5 3 2 3" xfId="1467"/>
    <cellStyle name="20% - Accent2 5 3 2 3 2" xfId="1468"/>
    <cellStyle name="20% - Accent2 5 3 2 3 2 2" xfId="1469"/>
    <cellStyle name="20% - Accent2 5 3 2 3 3" xfId="1470"/>
    <cellStyle name="20% - Accent2 5 3 2 4" xfId="1471"/>
    <cellStyle name="20% - Accent2 5 3 2 4 2" xfId="1472"/>
    <cellStyle name="20% - Accent2 5 3 2 4 2 2" xfId="1473"/>
    <cellStyle name="20% - Accent2 5 3 2 4 3" xfId="1474"/>
    <cellStyle name="20% - Accent2 5 3 2 5" xfId="1475"/>
    <cellStyle name="20% - Accent2 5 3 2 5 2" xfId="1476"/>
    <cellStyle name="20% - Accent2 5 3 2 6" xfId="1477"/>
    <cellStyle name="20% - Accent2 5 3 2 6 2" xfId="1478"/>
    <cellStyle name="20% - Accent2 5 3 2 7" xfId="1479"/>
    <cellStyle name="20% - Accent2 5 3 3" xfId="1480"/>
    <cellStyle name="20% - Accent2 5 3 3 2" xfId="1481"/>
    <cellStyle name="20% - Accent2 5 3 3 2 2" xfId="1482"/>
    <cellStyle name="20% - Accent2 5 3 3 2 2 2" xfId="1483"/>
    <cellStyle name="20% - Accent2 5 3 3 2 3" xfId="1484"/>
    <cellStyle name="20% - Accent2 5 3 3 3" xfId="1485"/>
    <cellStyle name="20% - Accent2 5 3 3 3 2" xfId="1486"/>
    <cellStyle name="20% - Accent2 5 3 3 3 2 2" xfId="1487"/>
    <cellStyle name="20% - Accent2 5 3 3 3 3" xfId="1488"/>
    <cellStyle name="20% - Accent2 5 3 3 4" xfId="1489"/>
    <cellStyle name="20% - Accent2 5 3 3 4 2" xfId="1490"/>
    <cellStyle name="20% - Accent2 5 3 3 5" xfId="1491"/>
    <cellStyle name="20% - Accent2 5 3 4" xfId="1492"/>
    <cellStyle name="20% - Accent2 5 3 4 2" xfId="1493"/>
    <cellStyle name="20% - Accent2 5 3 4 2 2" xfId="1494"/>
    <cellStyle name="20% - Accent2 5 3 4 3" xfId="1495"/>
    <cellStyle name="20% - Accent2 5 3 5" xfId="1496"/>
    <cellStyle name="20% - Accent2 5 3 5 2" xfId="1497"/>
    <cellStyle name="20% - Accent2 5 3 5 2 2" xfId="1498"/>
    <cellStyle name="20% - Accent2 5 3 5 3" xfId="1499"/>
    <cellStyle name="20% - Accent2 5 3 6" xfId="1500"/>
    <cellStyle name="20% - Accent2 5 3 6 2" xfId="1501"/>
    <cellStyle name="20% - Accent2 5 3 7" xfId="1502"/>
    <cellStyle name="20% - Accent2 5 3 7 2" xfId="1503"/>
    <cellStyle name="20% - Accent2 5 3 8" xfId="1504"/>
    <cellStyle name="20% - Accent2 5 4" xfId="1505"/>
    <cellStyle name="20% - Accent2 5 4 2" xfId="1506"/>
    <cellStyle name="20% - Accent2 5 4 2 2" xfId="1507"/>
    <cellStyle name="20% - Accent2 5 4 2 2 2" xfId="1508"/>
    <cellStyle name="20% - Accent2 5 4 2 2 2 2" xfId="1509"/>
    <cellStyle name="20% - Accent2 5 4 2 2 3" xfId="1510"/>
    <cellStyle name="20% - Accent2 5 4 2 3" xfId="1511"/>
    <cellStyle name="20% - Accent2 5 4 2 3 2" xfId="1512"/>
    <cellStyle name="20% - Accent2 5 4 2 3 2 2" xfId="1513"/>
    <cellStyle name="20% - Accent2 5 4 2 3 3" xfId="1514"/>
    <cellStyle name="20% - Accent2 5 4 2 4" xfId="1515"/>
    <cellStyle name="20% - Accent2 5 4 2 4 2" xfId="1516"/>
    <cellStyle name="20% - Accent2 5 4 2 5" xfId="1517"/>
    <cellStyle name="20% - Accent2 5 4 2 5 2" xfId="1518"/>
    <cellStyle name="20% - Accent2 5 4 2 6" xfId="1519"/>
    <cellStyle name="20% - Accent2 5 4 3" xfId="1520"/>
    <cellStyle name="20% - Accent2 5 4 3 2" xfId="1521"/>
    <cellStyle name="20% - Accent2 5 4 3 2 2" xfId="1522"/>
    <cellStyle name="20% - Accent2 5 4 3 3" xfId="1523"/>
    <cellStyle name="20% - Accent2 5 4 4" xfId="1524"/>
    <cellStyle name="20% - Accent2 5 4 4 2" xfId="1525"/>
    <cellStyle name="20% - Accent2 5 4 4 2 2" xfId="1526"/>
    <cellStyle name="20% - Accent2 5 4 4 3" xfId="1527"/>
    <cellStyle name="20% - Accent2 5 4 5" xfId="1528"/>
    <cellStyle name="20% - Accent2 5 4 5 2" xfId="1529"/>
    <cellStyle name="20% - Accent2 5 4 6" xfId="1530"/>
    <cellStyle name="20% - Accent2 5 4 6 2" xfId="1531"/>
    <cellStyle name="20% - Accent2 5 4 7" xfId="1532"/>
    <cellStyle name="20% - Accent2 5 5" xfId="1533"/>
    <cellStyle name="20% - Accent2 5 5 2" xfId="1534"/>
    <cellStyle name="20% - Accent2 5 5 2 2" xfId="1535"/>
    <cellStyle name="20% - Accent2 5 5 2 2 2" xfId="1536"/>
    <cellStyle name="20% - Accent2 5 5 2 3" xfId="1537"/>
    <cellStyle name="20% - Accent2 5 5 2 3 2" xfId="1538"/>
    <cellStyle name="20% - Accent2 5 5 2 4" xfId="1539"/>
    <cellStyle name="20% - Accent2 5 5 3" xfId="1540"/>
    <cellStyle name="20% - Accent2 5 5 3 2" xfId="1541"/>
    <cellStyle name="20% - Accent2 5 5 3 2 2" xfId="1542"/>
    <cellStyle name="20% - Accent2 5 5 3 3" xfId="1543"/>
    <cellStyle name="20% - Accent2 5 5 4" xfId="1544"/>
    <cellStyle name="20% - Accent2 5 5 4 2" xfId="1545"/>
    <cellStyle name="20% - Accent2 5 5 5" xfId="1546"/>
    <cellStyle name="20% - Accent2 5 5 5 2" xfId="1547"/>
    <cellStyle name="20% - Accent2 5 5 6" xfId="1548"/>
    <cellStyle name="20% - Accent2 5 6" xfId="1549"/>
    <cellStyle name="20% - Accent2 5 6 2" xfId="1550"/>
    <cellStyle name="20% - Accent2 5 6 2 2" xfId="1551"/>
    <cellStyle name="20% - Accent2 5 6 3" xfId="1552"/>
    <cellStyle name="20% - Accent2 5 6 3 2" xfId="1553"/>
    <cellStyle name="20% - Accent2 5 6 4" xfId="1554"/>
    <cellStyle name="20% - Accent2 5 7" xfId="1555"/>
    <cellStyle name="20% - Accent2 5 7 2" xfId="1556"/>
    <cellStyle name="20% - Accent2 5 7 2 2" xfId="1557"/>
    <cellStyle name="20% - Accent2 5 7 3" xfId="1558"/>
    <cellStyle name="20% - Accent2 5 8" xfId="1559"/>
    <cellStyle name="20% - Accent2 5 8 2" xfId="1560"/>
    <cellStyle name="20% - Accent2 5 9" xfId="1561"/>
    <cellStyle name="20% - Accent2 5 9 2" xfId="1562"/>
    <cellStyle name="20% - Accent2 6" xfId="224"/>
    <cellStyle name="20% - Accent2 6 2" xfId="1563"/>
    <cellStyle name="20% - Accent2 6 2 2" xfId="1564"/>
    <cellStyle name="20% - Accent2 6 2 2 2" xfId="1565"/>
    <cellStyle name="20% - Accent2 6 2 2 2 2" xfId="1566"/>
    <cellStyle name="20% - Accent2 6 2 2 2 2 2" xfId="1567"/>
    <cellStyle name="20% - Accent2 6 2 2 2 2 2 2" xfId="1568"/>
    <cellStyle name="20% - Accent2 6 2 2 2 2 3" xfId="1569"/>
    <cellStyle name="20% - Accent2 6 2 2 2 3" xfId="1570"/>
    <cellStyle name="20% - Accent2 6 2 2 2 3 2" xfId="1571"/>
    <cellStyle name="20% - Accent2 6 2 2 2 3 2 2" xfId="1572"/>
    <cellStyle name="20% - Accent2 6 2 2 2 3 3" xfId="1573"/>
    <cellStyle name="20% - Accent2 6 2 2 2 4" xfId="1574"/>
    <cellStyle name="20% - Accent2 6 2 2 2 4 2" xfId="1575"/>
    <cellStyle name="20% - Accent2 6 2 2 2 5" xfId="1576"/>
    <cellStyle name="20% - Accent2 6 2 2 3" xfId="1577"/>
    <cellStyle name="20% - Accent2 6 2 2 3 2" xfId="1578"/>
    <cellStyle name="20% - Accent2 6 2 2 3 2 2" xfId="1579"/>
    <cellStyle name="20% - Accent2 6 2 2 3 3" xfId="1580"/>
    <cellStyle name="20% - Accent2 6 2 2 4" xfId="1581"/>
    <cellStyle name="20% - Accent2 6 2 2 4 2" xfId="1582"/>
    <cellStyle name="20% - Accent2 6 2 2 4 2 2" xfId="1583"/>
    <cellStyle name="20% - Accent2 6 2 2 4 3" xfId="1584"/>
    <cellStyle name="20% - Accent2 6 2 2 5" xfId="1585"/>
    <cellStyle name="20% - Accent2 6 2 2 5 2" xfId="1586"/>
    <cellStyle name="20% - Accent2 6 2 2 6" xfId="1587"/>
    <cellStyle name="20% - Accent2 6 2 3" xfId="1588"/>
    <cellStyle name="20% - Accent2 6 2 3 2" xfId="1589"/>
    <cellStyle name="20% - Accent2 6 2 3 2 2" xfId="1590"/>
    <cellStyle name="20% - Accent2 6 2 3 2 2 2" xfId="1591"/>
    <cellStyle name="20% - Accent2 6 2 3 2 3" xfId="1592"/>
    <cellStyle name="20% - Accent2 6 2 3 3" xfId="1593"/>
    <cellStyle name="20% - Accent2 6 2 3 3 2" xfId="1594"/>
    <cellStyle name="20% - Accent2 6 2 3 3 2 2" xfId="1595"/>
    <cellStyle name="20% - Accent2 6 2 3 3 3" xfId="1596"/>
    <cellStyle name="20% - Accent2 6 2 3 4" xfId="1597"/>
    <cellStyle name="20% - Accent2 6 2 3 4 2" xfId="1598"/>
    <cellStyle name="20% - Accent2 6 2 3 5" xfId="1599"/>
    <cellStyle name="20% - Accent2 6 2 4" xfId="1600"/>
    <cellStyle name="20% - Accent2 6 2 4 2" xfId="1601"/>
    <cellStyle name="20% - Accent2 6 2 4 2 2" xfId="1602"/>
    <cellStyle name="20% - Accent2 6 2 4 3" xfId="1603"/>
    <cellStyle name="20% - Accent2 6 2 5" xfId="1604"/>
    <cellStyle name="20% - Accent2 6 2 5 2" xfId="1605"/>
    <cellStyle name="20% - Accent2 6 2 5 2 2" xfId="1606"/>
    <cellStyle name="20% - Accent2 6 2 5 3" xfId="1607"/>
    <cellStyle name="20% - Accent2 6 2 6" xfId="1608"/>
    <cellStyle name="20% - Accent2 6 2 6 2" xfId="1609"/>
    <cellStyle name="20% - Accent2 6 2 7" xfId="1610"/>
    <cellStyle name="20% - Accent2 6 3" xfId="1611"/>
    <cellStyle name="20% - Accent2 6 3 2" xfId="1612"/>
    <cellStyle name="20% - Accent2 6 3 2 2" xfId="1613"/>
    <cellStyle name="20% - Accent2 6 3 2 2 2" xfId="1614"/>
    <cellStyle name="20% - Accent2 6 3 2 2 2 2" xfId="1615"/>
    <cellStyle name="20% - Accent2 6 3 2 2 3" xfId="1616"/>
    <cellStyle name="20% - Accent2 6 3 2 3" xfId="1617"/>
    <cellStyle name="20% - Accent2 6 3 2 3 2" xfId="1618"/>
    <cellStyle name="20% - Accent2 6 3 2 3 2 2" xfId="1619"/>
    <cellStyle name="20% - Accent2 6 3 2 3 3" xfId="1620"/>
    <cellStyle name="20% - Accent2 6 3 2 4" xfId="1621"/>
    <cellStyle name="20% - Accent2 6 3 2 4 2" xfId="1622"/>
    <cellStyle name="20% - Accent2 6 3 2 5" xfId="1623"/>
    <cellStyle name="20% - Accent2 6 3 3" xfId="1624"/>
    <cellStyle name="20% - Accent2 6 3 3 2" xfId="1625"/>
    <cellStyle name="20% - Accent2 6 3 3 2 2" xfId="1626"/>
    <cellStyle name="20% - Accent2 6 3 3 3" xfId="1627"/>
    <cellStyle name="20% - Accent2 6 3 4" xfId="1628"/>
    <cellStyle name="20% - Accent2 6 3 4 2" xfId="1629"/>
    <cellStyle name="20% - Accent2 6 3 4 2 2" xfId="1630"/>
    <cellStyle name="20% - Accent2 6 3 4 3" xfId="1631"/>
    <cellStyle name="20% - Accent2 6 3 5" xfId="1632"/>
    <cellStyle name="20% - Accent2 6 3 5 2" xfId="1633"/>
    <cellStyle name="20% - Accent2 6 3 6" xfId="1634"/>
    <cellStyle name="20% - Accent2 6 4" xfId="1635"/>
    <cellStyle name="20% - Accent2 6 4 2" xfId="1636"/>
    <cellStyle name="20% - Accent2 6 4 2 2" xfId="1637"/>
    <cellStyle name="20% - Accent2 6 4 2 2 2" xfId="1638"/>
    <cellStyle name="20% - Accent2 6 4 2 3" xfId="1639"/>
    <cellStyle name="20% - Accent2 6 4 3" xfId="1640"/>
    <cellStyle name="20% - Accent2 6 4 3 2" xfId="1641"/>
    <cellStyle name="20% - Accent2 6 4 3 2 2" xfId="1642"/>
    <cellStyle name="20% - Accent2 6 4 3 3" xfId="1643"/>
    <cellStyle name="20% - Accent2 6 4 4" xfId="1644"/>
    <cellStyle name="20% - Accent2 6 4 4 2" xfId="1645"/>
    <cellStyle name="20% - Accent2 6 4 5" xfId="1646"/>
    <cellStyle name="20% - Accent2 6 5" xfId="1647"/>
    <cellStyle name="20% - Accent2 6 5 2" xfId="1648"/>
    <cellStyle name="20% - Accent2 6 5 2 2" xfId="1649"/>
    <cellStyle name="20% - Accent2 6 5 3" xfId="1650"/>
    <cellStyle name="20% - Accent2 6 6" xfId="1651"/>
    <cellStyle name="20% - Accent2 6 6 2" xfId="1652"/>
    <cellStyle name="20% - Accent2 6 6 2 2" xfId="1653"/>
    <cellStyle name="20% - Accent2 6 6 3" xfId="1654"/>
    <cellStyle name="20% - Accent2 6 7" xfId="1655"/>
    <cellStyle name="20% - Accent2 6 7 2" xfId="1656"/>
    <cellStyle name="20% - Accent2 6 8" xfId="1657"/>
    <cellStyle name="20% - Accent2 6 8 2" xfId="1658"/>
    <cellStyle name="20% - Accent2 6 9" xfId="1659"/>
    <cellStyle name="20% - Accent2 7" xfId="1660"/>
    <cellStyle name="20% - Accent2 7 2" xfId="1661"/>
    <cellStyle name="20% - Accent3 2" xfId="9"/>
    <cellStyle name="20% - Accent3 2 10" xfId="1662"/>
    <cellStyle name="20% - Accent3 2 18" xfId="1663"/>
    <cellStyle name="20% - Accent3 2 2" xfId="1664"/>
    <cellStyle name="20% - Accent3 2 2 2" xfId="1665"/>
    <cellStyle name="20% - Accent3 2 2 2 2" xfId="1666"/>
    <cellStyle name="20% - Accent3 2 2 2 2 2" xfId="1667"/>
    <cellStyle name="20% - Accent3 2 2 2 2 2 2" xfId="1668"/>
    <cellStyle name="20% - Accent3 2 2 2 2 2 2 2" xfId="1669"/>
    <cellStyle name="20% - Accent3 2 2 2 2 2 2 2 2" xfId="1670"/>
    <cellStyle name="20% - Accent3 2 2 2 2 2 2 3" xfId="1671"/>
    <cellStyle name="20% - Accent3 2 2 2 2 2 3" xfId="1672"/>
    <cellStyle name="20% - Accent3 2 2 2 2 2 3 2" xfId="1673"/>
    <cellStyle name="20% - Accent3 2 2 2 2 2 3 2 2" xfId="1674"/>
    <cellStyle name="20% - Accent3 2 2 2 2 2 3 3" xfId="1675"/>
    <cellStyle name="20% - Accent3 2 2 2 2 2 4" xfId="1676"/>
    <cellStyle name="20% - Accent3 2 2 2 2 2 4 2" xfId="1677"/>
    <cellStyle name="20% - Accent3 2 2 2 2 2 5" xfId="1678"/>
    <cellStyle name="20% - Accent3 2 2 2 2 3" xfId="1679"/>
    <cellStyle name="20% - Accent3 2 2 2 2 3 2" xfId="1680"/>
    <cellStyle name="20% - Accent3 2 2 2 2 3 2 2" xfId="1681"/>
    <cellStyle name="20% - Accent3 2 2 2 2 3 3" xfId="1682"/>
    <cellStyle name="20% - Accent3 2 2 2 2 4" xfId="1683"/>
    <cellStyle name="20% - Accent3 2 2 2 2 4 2" xfId="1684"/>
    <cellStyle name="20% - Accent3 2 2 2 2 4 2 2" xfId="1685"/>
    <cellStyle name="20% - Accent3 2 2 2 2 4 3" xfId="1686"/>
    <cellStyle name="20% - Accent3 2 2 2 2 5" xfId="1687"/>
    <cellStyle name="20% - Accent3 2 2 2 2 5 2" xfId="1688"/>
    <cellStyle name="20% - Accent3 2 2 2 2 6" xfId="1689"/>
    <cellStyle name="20% - Accent3 2 2 2 2 6 2" xfId="1690"/>
    <cellStyle name="20% - Accent3 2 2 2 2 7" xfId="1691"/>
    <cellStyle name="20% - Accent3 2 2 2 3" xfId="1692"/>
    <cellStyle name="20% - Accent3 2 2 2 3 2" xfId="1693"/>
    <cellStyle name="20% - Accent3 2 2 2 3 2 2" xfId="1694"/>
    <cellStyle name="20% - Accent3 2 2 2 3 2 2 2" xfId="1695"/>
    <cellStyle name="20% - Accent3 2 2 2 3 2 3" xfId="1696"/>
    <cellStyle name="20% - Accent3 2 2 2 3 3" xfId="1697"/>
    <cellStyle name="20% - Accent3 2 2 2 3 3 2" xfId="1698"/>
    <cellStyle name="20% - Accent3 2 2 2 3 3 2 2" xfId="1699"/>
    <cellStyle name="20% - Accent3 2 2 2 3 3 3" xfId="1700"/>
    <cellStyle name="20% - Accent3 2 2 2 3 4" xfId="1701"/>
    <cellStyle name="20% - Accent3 2 2 2 3 4 2" xfId="1702"/>
    <cellStyle name="20% - Accent3 2 2 2 3 5" xfId="1703"/>
    <cellStyle name="20% - Accent3 2 2 2 4" xfId="1704"/>
    <cellStyle name="20% - Accent3 2 2 2 4 2" xfId="1705"/>
    <cellStyle name="20% - Accent3 2 2 2 4 2 2" xfId="1706"/>
    <cellStyle name="20% - Accent3 2 2 2 4 3" xfId="1707"/>
    <cellStyle name="20% - Accent3 2 2 2 5" xfId="1708"/>
    <cellStyle name="20% - Accent3 2 2 2 5 2" xfId="1709"/>
    <cellStyle name="20% - Accent3 2 2 2 5 2 2" xfId="1710"/>
    <cellStyle name="20% - Accent3 2 2 2 5 3" xfId="1711"/>
    <cellStyle name="20% - Accent3 2 2 2 6" xfId="1712"/>
    <cellStyle name="20% - Accent3 2 2 2 6 2" xfId="1713"/>
    <cellStyle name="20% - Accent3 2 2 2 7" xfId="1714"/>
    <cellStyle name="20% - Accent3 2 2 2 7 2" xfId="1715"/>
    <cellStyle name="20% - Accent3 2 2 2 8" xfId="1716"/>
    <cellStyle name="20% - Accent3 2 2 3" xfId="1717"/>
    <cellStyle name="20% - Accent3 2 2 3 2" xfId="1718"/>
    <cellStyle name="20% - Accent3 2 2 3 2 2" xfId="1719"/>
    <cellStyle name="20% - Accent3 2 2 3 2 2 2" xfId="1720"/>
    <cellStyle name="20% - Accent3 2 2 3 2 2 2 2" xfId="1721"/>
    <cellStyle name="20% - Accent3 2 2 3 2 2 3" xfId="1722"/>
    <cellStyle name="20% - Accent3 2 2 3 2 3" xfId="1723"/>
    <cellStyle name="20% - Accent3 2 2 3 2 3 2" xfId="1724"/>
    <cellStyle name="20% - Accent3 2 2 3 2 3 2 2" xfId="1725"/>
    <cellStyle name="20% - Accent3 2 2 3 2 3 3" xfId="1726"/>
    <cellStyle name="20% - Accent3 2 2 3 2 4" xfId="1727"/>
    <cellStyle name="20% - Accent3 2 2 3 2 4 2" xfId="1728"/>
    <cellStyle name="20% - Accent3 2 2 3 2 5" xfId="1729"/>
    <cellStyle name="20% - Accent3 2 2 3 2 5 2" xfId="1730"/>
    <cellStyle name="20% - Accent3 2 2 3 2 6" xfId="1731"/>
    <cellStyle name="20% - Accent3 2 2 3 3" xfId="1732"/>
    <cellStyle name="20% - Accent3 2 2 3 3 2" xfId="1733"/>
    <cellStyle name="20% - Accent3 2 2 3 3 2 2" xfId="1734"/>
    <cellStyle name="20% - Accent3 2 2 3 3 3" xfId="1735"/>
    <cellStyle name="20% - Accent3 2 2 3 4" xfId="1736"/>
    <cellStyle name="20% - Accent3 2 2 3 4 2" xfId="1737"/>
    <cellStyle name="20% - Accent3 2 2 3 4 2 2" xfId="1738"/>
    <cellStyle name="20% - Accent3 2 2 3 4 3" xfId="1739"/>
    <cellStyle name="20% - Accent3 2 2 3 5" xfId="1740"/>
    <cellStyle name="20% - Accent3 2 2 3 5 2" xfId="1741"/>
    <cellStyle name="20% - Accent3 2 2 3 6" xfId="1742"/>
    <cellStyle name="20% - Accent3 2 2 3 6 2" xfId="1743"/>
    <cellStyle name="20% - Accent3 2 2 3 7" xfId="1744"/>
    <cellStyle name="20% - Accent3 2 2 4" xfId="1745"/>
    <cellStyle name="20% - Accent3 2 2 4 2" xfId="1746"/>
    <cellStyle name="20% - Accent3 2 2 4 2 2" xfId="1747"/>
    <cellStyle name="20% - Accent3 2 2 4 2 2 2" xfId="1748"/>
    <cellStyle name="20% - Accent3 2 2 4 2 3" xfId="1749"/>
    <cellStyle name="20% - Accent3 2 2 4 2 3 2" xfId="1750"/>
    <cellStyle name="20% - Accent3 2 2 4 2 4" xfId="1751"/>
    <cellStyle name="20% - Accent3 2 2 4 3" xfId="1752"/>
    <cellStyle name="20% - Accent3 2 2 4 3 2" xfId="1753"/>
    <cellStyle name="20% - Accent3 2 2 4 3 2 2" xfId="1754"/>
    <cellStyle name="20% - Accent3 2 2 4 3 3" xfId="1755"/>
    <cellStyle name="20% - Accent3 2 2 4 4" xfId="1756"/>
    <cellStyle name="20% - Accent3 2 2 4 4 2" xfId="1757"/>
    <cellStyle name="20% - Accent3 2 2 4 5" xfId="1758"/>
    <cellStyle name="20% - Accent3 2 2 4 5 2" xfId="1759"/>
    <cellStyle name="20% - Accent3 2 2 4 6" xfId="1760"/>
    <cellStyle name="20% - Accent3 2 2 5" xfId="1761"/>
    <cellStyle name="20% - Accent3 2 2 5 2" xfId="1762"/>
    <cellStyle name="20% - Accent3 2 2 5 2 2" xfId="1763"/>
    <cellStyle name="20% - Accent3 2 2 5 3" xfId="1764"/>
    <cellStyle name="20% - Accent3 2 2 5 3 2" xfId="1765"/>
    <cellStyle name="20% - Accent3 2 2 5 4" xfId="1766"/>
    <cellStyle name="20% - Accent3 2 2 6" xfId="1767"/>
    <cellStyle name="20% - Accent3 2 2 6 2" xfId="1768"/>
    <cellStyle name="20% - Accent3 2 2 6 2 2" xfId="1769"/>
    <cellStyle name="20% - Accent3 2 2 6 3" xfId="1770"/>
    <cellStyle name="20% - Accent3 2 2 7" xfId="1771"/>
    <cellStyle name="20% - Accent3 2 2 7 2" xfId="1772"/>
    <cellStyle name="20% - Accent3 2 2 8" xfId="1773"/>
    <cellStyle name="20% - Accent3 2 2 8 2" xfId="1774"/>
    <cellStyle name="20% - Accent3 2 2 9" xfId="1775"/>
    <cellStyle name="20% - Accent3 2 3" xfId="1776"/>
    <cellStyle name="20% - Accent3 2 3 2" xfId="1777"/>
    <cellStyle name="20% - Accent3 2 3 2 2" xfId="1778"/>
    <cellStyle name="20% - Accent3 2 3 2 2 2" xfId="1779"/>
    <cellStyle name="20% - Accent3 2 3 2 2 2 2" xfId="1780"/>
    <cellStyle name="20% - Accent3 2 3 2 2 2 2 2" xfId="1781"/>
    <cellStyle name="20% - Accent3 2 3 2 2 2 3" xfId="1782"/>
    <cellStyle name="20% - Accent3 2 3 2 2 3" xfId="1783"/>
    <cellStyle name="20% - Accent3 2 3 2 2 3 2" xfId="1784"/>
    <cellStyle name="20% - Accent3 2 3 2 2 3 2 2" xfId="1785"/>
    <cellStyle name="20% - Accent3 2 3 2 2 3 3" xfId="1786"/>
    <cellStyle name="20% - Accent3 2 3 2 2 4" xfId="1787"/>
    <cellStyle name="20% - Accent3 2 3 2 2 4 2" xfId="1788"/>
    <cellStyle name="20% - Accent3 2 3 2 2 5" xfId="1789"/>
    <cellStyle name="20% - Accent3 2 3 2 3" xfId="1790"/>
    <cellStyle name="20% - Accent3 2 3 2 3 2" xfId="1791"/>
    <cellStyle name="20% - Accent3 2 3 2 3 2 2" xfId="1792"/>
    <cellStyle name="20% - Accent3 2 3 2 3 3" xfId="1793"/>
    <cellStyle name="20% - Accent3 2 3 2 4" xfId="1794"/>
    <cellStyle name="20% - Accent3 2 3 2 4 2" xfId="1795"/>
    <cellStyle name="20% - Accent3 2 3 2 4 2 2" xfId="1796"/>
    <cellStyle name="20% - Accent3 2 3 2 4 3" xfId="1797"/>
    <cellStyle name="20% - Accent3 2 3 2 5" xfId="1798"/>
    <cellStyle name="20% - Accent3 2 3 2 5 2" xfId="1799"/>
    <cellStyle name="20% - Accent3 2 3 2 6" xfId="1800"/>
    <cellStyle name="20% - Accent3 2 3 2 6 2" xfId="1801"/>
    <cellStyle name="20% - Accent3 2 3 2 7" xfId="1802"/>
    <cellStyle name="20% - Accent3 2 3 3" xfId="1803"/>
    <cellStyle name="20% - Accent3 2 3 3 2" xfId="1804"/>
    <cellStyle name="20% - Accent3 2 3 3 2 2" xfId="1805"/>
    <cellStyle name="20% - Accent3 2 3 3 2 2 2" xfId="1806"/>
    <cellStyle name="20% - Accent3 2 3 3 2 3" xfId="1807"/>
    <cellStyle name="20% - Accent3 2 3 3 3" xfId="1808"/>
    <cellStyle name="20% - Accent3 2 3 3 3 2" xfId="1809"/>
    <cellStyle name="20% - Accent3 2 3 3 3 2 2" xfId="1810"/>
    <cellStyle name="20% - Accent3 2 3 3 3 3" xfId="1811"/>
    <cellStyle name="20% - Accent3 2 3 3 4" xfId="1812"/>
    <cellStyle name="20% - Accent3 2 3 3 4 2" xfId="1813"/>
    <cellStyle name="20% - Accent3 2 3 3 5" xfId="1814"/>
    <cellStyle name="20% - Accent3 2 3 4" xfId="1815"/>
    <cellStyle name="20% - Accent3 2 3 4 2" xfId="1816"/>
    <cellStyle name="20% - Accent3 2 3 4 2 2" xfId="1817"/>
    <cellStyle name="20% - Accent3 2 3 4 3" xfId="1818"/>
    <cellStyle name="20% - Accent3 2 3 5" xfId="1819"/>
    <cellStyle name="20% - Accent3 2 3 5 2" xfId="1820"/>
    <cellStyle name="20% - Accent3 2 3 5 2 2" xfId="1821"/>
    <cellStyle name="20% - Accent3 2 3 5 3" xfId="1822"/>
    <cellStyle name="20% - Accent3 2 3 6" xfId="1823"/>
    <cellStyle name="20% - Accent3 2 3 6 2" xfId="1824"/>
    <cellStyle name="20% - Accent3 2 3 7" xfId="1825"/>
    <cellStyle name="20% - Accent3 2 3 7 2" xfId="1826"/>
    <cellStyle name="20% - Accent3 2 3 8" xfId="1827"/>
    <cellStyle name="20% - Accent3 2 4" xfId="1828"/>
    <cellStyle name="20% - Accent3 2 4 2" xfId="1829"/>
    <cellStyle name="20% - Accent3 2 4 2 2" xfId="1830"/>
    <cellStyle name="20% - Accent3 2 4 2 2 2" xfId="1831"/>
    <cellStyle name="20% - Accent3 2 4 2 2 2 2" xfId="1832"/>
    <cellStyle name="20% - Accent3 2 4 2 2 3" xfId="1833"/>
    <cellStyle name="20% - Accent3 2 4 2 3" xfId="1834"/>
    <cellStyle name="20% - Accent3 2 4 2 3 2" xfId="1835"/>
    <cellStyle name="20% - Accent3 2 4 2 3 2 2" xfId="1836"/>
    <cellStyle name="20% - Accent3 2 4 2 3 3" xfId="1837"/>
    <cellStyle name="20% - Accent3 2 4 2 4" xfId="1838"/>
    <cellStyle name="20% - Accent3 2 4 2 4 2" xfId="1839"/>
    <cellStyle name="20% - Accent3 2 4 2 5" xfId="1840"/>
    <cellStyle name="20% - Accent3 2 4 2 5 2" xfId="1841"/>
    <cellStyle name="20% - Accent3 2 4 2 6" xfId="1842"/>
    <cellStyle name="20% - Accent3 2 4 3" xfId="1843"/>
    <cellStyle name="20% - Accent3 2 4 3 2" xfId="1844"/>
    <cellStyle name="20% - Accent3 2 4 3 2 2" xfId="1845"/>
    <cellStyle name="20% - Accent3 2 4 3 3" xfId="1846"/>
    <cellStyle name="20% - Accent3 2 4 4" xfId="1847"/>
    <cellStyle name="20% - Accent3 2 4 4 2" xfId="1848"/>
    <cellStyle name="20% - Accent3 2 4 4 2 2" xfId="1849"/>
    <cellStyle name="20% - Accent3 2 4 4 3" xfId="1850"/>
    <cellStyle name="20% - Accent3 2 4 5" xfId="1851"/>
    <cellStyle name="20% - Accent3 2 4 5 2" xfId="1852"/>
    <cellStyle name="20% - Accent3 2 4 6" xfId="1853"/>
    <cellStyle name="20% - Accent3 2 4 6 2" xfId="1854"/>
    <cellStyle name="20% - Accent3 2 4 7" xfId="1855"/>
    <cellStyle name="20% - Accent3 2 5" xfId="1856"/>
    <cellStyle name="20% - Accent3 2 5 2" xfId="1857"/>
    <cellStyle name="20% - Accent3 2 5 2 2" xfId="1858"/>
    <cellStyle name="20% - Accent3 2 5 2 2 2" xfId="1859"/>
    <cellStyle name="20% - Accent3 2 5 2 3" xfId="1860"/>
    <cellStyle name="20% - Accent3 2 5 2 3 2" xfId="1861"/>
    <cellStyle name="20% - Accent3 2 5 2 4" xfId="1862"/>
    <cellStyle name="20% - Accent3 2 5 3" xfId="1863"/>
    <cellStyle name="20% - Accent3 2 5 3 2" xfId="1864"/>
    <cellStyle name="20% - Accent3 2 5 3 2 2" xfId="1865"/>
    <cellStyle name="20% - Accent3 2 5 3 3" xfId="1866"/>
    <cellStyle name="20% - Accent3 2 5 4" xfId="1867"/>
    <cellStyle name="20% - Accent3 2 5 4 2" xfId="1868"/>
    <cellStyle name="20% - Accent3 2 5 5" xfId="1869"/>
    <cellStyle name="20% - Accent3 2 5 5 2" xfId="1870"/>
    <cellStyle name="20% - Accent3 2 5 6" xfId="1871"/>
    <cellStyle name="20% - Accent3 2 6" xfId="1872"/>
    <cellStyle name="20% - Accent3 2 6 2" xfId="1873"/>
    <cellStyle name="20% - Accent3 2 6 2 2" xfId="1874"/>
    <cellStyle name="20% - Accent3 2 6 3" xfId="1875"/>
    <cellStyle name="20% - Accent3 2 6 3 2" xfId="1876"/>
    <cellStyle name="20% - Accent3 2 6 4" xfId="1877"/>
    <cellStyle name="20% - Accent3 2 7" xfId="1878"/>
    <cellStyle name="20% - Accent3 2 7 2" xfId="1879"/>
    <cellStyle name="20% - Accent3 2 7 2 2" xfId="1880"/>
    <cellStyle name="20% - Accent3 2 7 3" xfId="1881"/>
    <cellStyle name="20% - Accent3 2 8" xfId="1882"/>
    <cellStyle name="20% - Accent3 2 8 2" xfId="1883"/>
    <cellStyle name="20% - Accent3 2 9" xfId="1884"/>
    <cellStyle name="20% - Accent3 2 9 2" xfId="1885"/>
    <cellStyle name="20% - Accent3 2_Deferred Income Taxes" xfId="1886"/>
    <cellStyle name="20% - Accent3 3" xfId="225"/>
    <cellStyle name="20% - Accent3 3 2" xfId="1887"/>
    <cellStyle name="20% - Accent3 4" xfId="226"/>
    <cellStyle name="20% - Accent3 4 2" xfId="1888"/>
    <cellStyle name="20% - Accent3 5" xfId="227"/>
    <cellStyle name="20% - Accent3 5 10" xfId="1889"/>
    <cellStyle name="20% - Accent3 5 2" xfId="1890"/>
    <cellStyle name="20% - Accent3 5 2 2" xfId="1891"/>
    <cellStyle name="20% - Accent3 5 2 2 2" xfId="1892"/>
    <cellStyle name="20% - Accent3 5 2 2 2 2" xfId="1893"/>
    <cellStyle name="20% - Accent3 5 2 2 2 2 2" xfId="1894"/>
    <cellStyle name="20% - Accent3 5 2 2 2 2 2 2" xfId="1895"/>
    <cellStyle name="20% - Accent3 5 2 2 2 2 2 2 2" xfId="1896"/>
    <cellStyle name="20% - Accent3 5 2 2 2 2 2 3" xfId="1897"/>
    <cellStyle name="20% - Accent3 5 2 2 2 2 3" xfId="1898"/>
    <cellStyle name="20% - Accent3 5 2 2 2 2 3 2" xfId="1899"/>
    <cellStyle name="20% - Accent3 5 2 2 2 2 3 2 2" xfId="1900"/>
    <cellStyle name="20% - Accent3 5 2 2 2 2 3 3" xfId="1901"/>
    <cellStyle name="20% - Accent3 5 2 2 2 2 4" xfId="1902"/>
    <cellStyle name="20% - Accent3 5 2 2 2 2 4 2" xfId="1903"/>
    <cellStyle name="20% - Accent3 5 2 2 2 2 5" xfId="1904"/>
    <cellStyle name="20% - Accent3 5 2 2 2 3" xfId="1905"/>
    <cellStyle name="20% - Accent3 5 2 2 2 3 2" xfId="1906"/>
    <cellStyle name="20% - Accent3 5 2 2 2 3 2 2" xfId="1907"/>
    <cellStyle name="20% - Accent3 5 2 2 2 3 3" xfId="1908"/>
    <cellStyle name="20% - Accent3 5 2 2 2 4" xfId="1909"/>
    <cellStyle name="20% - Accent3 5 2 2 2 4 2" xfId="1910"/>
    <cellStyle name="20% - Accent3 5 2 2 2 4 2 2" xfId="1911"/>
    <cellStyle name="20% - Accent3 5 2 2 2 4 3" xfId="1912"/>
    <cellStyle name="20% - Accent3 5 2 2 2 5" xfId="1913"/>
    <cellStyle name="20% - Accent3 5 2 2 2 5 2" xfId="1914"/>
    <cellStyle name="20% - Accent3 5 2 2 2 6" xfId="1915"/>
    <cellStyle name="20% - Accent3 5 2 2 2 6 2" xfId="1916"/>
    <cellStyle name="20% - Accent3 5 2 2 2 7" xfId="1917"/>
    <cellStyle name="20% - Accent3 5 2 2 3" xfId="1918"/>
    <cellStyle name="20% - Accent3 5 2 2 3 2" xfId="1919"/>
    <cellStyle name="20% - Accent3 5 2 2 3 2 2" xfId="1920"/>
    <cellStyle name="20% - Accent3 5 2 2 3 2 2 2" xfId="1921"/>
    <cellStyle name="20% - Accent3 5 2 2 3 2 3" xfId="1922"/>
    <cellStyle name="20% - Accent3 5 2 2 3 3" xfId="1923"/>
    <cellStyle name="20% - Accent3 5 2 2 3 3 2" xfId="1924"/>
    <cellStyle name="20% - Accent3 5 2 2 3 3 2 2" xfId="1925"/>
    <cellStyle name="20% - Accent3 5 2 2 3 3 3" xfId="1926"/>
    <cellStyle name="20% - Accent3 5 2 2 3 4" xfId="1927"/>
    <cellStyle name="20% - Accent3 5 2 2 3 4 2" xfId="1928"/>
    <cellStyle name="20% - Accent3 5 2 2 3 5" xfId="1929"/>
    <cellStyle name="20% - Accent3 5 2 2 4" xfId="1930"/>
    <cellStyle name="20% - Accent3 5 2 2 4 2" xfId="1931"/>
    <cellStyle name="20% - Accent3 5 2 2 4 2 2" xfId="1932"/>
    <cellStyle name="20% - Accent3 5 2 2 4 3" xfId="1933"/>
    <cellStyle name="20% - Accent3 5 2 2 5" xfId="1934"/>
    <cellStyle name="20% - Accent3 5 2 2 5 2" xfId="1935"/>
    <cellStyle name="20% - Accent3 5 2 2 5 2 2" xfId="1936"/>
    <cellStyle name="20% - Accent3 5 2 2 5 3" xfId="1937"/>
    <cellStyle name="20% - Accent3 5 2 2 6" xfId="1938"/>
    <cellStyle name="20% - Accent3 5 2 2 6 2" xfId="1939"/>
    <cellStyle name="20% - Accent3 5 2 2 7" xfId="1940"/>
    <cellStyle name="20% - Accent3 5 2 2 7 2" xfId="1941"/>
    <cellStyle name="20% - Accent3 5 2 2 8" xfId="1942"/>
    <cellStyle name="20% - Accent3 5 2 3" xfId="1943"/>
    <cellStyle name="20% - Accent3 5 2 3 2" xfId="1944"/>
    <cellStyle name="20% - Accent3 5 2 3 2 2" xfId="1945"/>
    <cellStyle name="20% - Accent3 5 2 3 2 2 2" xfId="1946"/>
    <cellStyle name="20% - Accent3 5 2 3 2 2 2 2" xfId="1947"/>
    <cellStyle name="20% - Accent3 5 2 3 2 2 3" xfId="1948"/>
    <cellStyle name="20% - Accent3 5 2 3 2 3" xfId="1949"/>
    <cellStyle name="20% - Accent3 5 2 3 2 3 2" xfId="1950"/>
    <cellStyle name="20% - Accent3 5 2 3 2 3 2 2" xfId="1951"/>
    <cellStyle name="20% - Accent3 5 2 3 2 3 3" xfId="1952"/>
    <cellStyle name="20% - Accent3 5 2 3 2 4" xfId="1953"/>
    <cellStyle name="20% - Accent3 5 2 3 2 4 2" xfId="1954"/>
    <cellStyle name="20% - Accent3 5 2 3 2 5" xfId="1955"/>
    <cellStyle name="20% - Accent3 5 2 3 2 5 2" xfId="1956"/>
    <cellStyle name="20% - Accent3 5 2 3 2 6" xfId="1957"/>
    <cellStyle name="20% - Accent3 5 2 3 3" xfId="1958"/>
    <cellStyle name="20% - Accent3 5 2 3 3 2" xfId="1959"/>
    <cellStyle name="20% - Accent3 5 2 3 3 2 2" xfId="1960"/>
    <cellStyle name="20% - Accent3 5 2 3 3 3" xfId="1961"/>
    <cellStyle name="20% - Accent3 5 2 3 4" xfId="1962"/>
    <cellStyle name="20% - Accent3 5 2 3 4 2" xfId="1963"/>
    <cellStyle name="20% - Accent3 5 2 3 4 2 2" xfId="1964"/>
    <cellStyle name="20% - Accent3 5 2 3 4 3" xfId="1965"/>
    <cellStyle name="20% - Accent3 5 2 3 5" xfId="1966"/>
    <cellStyle name="20% - Accent3 5 2 3 5 2" xfId="1967"/>
    <cellStyle name="20% - Accent3 5 2 3 6" xfId="1968"/>
    <cellStyle name="20% - Accent3 5 2 3 6 2" xfId="1969"/>
    <cellStyle name="20% - Accent3 5 2 3 7" xfId="1970"/>
    <cellStyle name="20% - Accent3 5 2 4" xfId="1971"/>
    <cellStyle name="20% - Accent3 5 2 4 2" xfId="1972"/>
    <cellStyle name="20% - Accent3 5 2 4 2 2" xfId="1973"/>
    <cellStyle name="20% - Accent3 5 2 4 2 2 2" xfId="1974"/>
    <cellStyle name="20% - Accent3 5 2 4 2 3" xfId="1975"/>
    <cellStyle name="20% - Accent3 5 2 4 2 3 2" xfId="1976"/>
    <cellStyle name="20% - Accent3 5 2 4 2 4" xfId="1977"/>
    <cellStyle name="20% - Accent3 5 2 4 3" xfId="1978"/>
    <cellStyle name="20% - Accent3 5 2 4 3 2" xfId="1979"/>
    <cellStyle name="20% - Accent3 5 2 4 3 2 2" xfId="1980"/>
    <cellStyle name="20% - Accent3 5 2 4 3 3" xfId="1981"/>
    <cellStyle name="20% - Accent3 5 2 4 4" xfId="1982"/>
    <cellStyle name="20% - Accent3 5 2 4 4 2" xfId="1983"/>
    <cellStyle name="20% - Accent3 5 2 4 5" xfId="1984"/>
    <cellStyle name="20% - Accent3 5 2 4 5 2" xfId="1985"/>
    <cellStyle name="20% - Accent3 5 2 4 6" xfId="1986"/>
    <cellStyle name="20% - Accent3 5 2 5" xfId="1987"/>
    <cellStyle name="20% - Accent3 5 2 5 2" xfId="1988"/>
    <cellStyle name="20% - Accent3 5 2 5 2 2" xfId="1989"/>
    <cellStyle name="20% - Accent3 5 2 5 3" xfId="1990"/>
    <cellStyle name="20% - Accent3 5 2 5 3 2" xfId="1991"/>
    <cellStyle name="20% - Accent3 5 2 5 4" xfId="1992"/>
    <cellStyle name="20% - Accent3 5 2 6" xfId="1993"/>
    <cellStyle name="20% - Accent3 5 2 6 2" xfId="1994"/>
    <cellStyle name="20% - Accent3 5 2 6 2 2" xfId="1995"/>
    <cellStyle name="20% - Accent3 5 2 6 3" xfId="1996"/>
    <cellStyle name="20% - Accent3 5 2 7" xfId="1997"/>
    <cellStyle name="20% - Accent3 5 2 7 2" xfId="1998"/>
    <cellStyle name="20% - Accent3 5 2 8" xfId="1999"/>
    <cellStyle name="20% - Accent3 5 2 8 2" xfId="2000"/>
    <cellStyle name="20% - Accent3 5 2 9" xfId="2001"/>
    <cellStyle name="20% - Accent3 5 3" xfId="2002"/>
    <cellStyle name="20% - Accent3 5 3 2" xfId="2003"/>
    <cellStyle name="20% - Accent3 5 3 2 2" xfId="2004"/>
    <cellStyle name="20% - Accent3 5 3 2 2 2" xfId="2005"/>
    <cellStyle name="20% - Accent3 5 3 2 2 2 2" xfId="2006"/>
    <cellStyle name="20% - Accent3 5 3 2 2 2 2 2" xfId="2007"/>
    <cellStyle name="20% - Accent3 5 3 2 2 2 3" xfId="2008"/>
    <cellStyle name="20% - Accent3 5 3 2 2 3" xfId="2009"/>
    <cellStyle name="20% - Accent3 5 3 2 2 3 2" xfId="2010"/>
    <cellStyle name="20% - Accent3 5 3 2 2 3 2 2" xfId="2011"/>
    <cellStyle name="20% - Accent3 5 3 2 2 3 3" xfId="2012"/>
    <cellStyle name="20% - Accent3 5 3 2 2 4" xfId="2013"/>
    <cellStyle name="20% - Accent3 5 3 2 2 4 2" xfId="2014"/>
    <cellStyle name="20% - Accent3 5 3 2 2 5" xfId="2015"/>
    <cellStyle name="20% - Accent3 5 3 2 3" xfId="2016"/>
    <cellStyle name="20% - Accent3 5 3 2 3 2" xfId="2017"/>
    <cellStyle name="20% - Accent3 5 3 2 3 2 2" xfId="2018"/>
    <cellStyle name="20% - Accent3 5 3 2 3 3" xfId="2019"/>
    <cellStyle name="20% - Accent3 5 3 2 4" xfId="2020"/>
    <cellStyle name="20% - Accent3 5 3 2 4 2" xfId="2021"/>
    <cellStyle name="20% - Accent3 5 3 2 4 2 2" xfId="2022"/>
    <cellStyle name="20% - Accent3 5 3 2 4 3" xfId="2023"/>
    <cellStyle name="20% - Accent3 5 3 2 5" xfId="2024"/>
    <cellStyle name="20% - Accent3 5 3 2 5 2" xfId="2025"/>
    <cellStyle name="20% - Accent3 5 3 2 6" xfId="2026"/>
    <cellStyle name="20% - Accent3 5 3 2 6 2" xfId="2027"/>
    <cellStyle name="20% - Accent3 5 3 2 7" xfId="2028"/>
    <cellStyle name="20% - Accent3 5 3 3" xfId="2029"/>
    <cellStyle name="20% - Accent3 5 3 3 2" xfId="2030"/>
    <cellStyle name="20% - Accent3 5 3 3 2 2" xfId="2031"/>
    <cellStyle name="20% - Accent3 5 3 3 2 2 2" xfId="2032"/>
    <cellStyle name="20% - Accent3 5 3 3 2 3" xfId="2033"/>
    <cellStyle name="20% - Accent3 5 3 3 3" xfId="2034"/>
    <cellStyle name="20% - Accent3 5 3 3 3 2" xfId="2035"/>
    <cellStyle name="20% - Accent3 5 3 3 3 2 2" xfId="2036"/>
    <cellStyle name="20% - Accent3 5 3 3 3 3" xfId="2037"/>
    <cellStyle name="20% - Accent3 5 3 3 4" xfId="2038"/>
    <cellStyle name="20% - Accent3 5 3 3 4 2" xfId="2039"/>
    <cellStyle name="20% - Accent3 5 3 3 5" xfId="2040"/>
    <cellStyle name="20% - Accent3 5 3 4" xfId="2041"/>
    <cellStyle name="20% - Accent3 5 3 4 2" xfId="2042"/>
    <cellStyle name="20% - Accent3 5 3 4 2 2" xfId="2043"/>
    <cellStyle name="20% - Accent3 5 3 4 3" xfId="2044"/>
    <cellStyle name="20% - Accent3 5 3 5" xfId="2045"/>
    <cellStyle name="20% - Accent3 5 3 5 2" xfId="2046"/>
    <cellStyle name="20% - Accent3 5 3 5 2 2" xfId="2047"/>
    <cellStyle name="20% - Accent3 5 3 5 3" xfId="2048"/>
    <cellStyle name="20% - Accent3 5 3 6" xfId="2049"/>
    <cellStyle name="20% - Accent3 5 3 6 2" xfId="2050"/>
    <cellStyle name="20% - Accent3 5 3 7" xfId="2051"/>
    <cellStyle name="20% - Accent3 5 3 7 2" xfId="2052"/>
    <cellStyle name="20% - Accent3 5 3 8" xfId="2053"/>
    <cellStyle name="20% - Accent3 5 4" xfId="2054"/>
    <cellStyle name="20% - Accent3 5 4 2" xfId="2055"/>
    <cellStyle name="20% - Accent3 5 4 2 2" xfId="2056"/>
    <cellStyle name="20% - Accent3 5 4 2 2 2" xfId="2057"/>
    <cellStyle name="20% - Accent3 5 4 2 2 2 2" xfId="2058"/>
    <cellStyle name="20% - Accent3 5 4 2 2 3" xfId="2059"/>
    <cellStyle name="20% - Accent3 5 4 2 3" xfId="2060"/>
    <cellStyle name="20% - Accent3 5 4 2 3 2" xfId="2061"/>
    <cellStyle name="20% - Accent3 5 4 2 3 2 2" xfId="2062"/>
    <cellStyle name="20% - Accent3 5 4 2 3 3" xfId="2063"/>
    <cellStyle name="20% - Accent3 5 4 2 4" xfId="2064"/>
    <cellStyle name="20% - Accent3 5 4 2 4 2" xfId="2065"/>
    <cellStyle name="20% - Accent3 5 4 2 5" xfId="2066"/>
    <cellStyle name="20% - Accent3 5 4 2 5 2" xfId="2067"/>
    <cellStyle name="20% - Accent3 5 4 2 6" xfId="2068"/>
    <cellStyle name="20% - Accent3 5 4 3" xfId="2069"/>
    <cellStyle name="20% - Accent3 5 4 3 2" xfId="2070"/>
    <cellStyle name="20% - Accent3 5 4 3 2 2" xfId="2071"/>
    <cellStyle name="20% - Accent3 5 4 3 3" xfId="2072"/>
    <cellStyle name="20% - Accent3 5 4 4" xfId="2073"/>
    <cellStyle name="20% - Accent3 5 4 4 2" xfId="2074"/>
    <cellStyle name="20% - Accent3 5 4 4 2 2" xfId="2075"/>
    <cellStyle name="20% - Accent3 5 4 4 3" xfId="2076"/>
    <cellStyle name="20% - Accent3 5 4 5" xfId="2077"/>
    <cellStyle name="20% - Accent3 5 4 5 2" xfId="2078"/>
    <cellStyle name="20% - Accent3 5 4 6" xfId="2079"/>
    <cellStyle name="20% - Accent3 5 4 6 2" xfId="2080"/>
    <cellStyle name="20% - Accent3 5 4 7" xfId="2081"/>
    <cellStyle name="20% - Accent3 5 5" xfId="2082"/>
    <cellStyle name="20% - Accent3 5 5 2" xfId="2083"/>
    <cellStyle name="20% - Accent3 5 5 2 2" xfId="2084"/>
    <cellStyle name="20% - Accent3 5 5 2 2 2" xfId="2085"/>
    <cellStyle name="20% - Accent3 5 5 2 3" xfId="2086"/>
    <cellStyle name="20% - Accent3 5 5 2 3 2" xfId="2087"/>
    <cellStyle name="20% - Accent3 5 5 2 4" xfId="2088"/>
    <cellStyle name="20% - Accent3 5 5 3" xfId="2089"/>
    <cellStyle name="20% - Accent3 5 5 3 2" xfId="2090"/>
    <cellStyle name="20% - Accent3 5 5 3 2 2" xfId="2091"/>
    <cellStyle name="20% - Accent3 5 5 3 3" xfId="2092"/>
    <cellStyle name="20% - Accent3 5 5 4" xfId="2093"/>
    <cellStyle name="20% - Accent3 5 5 4 2" xfId="2094"/>
    <cellStyle name="20% - Accent3 5 5 5" xfId="2095"/>
    <cellStyle name="20% - Accent3 5 5 5 2" xfId="2096"/>
    <cellStyle name="20% - Accent3 5 5 6" xfId="2097"/>
    <cellStyle name="20% - Accent3 5 6" xfId="2098"/>
    <cellStyle name="20% - Accent3 5 6 2" xfId="2099"/>
    <cellStyle name="20% - Accent3 5 6 2 2" xfId="2100"/>
    <cellStyle name="20% - Accent3 5 6 3" xfId="2101"/>
    <cellStyle name="20% - Accent3 5 6 3 2" xfId="2102"/>
    <cellStyle name="20% - Accent3 5 6 4" xfId="2103"/>
    <cellStyle name="20% - Accent3 5 7" xfId="2104"/>
    <cellStyle name="20% - Accent3 5 7 2" xfId="2105"/>
    <cellStyle name="20% - Accent3 5 7 2 2" xfId="2106"/>
    <cellStyle name="20% - Accent3 5 7 3" xfId="2107"/>
    <cellStyle name="20% - Accent3 5 8" xfId="2108"/>
    <cellStyle name="20% - Accent3 5 8 2" xfId="2109"/>
    <cellStyle name="20% - Accent3 5 9" xfId="2110"/>
    <cellStyle name="20% - Accent3 5 9 2" xfId="2111"/>
    <cellStyle name="20% - Accent3 6" xfId="228"/>
    <cellStyle name="20% - Accent3 6 2" xfId="2112"/>
    <cellStyle name="20% - Accent3 6 2 2" xfId="2113"/>
    <cellStyle name="20% - Accent3 6 2 2 2" xfId="2114"/>
    <cellStyle name="20% - Accent3 6 2 2 2 2" xfId="2115"/>
    <cellStyle name="20% - Accent3 6 2 2 2 2 2" xfId="2116"/>
    <cellStyle name="20% - Accent3 6 2 2 2 2 2 2" xfId="2117"/>
    <cellStyle name="20% - Accent3 6 2 2 2 2 3" xfId="2118"/>
    <cellStyle name="20% - Accent3 6 2 2 2 3" xfId="2119"/>
    <cellStyle name="20% - Accent3 6 2 2 2 3 2" xfId="2120"/>
    <cellStyle name="20% - Accent3 6 2 2 2 3 2 2" xfId="2121"/>
    <cellStyle name="20% - Accent3 6 2 2 2 3 3" xfId="2122"/>
    <cellStyle name="20% - Accent3 6 2 2 2 4" xfId="2123"/>
    <cellStyle name="20% - Accent3 6 2 2 2 4 2" xfId="2124"/>
    <cellStyle name="20% - Accent3 6 2 2 2 5" xfId="2125"/>
    <cellStyle name="20% - Accent3 6 2 2 3" xfId="2126"/>
    <cellStyle name="20% - Accent3 6 2 2 3 2" xfId="2127"/>
    <cellStyle name="20% - Accent3 6 2 2 3 2 2" xfId="2128"/>
    <cellStyle name="20% - Accent3 6 2 2 3 3" xfId="2129"/>
    <cellStyle name="20% - Accent3 6 2 2 4" xfId="2130"/>
    <cellStyle name="20% - Accent3 6 2 2 4 2" xfId="2131"/>
    <cellStyle name="20% - Accent3 6 2 2 4 2 2" xfId="2132"/>
    <cellStyle name="20% - Accent3 6 2 2 4 3" xfId="2133"/>
    <cellStyle name="20% - Accent3 6 2 2 5" xfId="2134"/>
    <cellStyle name="20% - Accent3 6 2 2 5 2" xfId="2135"/>
    <cellStyle name="20% - Accent3 6 2 2 6" xfId="2136"/>
    <cellStyle name="20% - Accent3 6 2 3" xfId="2137"/>
    <cellStyle name="20% - Accent3 6 2 3 2" xfId="2138"/>
    <cellStyle name="20% - Accent3 6 2 3 2 2" xfId="2139"/>
    <cellStyle name="20% - Accent3 6 2 3 2 2 2" xfId="2140"/>
    <cellStyle name="20% - Accent3 6 2 3 2 3" xfId="2141"/>
    <cellStyle name="20% - Accent3 6 2 3 3" xfId="2142"/>
    <cellStyle name="20% - Accent3 6 2 3 3 2" xfId="2143"/>
    <cellStyle name="20% - Accent3 6 2 3 3 2 2" xfId="2144"/>
    <cellStyle name="20% - Accent3 6 2 3 3 3" xfId="2145"/>
    <cellStyle name="20% - Accent3 6 2 3 4" xfId="2146"/>
    <cellStyle name="20% - Accent3 6 2 3 4 2" xfId="2147"/>
    <cellStyle name="20% - Accent3 6 2 3 5" xfId="2148"/>
    <cellStyle name="20% - Accent3 6 2 4" xfId="2149"/>
    <cellStyle name="20% - Accent3 6 2 4 2" xfId="2150"/>
    <cellStyle name="20% - Accent3 6 2 4 2 2" xfId="2151"/>
    <cellStyle name="20% - Accent3 6 2 4 3" xfId="2152"/>
    <cellStyle name="20% - Accent3 6 2 5" xfId="2153"/>
    <cellStyle name="20% - Accent3 6 2 5 2" xfId="2154"/>
    <cellStyle name="20% - Accent3 6 2 5 2 2" xfId="2155"/>
    <cellStyle name="20% - Accent3 6 2 5 3" xfId="2156"/>
    <cellStyle name="20% - Accent3 6 2 6" xfId="2157"/>
    <cellStyle name="20% - Accent3 6 2 6 2" xfId="2158"/>
    <cellStyle name="20% - Accent3 6 2 7" xfId="2159"/>
    <cellStyle name="20% - Accent3 6 3" xfId="2160"/>
    <cellStyle name="20% - Accent3 6 3 2" xfId="2161"/>
    <cellStyle name="20% - Accent3 6 3 2 2" xfId="2162"/>
    <cellStyle name="20% - Accent3 6 3 2 2 2" xfId="2163"/>
    <cellStyle name="20% - Accent3 6 3 2 2 2 2" xfId="2164"/>
    <cellStyle name="20% - Accent3 6 3 2 2 3" xfId="2165"/>
    <cellStyle name="20% - Accent3 6 3 2 3" xfId="2166"/>
    <cellStyle name="20% - Accent3 6 3 2 3 2" xfId="2167"/>
    <cellStyle name="20% - Accent3 6 3 2 3 2 2" xfId="2168"/>
    <cellStyle name="20% - Accent3 6 3 2 3 3" xfId="2169"/>
    <cellStyle name="20% - Accent3 6 3 2 4" xfId="2170"/>
    <cellStyle name="20% - Accent3 6 3 2 4 2" xfId="2171"/>
    <cellStyle name="20% - Accent3 6 3 2 5" xfId="2172"/>
    <cellStyle name="20% - Accent3 6 3 3" xfId="2173"/>
    <cellStyle name="20% - Accent3 6 3 3 2" xfId="2174"/>
    <cellStyle name="20% - Accent3 6 3 3 2 2" xfId="2175"/>
    <cellStyle name="20% - Accent3 6 3 3 3" xfId="2176"/>
    <cellStyle name="20% - Accent3 6 3 4" xfId="2177"/>
    <cellStyle name="20% - Accent3 6 3 4 2" xfId="2178"/>
    <cellStyle name="20% - Accent3 6 3 4 2 2" xfId="2179"/>
    <cellStyle name="20% - Accent3 6 3 4 3" xfId="2180"/>
    <cellStyle name="20% - Accent3 6 3 5" xfId="2181"/>
    <cellStyle name="20% - Accent3 6 3 5 2" xfId="2182"/>
    <cellStyle name="20% - Accent3 6 3 6" xfId="2183"/>
    <cellStyle name="20% - Accent3 6 4" xfId="2184"/>
    <cellStyle name="20% - Accent3 6 4 2" xfId="2185"/>
    <cellStyle name="20% - Accent3 6 4 2 2" xfId="2186"/>
    <cellStyle name="20% - Accent3 6 4 2 2 2" xfId="2187"/>
    <cellStyle name="20% - Accent3 6 4 2 3" xfId="2188"/>
    <cellStyle name="20% - Accent3 6 4 3" xfId="2189"/>
    <cellStyle name="20% - Accent3 6 4 3 2" xfId="2190"/>
    <cellStyle name="20% - Accent3 6 4 3 2 2" xfId="2191"/>
    <cellStyle name="20% - Accent3 6 4 3 3" xfId="2192"/>
    <cellStyle name="20% - Accent3 6 4 4" xfId="2193"/>
    <cellStyle name="20% - Accent3 6 4 4 2" xfId="2194"/>
    <cellStyle name="20% - Accent3 6 4 5" xfId="2195"/>
    <cellStyle name="20% - Accent3 6 5" xfId="2196"/>
    <cellStyle name="20% - Accent3 6 5 2" xfId="2197"/>
    <cellStyle name="20% - Accent3 6 5 2 2" xfId="2198"/>
    <cellStyle name="20% - Accent3 6 5 3" xfId="2199"/>
    <cellStyle name="20% - Accent3 6 6" xfId="2200"/>
    <cellStyle name="20% - Accent3 6 6 2" xfId="2201"/>
    <cellStyle name="20% - Accent3 6 6 2 2" xfId="2202"/>
    <cellStyle name="20% - Accent3 6 6 3" xfId="2203"/>
    <cellStyle name="20% - Accent3 6 7" xfId="2204"/>
    <cellStyle name="20% - Accent3 6 7 2" xfId="2205"/>
    <cellStyle name="20% - Accent3 6 8" xfId="2206"/>
    <cellStyle name="20% - Accent3 6 8 2" xfId="2207"/>
    <cellStyle name="20% - Accent3 6 9" xfId="2208"/>
    <cellStyle name="20% - Accent3 7" xfId="2209"/>
    <cellStyle name="20% - Accent3 7 2" xfId="2210"/>
    <cellStyle name="20% - Accent4 2" xfId="10"/>
    <cellStyle name="20% - Accent4 2 10" xfId="2211"/>
    <cellStyle name="20% - Accent4 2 18" xfId="2212"/>
    <cellStyle name="20% - Accent4 2 2" xfId="2213"/>
    <cellStyle name="20% - Accent4 2 2 2" xfId="2214"/>
    <cellStyle name="20% - Accent4 2 2 2 2" xfId="2215"/>
    <cellStyle name="20% - Accent4 2 2 2 2 2" xfId="2216"/>
    <cellStyle name="20% - Accent4 2 2 2 2 2 2" xfId="2217"/>
    <cellStyle name="20% - Accent4 2 2 2 2 2 2 2" xfId="2218"/>
    <cellStyle name="20% - Accent4 2 2 2 2 2 2 2 2" xfId="2219"/>
    <cellStyle name="20% - Accent4 2 2 2 2 2 2 3" xfId="2220"/>
    <cellStyle name="20% - Accent4 2 2 2 2 2 3" xfId="2221"/>
    <cellStyle name="20% - Accent4 2 2 2 2 2 3 2" xfId="2222"/>
    <cellStyle name="20% - Accent4 2 2 2 2 2 3 2 2" xfId="2223"/>
    <cellStyle name="20% - Accent4 2 2 2 2 2 3 3" xfId="2224"/>
    <cellStyle name="20% - Accent4 2 2 2 2 2 4" xfId="2225"/>
    <cellStyle name="20% - Accent4 2 2 2 2 2 4 2" xfId="2226"/>
    <cellStyle name="20% - Accent4 2 2 2 2 2 5" xfId="2227"/>
    <cellStyle name="20% - Accent4 2 2 2 2 3" xfId="2228"/>
    <cellStyle name="20% - Accent4 2 2 2 2 3 2" xfId="2229"/>
    <cellStyle name="20% - Accent4 2 2 2 2 3 2 2" xfId="2230"/>
    <cellStyle name="20% - Accent4 2 2 2 2 3 3" xfId="2231"/>
    <cellStyle name="20% - Accent4 2 2 2 2 4" xfId="2232"/>
    <cellStyle name="20% - Accent4 2 2 2 2 4 2" xfId="2233"/>
    <cellStyle name="20% - Accent4 2 2 2 2 4 2 2" xfId="2234"/>
    <cellStyle name="20% - Accent4 2 2 2 2 4 3" xfId="2235"/>
    <cellStyle name="20% - Accent4 2 2 2 2 5" xfId="2236"/>
    <cellStyle name="20% - Accent4 2 2 2 2 5 2" xfId="2237"/>
    <cellStyle name="20% - Accent4 2 2 2 2 6" xfId="2238"/>
    <cellStyle name="20% - Accent4 2 2 2 2 6 2" xfId="2239"/>
    <cellStyle name="20% - Accent4 2 2 2 2 7" xfId="2240"/>
    <cellStyle name="20% - Accent4 2 2 2 3" xfId="2241"/>
    <cellStyle name="20% - Accent4 2 2 2 3 2" xfId="2242"/>
    <cellStyle name="20% - Accent4 2 2 2 3 2 2" xfId="2243"/>
    <cellStyle name="20% - Accent4 2 2 2 3 2 2 2" xfId="2244"/>
    <cellStyle name="20% - Accent4 2 2 2 3 2 3" xfId="2245"/>
    <cellStyle name="20% - Accent4 2 2 2 3 3" xfId="2246"/>
    <cellStyle name="20% - Accent4 2 2 2 3 3 2" xfId="2247"/>
    <cellStyle name="20% - Accent4 2 2 2 3 3 2 2" xfId="2248"/>
    <cellStyle name="20% - Accent4 2 2 2 3 3 3" xfId="2249"/>
    <cellStyle name="20% - Accent4 2 2 2 3 4" xfId="2250"/>
    <cellStyle name="20% - Accent4 2 2 2 3 4 2" xfId="2251"/>
    <cellStyle name="20% - Accent4 2 2 2 3 5" xfId="2252"/>
    <cellStyle name="20% - Accent4 2 2 2 4" xfId="2253"/>
    <cellStyle name="20% - Accent4 2 2 2 4 2" xfId="2254"/>
    <cellStyle name="20% - Accent4 2 2 2 4 2 2" xfId="2255"/>
    <cellStyle name="20% - Accent4 2 2 2 4 3" xfId="2256"/>
    <cellStyle name="20% - Accent4 2 2 2 5" xfId="2257"/>
    <cellStyle name="20% - Accent4 2 2 2 5 2" xfId="2258"/>
    <cellStyle name="20% - Accent4 2 2 2 5 2 2" xfId="2259"/>
    <cellStyle name="20% - Accent4 2 2 2 5 3" xfId="2260"/>
    <cellStyle name="20% - Accent4 2 2 2 6" xfId="2261"/>
    <cellStyle name="20% - Accent4 2 2 2 6 2" xfId="2262"/>
    <cellStyle name="20% - Accent4 2 2 2 7" xfId="2263"/>
    <cellStyle name="20% - Accent4 2 2 2 7 2" xfId="2264"/>
    <cellStyle name="20% - Accent4 2 2 2 8" xfId="2265"/>
    <cellStyle name="20% - Accent4 2 2 3" xfId="2266"/>
    <cellStyle name="20% - Accent4 2 2 3 2" xfId="2267"/>
    <cellStyle name="20% - Accent4 2 2 3 2 2" xfId="2268"/>
    <cellStyle name="20% - Accent4 2 2 3 2 2 2" xfId="2269"/>
    <cellStyle name="20% - Accent4 2 2 3 2 2 2 2" xfId="2270"/>
    <cellStyle name="20% - Accent4 2 2 3 2 2 3" xfId="2271"/>
    <cellStyle name="20% - Accent4 2 2 3 2 3" xfId="2272"/>
    <cellStyle name="20% - Accent4 2 2 3 2 3 2" xfId="2273"/>
    <cellStyle name="20% - Accent4 2 2 3 2 3 2 2" xfId="2274"/>
    <cellStyle name="20% - Accent4 2 2 3 2 3 3" xfId="2275"/>
    <cellStyle name="20% - Accent4 2 2 3 2 4" xfId="2276"/>
    <cellStyle name="20% - Accent4 2 2 3 2 4 2" xfId="2277"/>
    <cellStyle name="20% - Accent4 2 2 3 2 5" xfId="2278"/>
    <cellStyle name="20% - Accent4 2 2 3 2 5 2" xfId="2279"/>
    <cellStyle name="20% - Accent4 2 2 3 2 6" xfId="2280"/>
    <cellStyle name="20% - Accent4 2 2 3 3" xfId="2281"/>
    <cellStyle name="20% - Accent4 2 2 3 3 2" xfId="2282"/>
    <cellStyle name="20% - Accent4 2 2 3 3 2 2" xfId="2283"/>
    <cellStyle name="20% - Accent4 2 2 3 3 3" xfId="2284"/>
    <cellStyle name="20% - Accent4 2 2 3 4" xfId="2285"/>
    <cellStyle name="20% - Accent4 2 2 3 4 2" xfId="2286"/>
    <cellStyle name="20% - Accent4 2 2 3 4 2 2" xfId="2287"/>
    <cellStyle name="20% - Accent4 2 2 3 4 3" xfId="2288"/>
    <cellStyle name="20% - Accent4 2 2 3 5" xfId="2289"/>
    <cellStyle name="20% - Accent4 2 2 3 5 2" xfId="2290"/>
    <cellStyle name="20% - Accent4 2 2 3 6" xfId="2291"/>
    <cellStyle name="20% - Accent4 2 2 3 6 2" xfId="2292"/>
    <cellStyle name="20% - Accent4 2 2 3 7" xfId="2293"/>
    <cellStyle name="20% - Accent4 2 2 4" xfId="2294"/>
    <cellStyle name="20% - Accent4 2 2 4 2" xfId="2295"/>
    <cellStyle name="20% - Accent4 2 2 4 2 2" xfId="2296"/>
    <cellStyle name="20% - Accent4 2 2 4 2 2 2" xfId="2297"/>
    <cellStyle name="20% - Accent4 2 2 4 2 3" xfId="2298"/>
    <cellStyle name="20% - Accent4 2 2 4 2 3 2" xfId="2299"/>
    <cellStyle name="20% - Accent4 2 2 4 2 4" xfId="2300"/>
    <cellStyle name="20% - Accent4 2 2 4 3" xfId="2301"/>
    <cellStyle name="20% - Accent4 2 2 4 3 2" xfId="2302"/>
    <cellStyle name="20% - Accent4 2 2 4 3 2 2" xfId="2303"/>
    <cellStyle name="20% - Accent4 2 2 4 3 3" xfId="2304"/>
    <cellStyle name="20% - Accent4 2 2 4 4" xfId="2305"/>
    <cellStyle name="20% - Accent4 2 2 4 4 2" xfId="2306"/>
    <cellStyle name="20% - Accent4 2 2 4 5" xfId="2307"/>
    <cellStyle name="20% - Accent4 2 2 4 5 2" xfId="2308"/>
    <cellStyle name="20% - Accent4 2 2 4 6" xfId="2309"/>
    <cellStyle name="20% - Accent4 2 2 5" xfId="2310"/>
    <cellStyle name="20% - Accent4 2 2 5 2" xfId="2311"/>
    <cellStyle name="20% - Accent4 2 2 5 2 2" xfId="2312"/>
    <cellStyle name="20% - Accent4 2 2 5 3" xfId="2313"/>
    <cellStyle name="20% - Accent4 2 2 5 3 2" xfId="2314"/>
    <cellStyle name="20% - Accent4 2 2 5 4" xfId="2315"/>
    <cellStyle name="20% - Accent4 2 2 6" xfId="2316"/>
    <cellStyle name="20% - Accent4 2 2 6 2" xfId="2317"/>
    <cellStyle name="20% - Accent4 2 2 6 2 2" xfId="2318"/>
    <cellStyle name="20% - Accent4 2 2 6 3" xfId="2319"/>
    <cellStyle name="20% - Accent4 2 2 7" xfId="2320"/>
    <cellStyle name="20% - Accent4 2 2 7 2" xfId="2321"/>
    <cellStyle name="20% - Accent4 2 2 8" xfId="2322"/>
    <cellStyle name="20% - Accent4 2 2 8 2" xfId="2323"/>
    <cellStyle name="20% - Accent4 2 2 9" xfId="2324"/>
    <cellStyle name="20% - Accent4 2 3" xfId="2325"/>
    <cellStyle name="20% - Accent4 2 3 2" xfId="2326"/>
    <cellStyle name="20% - Accent4 2 3 2 2" xfId="2327"/>
    <cellStyle name="20% - Accent4 2 3 2 2 2" xfId="2328"/>
    <cellStyle name="20% - Accent4 2 3 2 2 2 2" xfId="2329"/>
    <cellStyle name="20% - Accent4 2 3 2 2 2 2 2" xfId="2330"/>
    <cellStyle name="20% - Accent4 2 3 2 2 2 3" xfId="2331"/>
    <cellStyle name="20% - Accent4 2 3 2 2 3" xfId="2332"/>
    <cellStyle name="20% - Accent4 2 3 2 2 3 2" xfId="2333"/>
    <cellStyle name="20% - Accent4 2 3 2 2 3 2 2" xfId="2334"/>
    <cellStyle name="20% - Accent4 2 3 2 2 3 3" xfId="2335"/>
    <cellStyle name="20% - Accent4 2 3 2 2 4" xfId="2336"/>
    <cellStyle name="20% - Accent4 2 3 2 2 4 2" xfId="2337"/>
    <cellStyle name="20% - Accent4 2 3 2 2 5" xfId="2338"/>
    <cellStyle name="20% - Accent4 2 3 2 3" xfId="2339"/>
    <cellStyle name="20% - Accent4 2 3 2 3 2" xfId="2340"/>
    <cellStyle name="20% - Accent4 2 3 2 3 2 2" xfId="2341"/>
    <cellStyle name="20% - Accent4 2 3 2 3 3" xfId="2342"/>
    <cellStyle name="20% - Accent4 2 3 2 4" xfId="2343"/>
    <cellStyle name="20% - Accent4 2 3 2 4 2" xfId="2344"/>
    <cellStyle name="20% - Accent4 2 3 2 4 2 2" xfId="2345"/>
    <cellStyle name="20% - Accent4 2 3 2 4 3" xfId="2346"/>
    <cellStyle name="20% - Accent4 2 3 2 5" xfId="2347"/>
    <cellStyle name="20% - Accent4 2 3 2 5 2" xfId="2348"/>
    <cellStyle name="20% - Accent4 2 3 2 6" xfId="2349"/>
    <cellStyle name="20% - Accent4 2 3 2 6 2" xfId="2350"/>
    <cellStyle name="20% - Accent4 2 3 2 7" xfId="2351"/>
    <cellStyle name="20% - Accent4 2 3 3" xfId="2352"/>
    <cellStyle name="20% - Accent4 2 3 3 2" xfId="2353"/>
    <cellStyle name="20% - Accent4 2 3 3 2 2" xfId="2354"/>
    <cellStyle name="20% - Accent4 2 3 3 2 2 2" xfId="2355"/>
    <cellStyle name="20% - Accent4 2 3 3 2 3" xfId="2356"/>
    <cellStyle name="20% - Accent4 2 3 3 3" xfId="2357"/>
    <cellStyle name="20% - Accent4 2 3 3 3 2" xfId="2358"/>
    <cellStyle name="20% - Accent4 2 3 3 3 2 2" xfId="2359"/>
    <cellStyle name="20% - Accent4 2 3 3 3 3" xfId="2360"/>
    <cellStyle name="20% - Accent4 2 3 3 4" xfId="2361"/>
    <cellStyle name="20% - Accent4 2 3 3 4 2" xfId="2362"/>
    <cellStyle name="20% - Accent4 2 3 3 5" xfId="2363"/>
    <cellStyle name="20% - Accent4 2 3 4" xfId="2364"/>
    <cellStyle name="20% - Accent4 2 3 4 2" xfId="2365"/>
    <cellStyle name="20% - Accent4 2 3 4 2 2" xfId="2366"/>
    <cellStyle name="20% - Accent4 2 3 4 3" xfId="2367"/>
    <cellStyle name="20% - Accent4 2 3 5" xfId="2368"/>
    <cellStyle name="20% - Accent4 2 3 5 2" xfId="2369"/>
    <cellStyle name="20% - Accent4 2 3 5 2 2" xfId="2370"/>
    <cellStyle name="20% - Accent4 2 3 5 3" xfId="2371"/>
    <cellStyle name="20% - Accent4 2 3 6" xfId="2372"/>
    <cellStyle name="20% - Accent4 2 3 6 2" xfId="2373"/>
    <cellStyle name="20% - Accent4 2 3 7" xfId="2374"/>
    <cellStyle name="20% - Accent4 2 3 7 2" xfId="2375"/>
    <cellStyle name="20% - Accent4 2 3 8" xfId="2376"/>
    <cellStyle name="20% - Accent4 2 4" xfId="2377"/>
    <cellStyle name="20% - Accent4 2 4 2" xfId="2378"/>
    <cellStyle name="20% - Accent4 2 4 2 2" xfId="2379"/>
    <cellStyle name="20% - Accent4 2 4 2 2 2" xfId="2380"/>
    <cellStyle name="20% - Accent4 2 4 2 2 2 2" xfId="2381"/>
    <cellStyle name="20% - Accent4 2 4 2 2 3" xfId="2382"/>
    <cellStyle name="20% - Accent4 2 4 2 3" xfId="2383"/>
    <cellStyle name="20% - Accent4 2 4 2 3 2" xfId="2384"/>
    <cellStyle name="20% - Accent4 2 4 2 3 2 2" xfId="2385"/>
    <cellStyle name="20% - Accent4 2 4 2 3 3" xfId="2386"/>
    <cellStyle name="20% - Accent4 2 4 2 4" xfId="2387"/>
    <cellStyle name="20% - Accent4 2 4 2 4 2" xfId="2388"/>
    <cellStyle name="20% - Accent4 2 4 2 5" xfId="2389"/>
    <cellStyle name="20% - Accent4 2 4 2 5 2" xfId="2390"/>
    <cellStyle name="20% - Accent4 2 4 2 6" xfId="2391"/>
    <cellStyle name="20% - Accent4 2 4 3" xfId="2392"/>
    <cellStyle name="20% - Accent4 2 4 3 2" xfId="2393"/>
    <cellStyle name="20% - Accent4 2 4 3 2 2" xfId="2394"/>
    <cellStyle name="20% - Accent4 2 4 3 3" xfId="2395"/>
    <cellStyle name="20% - Accent4 2 4 4" xfId="2396"/>
    <cellStyle name="20% - Accent4 2 4 4 2" xfId="2397"/>
    <cellStyle name="20% - Accent4 2 4 4 2 2" xfId="2398"/>
    <cellStyle name="20% - Accent4 2 4 4 3" xfId="2399"/>
    <cellStyle name="20% - Accent4 2 4 5" xfId="2400"/>
    <cellStyle name="20% - Accent4 2 4 5 2" xfId="2401"/>
    <cellStyle name="20% - Accent4 2 4 6" xfId="2402"/>
    <cellStyle name="20% - Accent4 2 4 6 2" xfId="2403"/>
    <cellStyle name="20% - Accent4 2 4 7" xfId="2404"/>
    <cellStyle name="20% - Accent4 2 5" xfId="2405"/>
    <cellStyle name="20% - Accent4 2 5 2" xfId="2406"/>
    <cellStyle name="20% - Accent4 2 5 2 2" xfId="2407"/>
    <cellStyle name="20% - Accent4 2 5 2 2 2" xfId="2408"/>
    <cellStyle name="20% - Accent4 2 5 2 3" xfId="2409"/>
    <cellStyle name="20% - Accent4 2 5 2 3 2" xfId="2410"/>
    <cellStyle name="20% - Accent4 2 5 2 4" xfId="2411"/>
    <cellStyle name="20% - Accent4 2 5 3" xfId="2412"/>
    <cellStyle name="20% - Accent4 2 5 3 2" xfId="2413"/>
    <cellStyle name="20% - Accent4 2 5 3 2 2" xfId="2414"/>
    <cellStyle name="20% - Accent4 2 5 3 3" xfId="2415"/>
    <cellStyle name="20% - Accent4 2 5 4" xfId="2416"/>
    <cellStyle name="20% - Accent4 2 5 4 2" xfId="2417"/>
    <cellStyle name="20% - Accent4 2 5 5" xfId="2418"/>
    <cellStyle name="20% - Accent4 2 5 5 2" xfId="2419"/>
    <cellStyle name="20% - Accent4 2 5 6" xfId="2420"/>
    <cellStyle name="20% - Accent4 2 6" xfId="2421"/>
    <cellStyle name="20% - Accent4 2 6 2" xfId="2422"/>
    <cellStyle name="20% - Accent4 2 6 2 2" xfId="2423"/>
    <cellStyle name="20% - Accent4 2 6 3" xfId="2424"/>
    <cellStyle name="20% - Accent4 2 6 3 2" xfId="2425"/>
    <cellStyle name="20% - Accent4 2 6 4" xfId="2426"/>
    <cellStyle name="20% - Accent4 2 7" xfId="2427"/>
    <cellStyle name="20% - Accent4 2 7 2" xfId="2428"/>
    <cellStyle name="20% - Accent4 2 7 2 2" xfId="2429"/>
    <cellStyle name="20% - Accent4 2 7 3" xfId="2430"/>
    <cellStyle name="20% - Accent4 2 8" xfId="2431"/>
    <cellStyle name="20% - Accent4 2 8 2" xfId="2432"/>
    <cellStyle name="20% - Accent4 2 9" xfId="2433"/>
    <cellStyle name="20% - Accent4 2 9 2" xfId="2434"/>
    <cellStyle name="20% - Accent4 2_Deferred Income Taxes" xfId="2435"/>
    <cellStyle name="20% - Accent4 3" xfId="229"/>
    <cellStyle name="20% - Accent4 3 2" xfId="2436"/>
    <cellStyle name="20% - Accent4 4" xfId="230"/>
    <cellStyle name="20% - Accent4 4 2" xfId="2437"/>
    <cellStyle name="20% - Accent4 4 2 2" xfId="2438"/>
    <cellStyle name="20% - Accent4 4 2 2 2" xfId="2439"/>
    <cellStyle name="20% - Accent4 4 2 2 2 2" xfId="2440"/>
    <cellStyle name="20% - Accent4 4 2 2 2 2 2" xfId="2441"/>
    <cellStyle name="20% - Accent4 4 2 2 2 2 2 2" xfId="2442"/>
    <cellStyle name="20% - Accent4 4 2 2 2 2 3" xfId="2443"/>
    <cellStyle name="20% - Accent4 4 2 2 2 3" xfId="2444"/>
    <cellStyle name="20% - Accent4 4 2 2 2 3 2" xfId="2445"/>
    <cellStyle name="20% - Accent4 4 2 2 2 3 2 2" xfId="2446"/>
    <cellStyle name="20% - Accent4 4 2 2 2 3 3" xfId="2447"/>
    <cellStyle name="20% - Accent4 4 2 2 2 4" xfId="2448"/>
    <cellStyle name="20% - Accent4 4 2 2 2 4 2" xfId="2449"/>
    <cellStyle name="20% - Accent4 4 2 2 2 5" xfId="2450"/>
    <cellStyle name="20% - Accent4 4 2 2 3" xfId="2451"/>
    <cellStyle name="20% - Accent4 4 2 2 3 2" xfId="2452"/>
    <cellStyle name="20% - Accent4 4 2 2 3 2 2" xfId="2453"/>
    <cellStyle name="20% - Accent4 4 2 2 3 3" xfId="2454"/>
    <cellStyle name="20% - Accent4 4 2 2 4" xfId="2455"/>
    <cellStyle name="20% - Accent4 4 2 2 4 2" xfId="2456"/>
    <cellStyle name="20% - Accent4 4 2 2 4 2 2" xfId="2457"/>
    <cellStyle name="20% - Accent4 4 2 2 4 3" xfId="2458"/>
    <cellStyle name="20% - Accent4 4 2 2 5" xfId="2459"/>
    <cellStyle name="20% - Accent4 4 2 2 5 2" xfId="2460"/>
    <cellStyle name="20% - Accent4 4 2 2 6" xfId="2461"/>
    <cellStyle name="20% - Accent4 4 2 3" xfId="2462"/>
    <cellStyle name="20% - Accent4 4 2 3 2" xfId="2463"/>
    <cellStyle name="20% - Accent4 4 2 3 2 2" xfId="2464"/>
    <cellStyle name="20% - Accent4 4 2 3 2 2 2" xfId="2465"/>
    <cellStyle name="20% - Accent4 4 2 3 2 3" xfId="2466"/>
    <cellStyle name="20% - Accent4 4 2 3 3" xfId="2467"/>
    <cellStyle name="20% - Accent4 4 2 3 3 2" xfId="2468"/>
    <cellStyle name="20% - Accent4 4 2 3 3 2 2" xfId="2469"/>
    <cellStyle name="20% - Accent4 4 2 3 3 3" xfId="2470"/>
    <cellStyle name="20% - Accent4 4 2 3 4" xfId="2471"/>
    <cellStyle name="20% - Accent4 4 2 3 4 2" xfId="2472"/>
    <cellStyle name="20% - Accent4 4 2 3 5" xfId="2473"/>
    <cellStyle name="20% - Accent4 4 2 4" xfId="2474"/>
    <cellStyle name="20% - Accent4 4 2 4 2" xfId="2475"/>
    <cellStyle name="20% - Accent4 4 2 4 2 2" xfId="2476"/>
    <cellStyle name="20% - Accent4 4 2 4 3" xfId="2477"/>
    <cellStyle name="20% - Accent4 4 2 5" xfId="2478"/>
    <cellStyle name="20% - Accent4 4 2 5 2" xfId="2479"/>
    <cellStyle name="20% - Accent4 4 2 5 2 2" xfId="2480"/>
    <cellStyle name="20% - Accent4 4 2 5 3" xfId="2481"/>
    <cellStyle name="20% - Accent4 4 2 6" xfId="2482"/>
    <cellStyle name="20% - Accent4 4 2 6 2" xfId="2483"/>
    <cellStyle name="20% - Accent4 4 2 7" xfId="2484"/>
    <cellStyle name="20% - Accent4 4 3" xfId="2485"/>
    <cellStyle name="20% - Accent4 4 3 2" xfId="2486"/>
    <cellStyle name="20% - Accent4 4 3 2 2" xfId="2487"/>
    <cellStyle name="20% - Accent4 4 3 2 2 2" xfId="2488"/>
    <cellStyle name="20% - Accent4 4 3 2 2 2 2" xfId="2489"/>
    <cellStyle name="20% - Accent4 4 3 2 2 3" xfId="2490"/>
    <cellStyle name="20% - Accent4 4 3 2 3" xfId="2491"/>
    <cellStyle name="20% - Accent4 4 3 2 3 2" xfId="2492"/>
    <cellStyle name="20% - Accent4 4 3 2 3 2 2" xfId="2493"/>
    <cellStyle name="20% - Accent4 4 3 2 3 3" xfId="2494"/>
    <cellStyle name="20% - Accent4 4 3 2 4" xfId="2495"/>
    <cellStyle name="20% - Accent4 4 3 2 4 2" xfId="2496"/>
    <cellStyle name="20% - Accent4 4 3 2 5" xfId="2497"/>
    <cellStyle name="20% - Accent4 4 3 3" xfId="2498"/>
    <cellStyle name="20% - Accent4 4 3 3 2" xfId="2499"/>
    <cellStyle name="20% - Accent4 4 3 3 2 2" xfId="2500"/>
    <cellStyle name="20% - Accent4 4 3 3 3" xfId="2501"/>
    <cellStyle name="20% - Accent4 4 3 4" xfId="2502"/>
    <cellStyle name="20% - Accent4 4 3 4 2" xfId="2503"/>
    <cellStyle name="20% - Accent4 4 3 4 2 2" xfId="2504"/>
    <cellStyle name="20% - Accent4 4 3 4 3" xfId="2505"/>
    <cellStyle name="20% - Accent4 4 3 5" xfId="2506"/>
    <cellStyle name="20% - Accent4 4 3 5 2" xfId="2507"/>
    <cellStyle name="20% - Accent4 4 3 6" xfId="2508"/>
    <cellStyle name="20% - Accent4 4 4" xfId="2509"/>
    <cellStyle name="20% - Accent4 4 4 2" xfId="2510"/>
    <cellStyle name="20% - Accent4 4 4 2 2" xfId="2511"/>
    <cellStyle name="20% - Accent4 4 4 2 2 2" xfId="2512"/>
    <cellStyle name="20% - Accent4 4 4 2 3" xfId="2513"/>
    <cellStyle name="20% - Accent4 4 4 3" xfId="2514"/>
    <cellStyle name="20% - Accent4 4 4 3 2" xfId="2515"/>
    <cellStyle name="20% - Accent4 4 4 3 2 2" xfId="2516"/>
    <cellStyle name="20% - Accent4 4 4 3 3" xfId="2517"/>
    <cellStyle name="20% - Accent4 4 4 4" xfId="2518"/>
    <cellStyle name="20% - Accent4 4 4 4 2" xfId="2519"/>
    <cellStyle name="20% - Accent4 4 4 5" xfId="2520"/>
    <cellStyle name="20% - Accent4 4 5" xfId="2521"/>
    <cellStyle name="20% - Accent4 4 5 2" xfId="2522"/>
    <cellStyle name="20% - Accent4 4 5 2 2" xfId="2523"/>
    <cellStyle name="20% - Accent4 4 5 3" xfId="2524"/>
    <cellStyle name="20% - Accent4 4 6" xfId="2525"/>
    <cellStyle name="20% - Accent4 4 6 2" xfId="2526"/>
    <cellStyle name="20% - Accent4 4 6 2 2" xfId="2527"/>
    <cellStyle name="20% - Accent4 4 6 3" xfId="2528"/>
    <cellStyle name="20% - Accent4 4 7" xfId="2529"/>
    <cellStyle name="20% - Accent4 4 7 2" xfId="2530"/>
    <cellStyle name="20% - Accent4 4 8" xfId="2531"/>
    <cellStyle name="20% - Accent4 4 8 2" xfId="2532"/>
    <cellStyle name="20% - Accent4 4 9" xfId="2533"/>
    <cellStyle name="20% - Accent4 5" xfId="231"/>
    <cellStyle name="20% - Accent4 5 10" xfId="2534"/>
    <cellStyle name="20% - Accent4 5 2" xfId="2535"/>
    <cellStyle name="20% - Accent4 5 2 2" xfId="2536"/>
    <cellStyle name="20% - Accent4 5 2 2 2" xfId="2537"/>
    <cellStyle name="20% - Accent4 5 2 2 2 2" xfId="2538"/>
    <cellStyle name="20% - Accent4 5 2 2 2 2 2" xfId="2539"/>
    <cellStyle name="20% - Accent4 5 2 2 2 2 2 2" xfId="2540"/>
    <cellStyle name="20% - Accent4 5 2 2 2 2 2 2 2" xfId="2541"/>
    <cellStyle name="20% - Accent4 5 2 2 2 2 2 3" xfId="2542"/>
    <cellStyle name="20% - Accent4 5 2 2 2 2 3" xfId="2543"/>
    <cellStyle name="20% - Accent4 5 2 2 2 2 3 2" xfId="2544"/>
    <cellStyle name="20% - Accent4 5 2 2 2 2 3 2 2" xfId="2545"/>
    <cellStyle name="20% - Accent4 5 2 2 2 2 3 3" xfId="2546"/>
    <cellStyle name="20% - Accent4 5 2 2 2 2 4" xfId="2547"/>
    <cellStyle name="20% - Accent4 5 2 2 2 2 4 2" xfId="2548"/>
    <cellStyle name="20% - Accent4 5 2 2 2 2 5" xfId="2549"/>
    <cellStyle name="20% - Accent4 5 2 2 2 3" xfId="2550"/>
    <cellStyle name="20% - Accent4 5 2 2 2 3 2" xfId="2551"/>
    <cellStyle name="20% - Accent4 5 2 2 2 3 2 2" xfId="2552"/>
    <cellStyle name="20% - Accent4 5 2 2 2 3 3" xfId="2553"/>
    <cellStyle name="20% - Accent4 5 2 2 2 4" xfId="2554"/>
    <cellStyle name="20% - Accent4 5 2 2 2 4 2" xfId="2555"/>
    <cellStyle name="20% - Accent4 5 2 2 2 4 2 2" xfId="2556"/>
    <cellStyle name="20% - Accent4 5 2 2 2 4 3" xfId="2557"/>
    <cellStyle name="20% - Accent4 5 2 2 2 5" xfId="2558"/>
    <cellStyle name="20% - Accent4 5 2 2 2 5 2" xfId="2559"/>
    <cellStyle name="20% - Accent4 5 2 2 2 6" xfId="2560"/>
    <cellStyle name="20% - Accent4 5 2 2 2 6 2" xfId="2561"/>
    <cellStyle name="20% - Accent4 5 2 2 2 7" xfId="2562"/>
    <cellStyle name="20% - Accent4 5 2 2 3" xfId="2563"/>
    <cellStyle name="20% - Accent4 5 2 2 3 2" xfId="2564"/>
    <cellStyle name="20% - Accent4 5 2 2 3 2 2" xfId="2565"/>
    <cellStyle name="20% - Accent4 5 2 2 3 2 2 2" xfId="2566"/>
    <cellStyle name="20% - Accent4 5 2 2 3 2 3" xfId="2567"/>
    <cellStyle name="20% - Accent4 5 2 2 3 3" xfId="2568"/>
    <cellStyle name="20% - Accent4 5 2 2 3 3 2" xfId="2569"/>
    <cellStyle name="20% - Accent4 5 2 2 3 3 2 2" xfId="2570"/>
    <cellStyle name="20% - Accent4 5 2 2 3 3 3" xfId="2571"/>
    <cellStyle name="20% - Accent4 5 2 2 3 4" xfId="2572"/>
    <cellStyle name="20% - Accent4 5 2 2 3 4 2" xfId="2573"/>
    <cellStyle name="20% - Accent4 5 2 2 3 5" xfId="2574"/>
    <cellStyle name="20% - Accent4 5 2 2 4" xfId="2575"/>
    <cellStyle name="20% - Accent4 5 2 2 4 2" xfId="2576"/>
    <cellStyle name="20% - Accent4 5 2 2 4 2 2" xfId="2577"/>
    <cellStyle name="20% - Accent4 5 2 2 4 3" xfId="2578"/>
    <cellStyle name="20% - Accent4 5 2 2 5" xfId="2579"/>
    <cellStyle name="20% - Accent4 5 2 2 5 2" xfId="2580"/>
    <cellStyle name="20% - Accent4 5 2 2 5 2 2" xfId="2581"/>
    <cellStyle name="20% - Accent4 5 2 2 5 3" xfId="2582"/>
    <cellStyle name="20% - Accent4 5 2 2 6" xfId="2583"/>
    <cellStyle name="20% - Accent4 5 2 2 6 2" xfId="2584"/>
    <cellStyle name="20% - Accent4 5 2 2 7" xfId="2585"/>
    <cellStyle name="20% - Accent4 5 2 2 7 2" xfId="2586"/>
    <cellStyle name="20% - Accent4 5 2 2 8" xfId="2587"/>
    <cellStyle name="20% - Accent4 5 2 3" xfId="2588"/>
    <cellStyle name="20% - Accent4 5 2 3 2" xfId="2589"/>
    <cellStyle name="20% - Accent4 5 2 3 2 2" xfId="2590"/>
    <cellStyle name="20% - Accent4 5 2 3 2 2 2" xfId="2591"/>
    <cellStyle name="20% - Accent4 5 2 3 2 2 2 2" xfId="2592"/>
    <cellStyle name="20% - Accent4 5 2 3 2 2 3" xfId="2593"/>
    <cellStyle name="20% - Accent4 5 2 3 2 3" xfId="2594"/>
    <cellStyle name="20% - Accent4 5 2 3 2 3 2" xfId="2595"/>
    <cellStyle name="20% - Accent4 5 2 3 2 3 2 2" xfId="2596"/>
    <cellStyle name="20% - Accent4 5 2 3 2 3 3" xfId="2597"/>
    <cellStyle name="20% - Accent4 5 2 3 2 4" xfId="2598"/>
    <cellStyle name="20% - Accent4 5 2 3 2 4 2" xfId="2599"/>
    <cellStyle name="20% - Accent4 5 2 3 2 5" xfId="2600"/>
    <cellStyle name="20% - Accent4 5 2 3 2 5 2" xfId="2601"/>
    <cellStyle name="20% - Accent4 5 2 3 2 6" xfId="2602"/>
    <cellStyle name="20% - Accent4 5 2 3 3" xfId="2603"/>
    <cellStyle name="20% - Accent4 5 2 3 3 2" xfId="2604"/>
    <cellStyle name="20% - Accent4 5 2 3 3 2 2" xfId="2605"/>
    <cellStyle name="20% - Accent4 5 2 3 3 3" xfId="2606"/>
    <cellStyle name="20% - Accent4 5 2 3 4" xfId="2607"/>
    <cellStyle name="20% - Accent4 5 2 3 4 2" xfId="2608"/>
    <cellStyle name="20% - Accent4 5 2 3 4 2 2" xfId="2609"/>
    <cellStyle name="20% - Accent4 5 2 3 4 3" xfId="2610"/>
    <cellStyle name="20% - Accent4 5 2 3 5" xfId="2611"/>
    <cellStyle name="20% - Accent4 5 2 3 5 2" xfId="2612"/>
    <cellStyle name="20% - Accent4 5 2 3 6" xfId="2613"/>
    <cellStyle name="20% - Accent4 5 2 3 6 2" xfId="2614"/>
    <cellStyle name="20% - Accent4 5 2 3 7" xfId="2615"/>
    <cellStyle name="20% - Accent4 5 2 4" xfId="2616"/>
    <cellStyle name="20% - Accent4 5 2 4 2" xfId="2617"/>
    <cellStyle name="20% - Accent4 5 2 4 2 2" xfId="2618"/>
    <cellStyle name="20% - Accent4 5 2 4 2 2 2" xfId="2619"/>
    <cellStyle name="20% - Accent4 5 2 4 2 3" xfId="2620"/>
    <cellStyle name="20% - Accent4 5 2 4 2 3 2" xfId="2621"/>
    <cellStyle name="20% - Accent4 5 2 4 2 4" xfId="2622"/>
    <cellStyle name="20% - Accent4 5 2 4 3" xfId="2623"/>
    <cellStyle name="20% - Accent4 5 2 4 3 2" xfId="2624"/>
    <cellStyle name="20% - Accent4 5 2 4 3 2 2" xfId="2625"/>
    <cellStyle name="20% - Accent4 5 2 4 3 3" xfId="2626"/>
    <cellStyle name="20% - Accent4 5 2 4 4" xfId="2627"/>
    <cellStyle name="20% - Accent4 5 2 4 4 2" xfId="2628"/>
    <cellStyle name="20% - Accent4 5 2 4 5" xfId="2629"/>
    <cellStyle name="20% - Accent4 5 2 4 5 2" xfId="2630"/>
    <cellStyle name="20% - Accent4 5 2 4 6" xfId="2631"/>
    <cellStyle name="20% - Accent4 5 2 5" xfId="2632"/>
    <cellStyle name="20% - Accent4 5 2 5 2" xfId="2633"/>
    <cellStyle name="20% - Accent4 5 2 5 2 2" xfId="2634"/>
    <cellStyle name="20% - Accent4 5 2 5 3" xfId="2635"/>
    <cellStyle name="20% - Accent4 5 2 5 3 2" xfId="2636"/>
    <cellStyle name="20% - Accent4 5 2 5 4" xfId="2637"/>
    <cellStyle name="20% - Accent4 5 2 6" xfId="2638"/>
    <cellStyle name="20% - Accent4 5 2 6 2" xfId="2639"/>
    <cellStyle name="20% - Accent4 5 2 6 2 2" xfId="2640"/>
    <cellStyle name="20% - Accent4 5 2 6 3" xfId="2641"/>
    <cellStyle name="20% - Accent4 5 2 7" xfId="2642"/>
    <cellStyle name="20% - Accent4 5 2 7 2" xfId="2643"/>
    <cellStyle name="20% - Accent4 5 2 8" xfId="2644"/>
    <cellStyle name="20% - Accent4 5 2 8 2" xfId="2645"/>
    <cellStyle name="20% - Accent4 5 2 9" xfId="2646"/>
    <cellStyle name="20% - Accent4 5 3" xfId="2647"/>
    <cellStyle name="20% - Accent4 5 3 2" xfId="2648"/>
    <cellStyle name="20% - Accent4 5 3 2 2" xfId="2649"/>
    <cellStyle name="20% - Accent4 5 3 2 2 2" xfId="2650"/>
    <cellStyle name="20% - Accent4 5 3 2 2 2 2" xfId="2651"/>
    <cellStyle name="20% - Accent4 5 3 2 2 2 2 2" xfId="2652"/>
    <cellStyle name="20% - Accent4 5 3 2 2 2 3" xfId="2653"/>
    <cellStyle name="20% - Accent4 5 3 2 2 3" xfId="2654"/>
    <cellStyle name="20% - Accent4 5 3 2 2 3 2" xfId="2655"/>
    <cellStyle name="20% - Accent4 5 3 2 2 3 2 2" xfId="2656"/>
    <cellStyle name="20% - Accent4 5 3 2 2 3 3" xfId="2657"/>
    <cellStyle name="20% - Accent4 5 3 2 2 4" xfId="2658"/>
    <cellStyle name="20% - Accent4 5 3 2 2 4 2" xfId="2659"/>
    <cellStyle name="20% - Accent4 5 3 2 2 5" xfId="2660"/>
    <cellStyle name="20% - Accent4 5 3 2 3" xfId="2661"/>
    <cellStyle name="20% - Accent4 5 3 2 3 2" xfId="2662"/>
    <cellStyle name="20% - Accent4 5 3 2 3 2 2" xfId="2663"/>
    <cellStyle name="20% - Accent4 5 3 2 3 3" xfId="2664"/>
    <cellStyle name="20% - Accent4 5 3 2 4" xfId="2665"/>
    <cellStyle name="20% - Accent4 5 3 2 4 2" xfId="2666"/>
    <cellStyle name="20% - Accent4 5 3 2 4 2 2" xfId="2667"/>
    <cellStyle name="20% - Accent4 5 3 2 4 3" xfId="2668"/>
    <cellStyle name="20% - Accent4 5 3 2 5" xfId="2669"/>
    <cellStyle name="20% - Accent4 5 3 2 5 2" xfId="2670"/>
    <cellStyle name="20% - Accent4 5 3 2 6" xfId="2671"/>
    <cellStyle name="20% - Accent4 5 3 2 6 2" xfId="2672"/>
    <cellStyle name="20% - Accent4 5 3 2 7" xfId="2673"/>
    <cellStyle name="20% - Accent4 5 3 3" xfId="2674"/>
    <cellStyle name="20% - Accent4 5 3 3 2" xfId="2675"/>
    <cellStyle name="20% - Accent4 5 3 3 2 2" xfId="2676"/>
    <cellStyle name="20% - Accent4 5 3 3 2 2 2" xfId="2677"/>
    <cellStyle name="20% - Accent4 5 3 3 2 3" xfId="2678"/>
    <cellStyle name="20% - Accent4 5 3 3 3" xfId="2679"/>
    <cellStyle name="20% - Accent4 5 3 3 3 2" xfId="2680"/>
    <cellStyle name="20% - Accent4 5 3 3 3 2 2" xfId="2681"/>
    <cellStyle name="20% - Accent4 5 3 3 3 3" xfId="2682"/>
    <cellStyle name="20% - Accent4 5 3 3 4" xfId="2683"/>
    <cellStyle name="20% - Accent4 5 3 3 4 2" xfId="2684"/>
    <cellStyle name="20% - Accent4 5 3 3 5" xfId="2685"/>
    <cellStyle name="20% - Accent4 5 3 4" xfId="2686"/>
    <cellStyle name="20% - Accent4 5 3 4 2" xfId="2687"/>
    <cellStyle name="20% - Accent4 5 3 4 2 2" xfId="2688"/>
    <cellStyle name="20% - Accent4 5 3 4 3" xfId="2689"/>
    <cellStyle name="20% - Accent4 5 3 5" xfId="2690"/>
    <cellStyle name="20% - Accent4 5 3 5 2" xfId="2691"/>
    <cellStyle name="20% - Accent4 5 3 5 2 2" xfId="2692"/>
    <cellStyle name="20% - Accent4 5 3 5 3" xfId="2693"/>
    <cellStyle name="20% - Accent4 5 3 6" xfId="2694"/>
    <cellStyle name="20% - Accent4 5 3 6 2" xfId="2695"/>
    <cellStyle name="20% - Accent4 5 3 7" xfId="2696"/>
    <cellStyle name="20% - Accent4 5 3 7 2" xfId="2697"/>
    <cellStyle name="20% - Accent4 5 3 8" xfId="2698"/>
    <cellStyle name="20% - Accent4 5 4" xfId="2699"/>
    <cellStyle name="20% - Accent4 5 4 2" xfId="2700"/>
    <cellStyle name="20% - Accent4 5 4 2 2" xfId="2701"/>
    <cellStyle name="20% - Accent4 5 4 2 2 2" xfId="2702"/>
    <cellStyle name="20% - Accent4 5 4 2 2 2 2" xfId="2703"/>
    <cellStyle name="20% - Accent4 5 4 2 2 3" xfId="2704"/>
    <cellStyle name="20% - Accent4 5 4 2 3" xfId="2705"/>
    <cellStyle name="20% - Accent4 5 4 2 3 2" xfId="2706"/>
    <cellStyle name="20% - Accent4 5 4 2 3 2 2" xfId="2707"/>
    <cellStyle name="20% - Accent4 5 4 2 3 3" xfId="2708"/>
    <cellStyle name="20% - Accent4 5 4 2 4" xfId="2709"/>
    <cellStyle name="20% - Accent4 5 4 2 4 2" xfId="2710"/>
    <cellStyle name="20% - Accent4 5 4 2 5" xfId="2711"/>
    <cellStyle name="20% - Accent4 5 4 2 5 2" xfId="2712"/>
    <cellStyle name="20% - Accent4 5 4 2 6" xfId="2713"/>
    <cellStyle name="20% - Accent4 5 4 3" xfId="2714"/>
    <cellStyle name="20% - Accent4 5 4 3 2" xfId="2715"/>
    <cellStyle name="20% - Accent4 5 4 3 2 2" xfId="2716"/>
    <cellStyle name="20% - Accent4 5 4 3 3" xfId="2717"/>
    <cellStyle name="20% - Accent4 5 4 4" xfId="2718"/>
    <cellStyle name="20% - Accent4 5 4 4 2" xfId="2719"/>
    <cellStyle name="20% - Accent4 5 4 4 2 2" xfId="2720"/>
    <cellStyle name="20% - Accent4 5 4 4 3" xfId="2721"/>
    <cellStyle name="20% - Accent4 5 4 5" xfId="2722"/>
    <cellStyle name="20% - Accent4 5 4 5 2" xfId="2723"/>
    <cellStyle name="20% - Accent4 5 4 6" xfId="2724"/>
    <cellStyle name="20% - Accent4 5 4 6 2" xfId="2725"/>
    <cellStyle name="20% - Accent4 5 4 7" xfId="2726"/>
    <cellStyle name="20% - Accent4 5 5" xfId="2727"/>
    <cellStyle name="20% - Accent4 5 5 2" xfId="2728"/>
    <cellStyle name="20% - Accent4 5 5 2 2" xfId="2729"/>
    <cellStyle name="20% - Accent4 5 5 2 2 2" xfId="2730"/>
    <cellStyle name="20% - Accent4 5 5 2 3" xfId="2731"/>
    <cellStyle name="20% - Accent4 5 5 2 3 2" xfId="2732"/>
    <cellStyle name="20% - Accent4 5 5 2 4" xfId="2733"/>
    <cellStyle name="20% - Accent4 5 5 3" xfId="2734"/>
    <cellStyle name="20% - Accent4 5 5 3 2" xfId="2735"/>
    <cellStyle name="20% - Accent4 5 5 3 2 2" xfId="2736"/>
    <cellStyle name="20% - Accent4 5 5 3 3" xfId="2737"/>
    <cellStyle name="20% - Accent4 5 5 4" xfId="2738"/>
    <cellStyle name="20% - Accent4 5 5 4 2" xfId="2739"/>
    <cellStyle name="20% - Accent4 5 5 5" xfId="2740"/>
    <cellStyle name="20% - Accent4 5 5 5 2" xfId="2741"/>
    <cellStyle name="20% - Accent4 5 5 6" xfId="2742"/>
    <cellStyle name="20% - Accent4 5 6" xfId="2743"/>
    <cellStyle name="20% - Accent4 5 6 2" xfId="2744"/>
    <cellStyle name="20% - Accent4 5 6 2 2" xfId="2745"/>
    <cellStyle name="20% - Accent4 5 6 3" xfId="2746"/>
    <cellStyle name="20% - Accent4 5 6 3 2" xfId="2747"/>
    <cellStyle name="20% - Accent4 5 6 4" xfId="2748"/>
    <cellStyle name="20% - Accent4 5 7" xfId="2749"/>
    <cellStyle name="20% - Accent4 5 7 2" xfId="2750"/>
    <cellStyle name="20% - Accent4 5 7 2 2" xfId="2751"/>
    <cellStyle name="20% - Accent4 5 7 3" xfId="2752"/>
    <cellStyle name="20% - Accent4 5 8" xfId="2753"/>
    <cellStyle name="20% - Accent4 5 8 2" xfId="2754"/>
    <cellStyle name="20% - Accent4 5 9" xfId="2755"/>
    <cellStyle name="20% - Accent4 5 9 2" xfId="2756"/>
    <cellStyle name="20% - Accent4 6" xfId="232"/>
    <cellStyle name="20% - Accent4 6 2" xfId="2757"/>
    <cellStyle name="20% - Accent5 2" xfId="11"/>
    <cellStyle name="20% - Accent5 2 10" xfId="2758"/>
    <cellStyle name="20% - Accent5 2 19" xfId="2759"/>
    <cellStyle name="20% - Accent5 2 2" xfId="2760"/>
    <cellStyle name="20% - Accent5 2 2 2" xfId="2761"/>
    <cellStyle name="20% - Accent5 2 2 2 2" xfId="2762"/>
    <cellStyle name="20% - Accent5 2 2 2 2 2" xfId="2763"/>
    <cellStyle name="20% - Accent5 2 2 2 2 2 2" xfId="2764"/>
    <cellStyle name="20% - Accent5 2 2 2 2 2 2 2" xfId="2765"/>
    <cellStyle name="20% - Accent5 2 2 2 2 2 2 2 2" xfId="2766"/>
    <cellStyle name="20% - Accent5 2 2 2 2 2 2 3" xfId="2767"/>
    <cellStyle name="20% - Accent5 2 2 2 2 2 3" xfId="2768"/>
    <cellStyle name="20% - Accent5 2 2 2 2 2 3 2" xfId="2769"/>
    <cellStyle name="20% - Accent5 2 2 2 2 2 3 2 2" xfId="2770"/>
    <cellStyle name="20% - Accent5 2 2 2 2 2 3 3" xfId="2771"/>
    <cellStyle name="20% - Accent5 2 2 2 2 2 4" xfId="2772"/>
    <cellStyle name="20% - Accent5 2 2 2 2 2 4 2" xfId="2773"/>
    <cellStyle name="20% - Accent5 2 2 2 2 2 5" xfId="2774"/>
    <cellStyle name="20% - Accent5 2 2 2 2 3" xfId="2775"/>
    <cellStyle name="20% - Accent5 2 2 2 2 3 2" xfId="2776"/>
    <cellStyle name="20% - Accent5 2 2 2 2 3 2 2" xfId="2777"/>
    <cellStyle name="20% - Accent5 2 2 2 2 3 3" xfId="2778"/>
    <cellStyle name="20% - Accent5 2 2 2 2 4" xfId="2779"/>
    <cellStyle name="20% - Accent5 2 2 2 2 4 2" xfId="2780"/>
    <cellStyle name="20% - Accent5 2 2 2 2 4 2 2" xfId="2781"/>
    <cellStyle name="20% - Accent5 2 2 2 2 4 3" xfId="2782"/>
    <cellStyle name="20% - Accent5 2 2 2 2 5" xfId="2783"/>
    <cellStyle name="20% - Accent5 2 2 2 2 5 2" xfId="2784"/>
    <cellStyle name="20% - Accent5 2 2 2 2 6" xfId="2785"/>
    <cellStyle name="20% - Accent5 2 2 2 2 6 2" xfId="2786"/>
    <cellStyle name="20% - Accent5 2 2 2 2 7" xfId="2787"/>
    <cellStyle name="20% - Accent5 2 2 2 3" xfId="2788"/>
    <cellStyle name="20% - Accent5 2 2 2 3 2" xfId="2789"/>
    <cellStyle name="20% - Accent5 2 2 2 3 2 2" xfId="2790"/>
    <cellStyle name="20% - Accent5 2 2 2 3 2 2 2" xfId="2791"/>
    <cellStyle name="20% - Accent5 2 2 2 3 2 3" xfId="2792"/>
    <cellStyle name="20% - Accent5 2 2 2 3 3" xfId="2793"/>
    <cellStyle name="20% - Accent5 2 2 2 3 3 2" xfId="2794"/>
    <cellStyle name="20% - Accent5 2 2 2 3 3 2 2" xfId="2795"/>
    <cellStyle name="20% - Accent5 2 2 2 3 3 3" xfId="2796"/>
    <cellStyle name="20% - Accent5 2 2 2 3 4" xfId="2797"/>
    <cellStyle name="20% - Accent5 2 2 2 3 4 2" xfId="2798"/>
    <cellStyle name="20% - Accent5 2 2 2 3 5" xfId="2799"/>
    <cellStyle name="20% - Accent5 2 2 2 4" xfId="2800"/>
    <cellStyle name="20% - Accent5 2 2 2 4 2" xfId="2801"/>
    <cellStyle name="20% - Accent5 2 2 2 4 2 2" xfId="2802"/>
    <cellStyle name="20% - Accent5 2 2 2 4 3" xfId="2803"/>
    <cellStyle name="20% - Accent5 2 2 2 5" xfId="2804"/>
    <cellStyle name="20% - Accent5 2 2 2 5 2" xfId="2805"/>
    <cellStyle name="20% - Accent5 2 2 2 5 2 2" xfId="2806"/>
    <cellStyle name="20% - Accent5 2 2 2 5 3" xfId="2807"/>
    <cellStyle name="20% - Accent5 2 2 2 6" xfId="2808"/>
    <cellStyle name="20% - Accent5 2 2 2 6 2" xfId="2809"/>
    <cellStyle name="20% - Accent5 2 2 2 7" xfId="2810"/>
    <cellStyle name="20% - Accent5 2 2 2 7 2" xfId="2811"/>
    <cellStyle name="20% - Accent5 2 2 2 8" xfId="2812"/>
    <cellStyle name="20% - Accent5 2 2 3" xfId="2813"/>
    <cellStyle name="20% - Accent5 2 2 3 2" xfId="2814"/>
    <cellStyle name="20% - Accent5 2 2 3 2 2" xfId="2815"/>
    <cellStyle name="20% - Accent5 2 2 3 2 2 2" xfId="2816"/>
    <cellStyle name="20% - Accent5 2 2 3 2 2 2 2" xfId="2817"/>
    <cellStyle name="20% - Accent5 2 2 3 2 2 3" xfId="2818"/>
    <cellStyle name="20% - Accent5 2 2 3 2 3" xfId="2819"/>
    <cellStyle name="20% - Accent5 2 2 3 2 3 2" xfId="2820"/>
    <cellStyle name="20% - Accent5 2 2 3 2 3 2 2" xfId="2821"/>
    <cellStyle name="20% - Accent5 2 2 3 2 3 3" xfId="2822"/>
    <cellStyle name="20% - Accent5 2 2 3 2 4" xfId="2823"/>
    <cellStyle name="20% - Accent5 2 2 3 2 4 2" xfId="2824"/>
    <cellStyle name="20% - Accent5 2 2 3 2 5" xfId="2825"/>
    <cellStyle name="20% - Accent5 2 2 3 2 5 2" xfId="2826"/>
    <cellStyle name="20% - Accent5 2 2 3 2 6" xfId="2827"/>
    <cellStyle name="20% - Accent5 2 2 3 3" xfId="2828"/>
    <cellStyle name="20% - Accent5 2 2 3 3 2" xfId="2829"/>
    <cellStyle name="20% - Accent5 2 2 3 3 2 2" xfId="2830"/>
    <cellStyle name="20% - Accent5 2 2 3 3 3" xfId="2831"/>
    <cellStyle name="20% - Accent5 2 2 3 4" xfId="2832"/>
    <cellStyle name="20% - Accent5 2 2 3 4 2" xfId="2833"/>
    <cellStyle name="20% - Accent5 2 2 3 4 2 2" xfId="2834"/>
    <cellStyle name="20% - Accent5 2 2 3 4 3" xfId="2835"/>
    <cellStyle name="20% - Accent5 2 2 3 5" xfId="2836"/>
    <cellStyle name="20% - Accent5 2 2 3 5 2" xfId="2837"/>
    <cellStyle name="20% - Accent5 2 2 3 6" xfId="2838"/>
    <cellStyle name="20% - Accent5 2 2 3 6 2" xfId="2839"/>
    <cellStyle name="20% - Accent5 2 2 3 7" xfId="2840"/>
    <cellStyle name="20% - Accent5 2 2 4" xfId="2841"/>
    <cellStyle name="20% - Accent5 2 2 4 2" xfId="2842"/>
    <cellStyle name="20% - Accent5 2 2 4 2 2" xfId="2843"/>
    <cellStyle name="20% - Accent5 2 2 4 2 2 2" xfId="2844"/>
    <cellStyle name="20% - Accent5 2 2 4 2 3" xfId="2845"/>
    <cellStyle name="20% - Accent5 2 2 4 2 3 2" xfId="2846"/>
    <cellStyle name="20% - Accent5 2 2 4 2 4" xfId="2847"/>
    <cellStyle name="20% - Accent5 2 2 4 3" xfId="2848"/>
    <cellStyle name="20% - Accent5 2 2 4 3 2" xfId="2849"/>
    <cellStyle name="20% - Accent5 2 2 4 3 2 2" xfId="2850"/>
    <cellStyle name="20% - Accent5 2 2 4 3 3" xfId="2851"/>
    <cellStyle name="20% - Accent5 2 2 4 4" xfId="2852"/>
    <cellStyle name="20% - Accent5 2 2 4 4 2" xfId="2853"/>
    <cellStyle name="20% - Accent5 2 2 4 5" xfId="2854"/>
    <cellStyle name="20% - Accent5 2 2 4 5 2" xfId="2855"/>
    <cellStyle name="20% - Accent5 2 2 4 6" xfId="2856"/>
    <cellStyle name="20% - Accent5 2 2 5" xfId="2857"/>
    <cellStyle name="20% - Accent5 2 2 5 2" xfId="2858"/>
    <cellStyle name="20% - Accent5 2 2 5 2 2" xfId="2859"/>
    <cellStyle name="20% - Accent5 2 2 5 3" xfId="2860"/>
    <cellStyle name="20% - Accent5 2 2 5 3 2" xfId="2861"/>
    <cellStyle name="20% - Accent5 2 2 5 4" xfId="2862"/>
    <cellStyle name="20% - Accent5 2 2 6" xfId="2863"/>
    <cellStyle name="20% - Accent5 2 2 6 2" xfId="2864"/>
    <cellStyle name="20% - Accent5 2 2 6 2 2" xfId="2865"/>
    <cellStyle name="20% - Accent5 2 2 6 3" xfId="2866"/>
    <cellStyle name="20% - Accent5 2 2 7" xfId="2867"/>
    <cellStyle name="20% - Accent5 2 2 7 2" xfId="2868"/>
    <cellStyle name="20% - Accent5 2 2 8" xfId="2869"/>
    <cellStyle name="20% - Accent5 2 2 8 2" xfId="2870"/>
    <cellStyle name="20% - Accent5 2 2 9" xfId="2871"/>
    <cellStyle name="20% - Accent5 2 3" xfId="2872"/>
    <cellStyle name="20% - Accent5 2 3 2" xfId="2873"/>
    <cellStyle name="20% - Accent5 2 3 2 2" xfId="2874"/>
    <cellStyle name="20% - Accent5 2 3 2 2 2" xfId="2875"/>
    <cellStyle name="20% - Accent5 2 3 2 2 2 2" xfId="2876"/>
    <cellStyle name="20% - Accent5 2 3 2 2 2 2 2" xfId="2877"/>
    <cellStyle name="20% - Accent5 2 3 2 2 2 3" xfId="2878"/>
    <cellStyle name="20% - Accent5 2 3 2 2 3" xfId="2879"/>
    <cellStyle name="20% - Accent5 2 3 2 2 3 2" xfId="2880"/>
    <cellStyle name="20% - Accent5 2 3 2 2 3 2 2" xfId="2881"/>
    <cellStyle name="20% - Accent5 2 3 2 2 3 3" xfId="2882"/>
    <cellStyle name="20% - Accent5 2 3 2 2 4" xfId="2883"/>
    <cellStyle name="20% - Accent5 2 3 2 2 4 2" xfId="2884"/>
    <cellStyle name="20% - Accent5 2 3 2 2 5" xfId="2885"/>
    <cellStyle name="20% - Accent5 2 3 2 3" xfId="2886"/>
    <cellStyle name="20% - Accent5 2 3 2 3 2" xfId="2887"/>
    <cellStyle name="20% - Accent5 2 3 2 3 2 2" xfId="2888"/>
    <cellStyle name="20% - Accent5 2 3 2 3 3" xfId="2889"/>
    <cellStyle name="20% - Accent5 2 3 2 4" xfId="2890"/>
    <cellStyle name="20% - Accent5 2 3 2 4 2" xfId="2891"/>
    <cellStyle name="20% - Accent5 2 3 2 4 2 2" xfId="2892"/>
    <cellStyle name="20% - Accent5 2 3 2 4 3" xfId="2893"/>
    <cellStyle name="20% - Accent5 2 3 2 5" xfId="2894"/>
    <cellStyle name="20% - Accent5 2 3 2 5 2" xfId="2895"/>
    <cellStyle name="20% - Accent5 2 3 2 6" xfId="2896"/>
    <cellStyle name="20% - Accent5 2 3 2 6 2" xfId="2897"/>
    <cellStyle name="20% - Accent5 2 3 2 7" xfId="2898"/>
    <cellStyle name="20% - Accent5 2 3 3" xfId="2899"/>
    <cellStyle name="20% - Accent5 2 3 3 2" xfId="2900"/>
    <cellStyle name="20% - Accent5 2 3 3 2 2" xfId="2901"/>
    <cellStyle name="20% - Accent5 2 3 3 2 2 2" xfId="2902"/>
    <cellStyle name="20% - Accent5 2 3 3 2 3" xfId="2903"/>
    <cellStyle name="20% - Accent5 2 3 3 3" xfId="2904"/>
    <cellStyle name="20% - Accent5 2 3 3 3 2" xfId="2905"/>
    <cellStyle name="20% - Accent5 2 3 3 3 2 2" xfId="2906"/>
    <cellStyle name="20% - Accent5 2 3 3 3 3" xfId="2907"/>
    <cellStyle name="20% - Accent5 2 3 3 4" xfId="2908"/>
    <cellStyle name="20% - Accent5 2 3 3 4 2" xfId="2909"/>
    <cellStyle name="20% - Accent5 2 3 3 5" xfId="2910"/>
    <cellStyle name="20% - Accent5 2 3 4" xfId="2911"/>
    <cellStyle name="20% - Accent5 2 3 4 2" xfId="2912"/>
    <cellStyle name="20% - Accent5 2 3 4 2 2" xfId="2913"/>
    <cellStyle name="20% - Accent5 2 3 4 3" xfId="2914"/>
    <cellStyle name="20% - Accent5 2 3 5" xfId="2915"/>
    <cellStyle name="20% - Accent5 2 3 5 2" xfId="2916"/>
    <cellStyle name="20% - Accent5 2 3 5 2 2" xfId="2917"/>
    <cellStyle name="20% - Accent5 2 3 5 3" xfId="2918"/>
    <cellStyle name="20% - Accent5 2 3 6" xfId="2919"/>
    <cellStyle name="20% - Accent5 2 3 6 2" xfId="2920"/>
    <cellStyle name="20% - Accent5 2 3 7" xfId="2921"/>
    <cellStyle name="20% - Accent5 2 3 7 2" xfId="2922"/>
    <cellStyle name="20% - Accent5 2 3 8" xfId="2923"/>
    <cellStyle name="20% - Accent5 2 4" xfId="2924"/>
    <cellStyle name="20% - Accent5 2 4 2" xfId="2925"/>
    <cellStyle name="20% - Accent5 2 4 2 2" xfId="2926"/>
    <cellStyle name="20% - Accent5 2 4 2 2 2" xfId="2927"/>
    <cellStyle name="20% - Accent5 2 4 2 2 2 2" xfId="2928"/>
    <cellStyle name="20% - Accent5 2 4 2 2 3" xfId="2929"/>
    <cellStyle name="20% - Accent5 2 4 2 3" xfId="2930"/>
    <cellStyle name="20% - Accent5 2 4 2 3 2" xfId="2931"/>
    <cellStyle name="20% - Accent5 2 4 2 3 2 2" xfId="2932"/>
    <cellStyle name="20% - Accent5 2 4 2 3 3" xfId="2933"/>
    <cellStyle name="20% - Accent5 2 4 2 4" xfId="2934"/>
    <cellStyle name="20% - Accent5 2 4 2 4 2" xfId="2935"/>
    <cellStyle name="20% - Accent5 2 4 2 5" xfId="2936"/>
    <cellStyle name="20% - Accent5 2 4 2 5 2" xfId="2937"/>
    <cellStyle name="20% - Accent5 2 4 2 6" xfId="2938"/>
    <cellStyle name="20% - Accent5 2 4 3" xfId="2939"/>
    <cellStyle name="20% - Accent5 2 4 3 2" xfId="2940"/>
    <cellStyle name="20% - Accent5 2 4 3 2 2" xfId="2941"/>
    <cellStyle name="20% - Accent5 2 4 3 3" xfId="2942"/>
    <cellStyle name="20% - Accent5 2 4 4" xfId="2943"/>
    <cellStyle name="20% - Accent5 2 4 4 2" xfId="2944"/>
    <cellStyle name="20% - Accent5 2 4 4 2 2" xfId="2945"/>
    <cellStyle name="20% - Accent5 2 4 4 3" xfId="2946"/>
    <cellStyle name="20% - Accent5 2 4 5" xfId="2947"/>
    <cellStyle name="20% - Accent5 2 4 5 2" xfId="2948"/>
    <cellStyle name="20% - Accent5 2 4 6" xfId="2949"/>
    <cellStyle name="20% - Accent5 2 4 6 2" xfId="2950"/>
    <cellStyle name="20% - Accent5 2 4 7" xfId="2951"/>
    <cellStyle name="20% - Accent5 2 5" xfId="2952"/>
    <cellStyle name="20% - Accent5 2 5 2" xfId="2953"/>
    <cellStyle name="20% - Accent5 2 5 2 2" xfId="2954"/>
    <cellStyle name="20% - Accent5 2 5 2 2 2" xfId="2955"/>
    <cellStyle name="20% - Accent5 2 5 2 3" xfId="2956"/>
    <cellStyle name="20% - Accent5 2 5 2 3 2" xfId="2957"/>
    <cellStyle name="20% - Accent5 2 5 2 4" xfId="2958"/>
    <cellStyle name="20% - Accent5 2 5 3" xfId="2959"/>
    <cellStyle name="20% - Accent5 2 5 3 2" xfId="2960"/>
    <cellStyle name="20% - Accent5 2 5 3 2 2" xfId="2961"/>
    <cellStyle name="20% - Accent5 2 5 3 3" xfId="2962"/>
    <cellStyle name="20% - Accent5 2 5 4" xfId="2963"/>
    <cellStyle name="20% - Accent5 2 5 4 2" xfId="2964"/>
    <cellStyle name="20% - Accent5 2 5 5" xfId="2965"/>
    <cellStyle name="20% - Accent5 2 5 5 2" xfId="2966"/>
    <cellStyle name="20% - Accent5 2 5 6" xfId="2967"/>
    <cellStyle name="20% - Accent5 2 6" xfId="2968"/>
    <cellStyle name="20% - Accent5 2 6 2" xfId="2969"/>
    <cellStyle name="20% - Accent5 2 6 2 2" xfId="2970"/>
    <cellStyle name="20% - Accent5 2 6 3" xfId="2971"/>
    <cellStyle name="20% - Accent5 2 6 3 2" xfId="2972"/>
    <cellStyle name="20% - Accent5 2 6 4" xfId="2973"/>
    <cellStyle name="20% - Accent5 2 7" xfId="2974"/>
    <cellStyle name="20% - Accent5 2 7 2" xfId="2975"/>
    <cellStyle name="20% - Accent5 2 7 2 2" xfId="2976"/>
    <cellStyle name="20% - Accent5 2 7 3" xfId="2977"/>
    <cellStyle name="20% - Accent5 2 8" xfId="2978"/>
    <cellStyle name="20% - Accent5 2 8 2" xfId="2979"/>
    <cellStyle name="20% - Accent5 2 9" xfId="2980"/>
    <cellStyle name="20% - Accent5 2 9 2" xfId="2981"/>
    <cellStyle name="20% - Accent5 2_Deferred Income Taxes" xfId="2982"/>
    <cellStyle name="20% - Accent5 3" xfId="233"/>
    <cellStyle name="20% - Accent5 3 2" xfId="2983"/>
    <cellStyle name="20% - Accent5 4" xfId="234"/>
    <cellStyle name="20% - Accent5 4 2" xfId="2984"/>
    <cellStyle name="20% - Accent5 4 2 2" xfId="2985"/>
    <cellStyle name="20% - Accent5 4 2 2 2" xfId="2986"/>
    <cellStyle name="20% - Accent5 4 2 2 2 2" xfId="2987"/>
    <cellStyle name="20% - Accent5 4 2 2 2 2 2" xfId="2988"/>
    <cellStyle name="20% - Accent5 4 2 2 2 2 2 2" xfId="2989"/>
    <cellStyle name="20% - Accent5 4 2 2 2 2 3" xfId="2990"/>
    <cellStyle name="20% - Accent5 4 2 2 2 3" xfId="2991"/>
    <cellStyle name="20% - Accent5 4 2 2 2 3 2" xfId="2992"/>
    <cellStyle name="20% - Accent5 4 2 2 2 3 2 2" xfId="2993"/>
    <cellStyle name="20% - Accent5 4 2 2 2 3 3" xfId="2994"/>
    <cellStyle name="20% - Accent5 4 2 2 2 4" xfId="2995"/>
    <cellStyle name="20% - Accent5 4 2 2 2 4 2" xfId="2996"/>
    <cellStyle name="20% - Accent5 4 2 2 2 5" xfId="2997"/>
    <cellStyle name="20% - Accent5 4 2 2 3" xfId="2998"/>
    <cellStyle name="20% - Accent5 4 2 2 3 2" xfId="2999"/>
    <cellStyle name="20% - Accent5 4 2 2 3 2 2" xfId="3000"/>
    <cellStyle name="20% - Accent5 4 2 2 3 3" xfId="3001"/>
    <cellStyle name="20% - Accent5 4 2 2 4" xfId="3002"/>
    <cellStyle name="20% - Accent5 4 2 2 4 2" xfId="3003"/>
    <cellStyle name="20% - Accent5 4 2 2 4 2 2" xfId="3004"/>
    <cellStyle name="20% - Accent5 4 2 2 4 3" xfId="3005"/>
    <cellStyle name="20% - Accent5 4 2 2 5" xfId="3006"/>
    <cellStyle name="20% - Accent5 4 2 2 5 2" xfId="3007"/>
    <cellStyle name="20% - Accent5 4 2 2 6" xfId="3008"/>
    <cellStyle name="20% - Accent5 4 2 3" xfId="3009"/>
    <cellStyle name="20% - Accent5 4 2 3 2" xfId="3010"/>
    <cellStyle name="20% - Accent5 4 2 3 2 2" xfId="3011"/>
    <cellStyle name="20% - Accent5 4 2 3 2 2 2" xfId="3012"/>
    <cellStyle name="20% - Accent5 4 2 3 2 3" xfId="3013"/>
    <cellStyle name="20% - Accent5 4 2 3 3" xfId="3014"/>
    <cellStyle name="20% - Accent5 4 2 3 3 2" xfId="3015"/>
    <cellStyle name="20% - Accent5 4 2 3 3 2 2" xfId="3016"/>
    <cellStyle name="20% - Accent5 4 2 3 3 3" xfId="3017"/>
    <cellStyle name="20% - Accent5 4 2 3 4" xfId="3018"/>
    <cellStyle name="20% - Accent5 4 2 3 4 2" xfId="3019"/>
    <cellStyle name="20% - Accent5 4 2 3 5" xfId="3020"/>
    <cellStyle name="20% - Accent5 4 2 4" xfId="3021"/>
    <cellStyle name="20% - Accent5 4 2 4 2" xfId="3022"/>
    <cellStyle name="20% - Accent5 4 2 4 2 2" xfId="3023"/>
    <cellStyle name="20% - Accent5 4 2 4 3" xfId="3024"/>
    <cellStyle name="20% - Accent5 4 2 5" xfId="3025"/>
    <cellStyle name="20% - Accent5 4 2 5 2" xfId="3026"/>
    <cellStyle name="20% - Accent5 4 2 5 2 2" xfId="3027"/>
    <cellStyle name="20% - Accent5 4 2 5 3" xfId="3028"/>
    <cellStyle name="20% - Accent5 4 2 6" xfId="3029"/>
    <cellStyle name="20% - Accent5 4 2 6 2" xfId="3030"/>
    <cellStyle name="20% - Accent5 4 2 7" xfId="3031"/>
    <cellStyle name="20% - Accent5 4 3" xfId="3032"/>
    <cellStyle name="20% - Accent5 4 3 2" xfId="3033"/>
    <cellStyle name="20% - Accent5 4 3 2 2" xfId="3034"/>
    <cellStyle name="20% - Accent5 4 3 2 2 2" xfId="3035"/>
    <cellStyle name="20% - Accent5 4 3 2 2 2 2" xfId="3036"/>
    <cellStyle name="20% - Accent5 4 3 2 2 3" xfId="3037"/>
    <cellStyle name="20% - Accent5 4 3 2 3" xfId="3038"/>
    <cellStyle name="20% - Accent5 4 3 2 3 2" xfId="3039"/>
    <cellStyle name="20% - Accent5 4 3 2 3 2 2" xfId="3040"/>
    <cellStyle name="20% - Accent5 4 3 2 3 3" xfId="3041"/>
    <cellStyle name="20% - Accent5 4 3 2 4" xfId="3042"/>
    <cellStyle name="20% - Accent5 4 3 2 4 2" xfId="3043"/>
    <cellStyle name="20% - Accent5 4 3 2 5" xfId="3044"/>
    <cellStyle name="20% - Accent5 4 3 3" xfId="3045"/>
    <cellStyle name="20% - Accent5 4 3 3 2" xfId="3046"/>
    <cellStyle name="20% - Accent5 4 3 3 2 2" xfId="3047"/>
    <cellStyle name="20% - Accent5 4 3 3 3" xfId="3048"/>
    <cellStyle name="20% - Accent5 4 3 4" xfId="3049"/>
    <cellStyle name="20% - Accent5 4 3 4 2" xfId="3050"/>
    <cellStyle name="20% - Accent5 4 3 4 2 2" xfId="3051"/>
    <cellStyle name="20% - Accent5 4 3 4 3" xfId="3052"/>
    <cellStyle name="20% - Accent5 4 3 5" xfId="3053"/>
    <cellStyle name="20% - Accent5 4 3 5 2" xfId="3054"/>
    <cellStyle name="20% - Accent5 4 3 6" xfId="3055"/>
    <cellStyle name="20% - Accent5 4 4" xfId="3056"/>
    <cellStyle name="20% - Accent5 4 4 2" xfId="3057"/>
    <cellStyle name="20% - Accent5 4 4 2 2" xfId="3058"/>
    <cellStyle name="20% - Accent5 4 4 2 2 2" xfId="3059"/>
    <cellStyle name="20% - Accent5 4 4 2 3" xfId="3060"/>
    <cellStyle name="20% - Accent5 4 4 3" xfId="3061"/>
    <cellStyle name="20% - Accent5 4 4 3 2" xfId="3062"/>
    <cellStyle name="20% - Accent5 4 4 3 2 2" xfId="3063"/>
    <cellStyle name="20% - Accent5 4 4 3 3" xfId="3064"/>
    <cellStyle name="20% - Accent5 4 4 4" xfId="3065"/>
    <cellStyle name="20% - Accent5 4 4 4 2" xfId="3066"/>
    <cellStyle name="20% - Accent5 4 4 5" xfId="3067"/>
    <cellStyle name="20% - Accent5 4 5" xfId="3068"/>
    <cellStyle name="20% - Accent5 4 5 2" xfId="3069"/>
    <cellStyle name="20% - Accent5 4 5 2 2" xfId="3070"/>
    <cellStyle name="20% - Accent5 4 5 3" xfId="3071"/>
    <cellStyle name="20% - Accent5 4 6" xfId="3072"/>
    <cellStyle name="20% - Accent5 4 6 2" xfId="3073"/>
    <cellStyle name="20% - Accent5 4 6 2 2" xfId="3074"/>
    <cellStyle name="20% - Accent5 4 6 3" xfId="3075"/>
    <cellStyle name="20% - Accent5 4 7" xfId="3076"/>
    <cellStyle name="20% - Accent5 4 7 2" xfId="3077"/>
    <cellStyle name="20% - Accent5 4 8" xfId="3078"/>
    <cellStyle name="20% - Accent5 4 8 2" xfId="3079"/>
    <cellStyle name="20% - Accent5 4 9" xfId="3080"/>
    <cellStyle name="20% - Accent5 5" xfId="235"/>
    <cellStyle name="20% - Accent5 5 2" xfId="3081"/>
    <cellStyle name="20% - Accent5 6" xfId="236"/>
    <cellStyle name="20% - Accent6 10" xfId="3082"/>
    <cellStyle name="20% - Accent6 10 2" xfId="3083"/>
    <cellStyle name="20% - Accent6 11" xfId="3084"/>
    <cellStyle name="20% - Accent6 2" xfId="12"/>
    <cellStyle name="20% - Accent6 2 2" xfId="3085"/>
    <cellStyle name="20% - Accent6 2 2 2" xfId="3086"/>
    <cellStyle name="20% - Accent6 2 2 2 2" xfId="3087"/>
    <cellStyle name="20% - Accent6 2 2 2 2 2" xfId="3088"/>
    <cellStyle name="20% - Accent6 2 2 2 2 2 2" xfId="3089"/>
    <cellStyle name="20% - Accent6 2 2 2 2 3" xfId="3090"/>
    <cellStyle name="20% - Accent6 2 2 2 3" xfId="3091"/>
    <cellStyle name="20% - Accent6 2 2 2 3 2" xfId="3092"/>
    <cellStyle name="20% - Accent6 2 2 2 3 2 2" xfId="3093"/>
    <cellStyle name="20% - Accent6 2 2 2 3 3" xfId="3094"/>
    <cellStyle name="20% - Accent6 2 2 2 4" xfId="3095"/>
    <cellStyle name="20% - Accent6 2 2 2 4 2" xfId="3096"/>
    <cellStyle name="20% - Accent6 2 2 2 5" xfId="3097"/>
    <cellStyle name="20% - Accent6 2 2 3" xfId="3098"/>
    <cellStyle name="20% - Accent6 2 2 3 2" xfId="3099"/>
    <cellStyle name="20% - Accent6 2 2 3 2 2" xfId="3100"/>
    <cellStyle name="20% - Accent6 2 2 3 3" xfId="3101"/>
    <cellStyle name="20% - Accent6 2 2 4" xfId="3102"/>
    <cellStyle name="20% - Accent6 2 2 4 2" xfId="3103"/>
    <cellStyle name="20% - Accent6 2 2 4 2 2" xfId="3104"/>
    <cellStyle name="20% - Accent6 2 2 4 3" xfId="3105"/>
    <cellStyle name="20% - Accent6 2 2 5" xfId="3106"/>
    <cellStyle name="20% - Accent6 2 2 5 2" xfId="3107"/>
    <cellStyle name="20% - Accent6 2 2 6" xfId="3108"/>
    <cellStyle name="20% - Accent6 2 2 6 2" xfId="3109"/>
    <cellStyle name="20% - Accent6 2 2 7" xfId="3110"/>
    <cellStyle name="20% - Accent6 2 3" xfId="3111"/>
    <cellStyle name="20% - Accent6 2 3 2" xfId="3112"/>
    <cellStyle name="20% - Accent6 2 3 2 2" xfId="3113"/>
    <cellStyle name="20% - Accent6 2 3 2 2 2" xfId="3114"/>
    <cellStyle name="20% - Accent6 2 3 2 3" xfId="3115"/>
    <cellStyle name="20% - Accent6 2 3 3" xfId="3116"/>
    <cellStyle name="20% - Accent6 2 3 3 2" xfId="3117"/>
    <cellStyle name="20% - Accent6 2 3 3 2 2" xfId="3118"/>
    <cellStyle name="20% - Accent6 2 3 3 3" xfId="3119"/>
    <cellStyle name="20% - Accent6 2 3 4" xfId="3120"/>
    <cellStyle name="20% - Accent6 2 3 4 2" xfId="3121"/>
    <cellStyle name="20% - Accent6 2 3 5" xfId="3122"/>
    <cellStyle name="20% - Accent6 2 4" xfId="3123"/>
    <cellStyle name="20% - Accent6 2 4 2" xfId="3124"/>
    <cellStyle name="20% - Accent6 2 4 2 2" xfId="3125"/>
    <cellStyle name="20% - Accent6 2 4 3" xfId="3126"/>
    <cellStyle name="20% - Accent6 2 5" xfId="3127"/>
    <cellStyle name="20% - Accent6 2 5 2" xfId="3128"/>
    <cellStyle name="20% - Accent6 2 5 2 2" xfId="3129"/>
    <cellStyle name="20% - Accent6 2 5 3" xfId="3130"/>
    <cellStyle name="20% - Accent6 2 6" xfId="3131"/>
    <cellStyle name="20% - Accent6 2 6 2" xfId="3132"/>
    <cellStyle name="20% - Accent6 2 7" xfId="3133"/>
    <cellStyle name="20% - Accent6 2 7 2" xfId="3134"/>
    <cellStyle name="20% - Accent6 2 8" xfId="3135"/>
    <cellStyle name="20% - Accent6 2_Deferred Income Taxes" xfId="3136"/>
    <cellStyle name="20% - Accent6 3" xfId="237"/>
    <cellStyle name="20% - Accent6 3 2" xfId="3137"/>
    <cellStyle name="20% - Accent6 3 2 2" xfId="3138"/>
    <cellStyle name="20% - Accent6 3 2 2 2" xfId="3139"/>
    <cellStyle name="20% - Accent6 3 2 2 2 2" xfId="3140"/>
    <cellStyle name="20% - Accent6 3 2 2 3" xfId="3141"/>
    <cellStyle name="20% - Accent6 3 2 3" xfId="3142"/>
    <cellStyle name="20% - Accent6 3 2 3 2" xfId="3143"/>
    <cellStyle name="20% - Accent6 3 2 3 2 2" xfId="3144"/>
    <cellStyle name="20% - Accent6 3 2 3 3" xfId="3145"/>
    <cellStyle name="20% - Accent6 3 2 4" xfId="3146"/>
    <cellStyle name="20% - Accent6 3 2 4 2" xfId="3147"/>
    <cellStyle name="20% - Accent6 3 2 5" xfId="3148"/>
    <cellStyle name="20% - Accent6 3 3" xfId="3149"/>
    <cellStyle name="20% - Accent6 3 3 2" xfId="3150"/>
    <cellStyle name="20% - Accent6 3 3 2 2" xfId="3151"/>
    <cellStyle name="20% - Accent6 3 3 3" xfId="3152"/>
    <cellStyle name="20% - Accent6 3 4" xfId="3153"/>
    <cellStyle name="20% - Accent6 3 4 2" xfId="3154"/>
    <cellStyle name="20% - Accent6 3 4 2 2" xfId="3155"/>
    <cellStyle name="20% - Accent6 3 4 3" xfId="3156"/>
    <cellStyle name="20% - Accent6 3 5" xfId="3157"/>
    <cellStyle name="20% - Accent6 3 5 2" xfId="3158"/>
    <cellStyle name="20% - Accent6 3 6" xfId="3159"/>
    <cellStyle name="20% - Accent6 4" xfId="238"/>
    <cellStyle name="20% - Accent6 4 2" xfId="3160"/>
    <cellStyle name="20% - Accent6 4 2 2" xfId="3161"/>
    <cellStyle name="20% - Accent6 4 2 2 2" xfId="3162"/>
    <cellStyle name="20% - Accent6 4 2 3" xfId="3163"/>
    <cellStyle name="20% - Accent6 4 3" xfId="3164"/>
    <cellStyle name="20% - Accent6 4 3 2" xfId="3165"/>
    <cellStyle name="20% - Accent6 4 3 2 2" xfId="3166"/>
    <cellStyle name="20% - Accent6 4 3 3" xfId="3167"/>
    <cellStyle name="20% - Accent6 4 4" xfId="3168"/>
    <cellStyle name="20% - Accent6 4 4 2" xfId="3169"/>
    <cellStyle name="20% - Accent6 4 5" xfId="3170"/>
    <cellStyle name="20% - Accent6 5" xfId="239"/>
    <cellStyle name="20% - Accent6 5 10" xfId="3171"/>
    <cellStyle name="20% - Accent6 5 2" xfId="3172"/>
    <cellStyle name="20% - Accent6 5 2 2" xfId="3173"/>
    <cellStyle name="20% - Accent6 5 2 2 2" xfId="3174"/>
    <cellStyle name="20% - Accent6 5 2 2 2 2" xfId="3175"/>
    <cellStyle name="20% - Accent6 5 2 2 2 2 2" xfId="3176"/>
    <cellStyle name="20% - Accent6 5 2 2 2 2 2 2" xfId="3177"/>
    <cellStyle name="20% - Accent6 5 2 2 2 2 2 2 2" xfId="3178"/>
    <cellStyle name="20% - Accent6 5 2 2 2 2 2 3" xfId="3179"/>
    <cellStyle name="20% - Accent6 5 2 2 2 2 3" xfId="3180"/>
    <cellStyle name="20% - Accent6 5 2 2 2 2 3 2" xfId="3181"/>
    <cellStyle name="20% - Accent6 5 2 2 2 2 3 2 2" xfId="3182"/>
    <cellStyle name="20% - Accent6 5 2 2 2 2 3 3" xfId="3183"/>
    <cellStyle name="20% - Accent6 5 2 2 2 2 4" xfId="3184"/>
    <cellStyle name="20% - Accent6 5 2 2 2 2 4 2" xfId="3185"/>
    <cellStyle name="20% - Accent6 5 2 2 2 2 5" xfId="3186"/>
    <cellStyle name="20% - Accent6 5 2 2 2 3" xfId="3187"/>
    <cellStyle name="20% - Accent6 5 2 2 2 3 2" xfId="3188"/>
    <cellStyle name="20% - Accent6 5 2 2 2 3 2 2" xfId="3189"/>
    <cellStyle name="20% - Accent6 5 2 2 2 3 3" xfId="3190"/>
    <cellStyle name="20% - Accent6 5 2 2 2 4" xfId="3191"/>
    <cellStyle name="20% - Accent6 5 2 2 2 4 2" xfId="3192"/>
    <cellStyle name="20% - Accent6 5 2 2 2 4 2 2" xfId="3193"/>
    <cellStyle name="20% - Accent6 5 2 2 2 4 3" xfId="3194"/>
    <cellStyle name="20% - Accent6 5 2 2 2 5" xfId="3195"/>
    <cellStyle name="20% - Accent6 5 2 2 2 5 2" xfId="3196"/>
    <cellStyle name="20% - Accent6 5 2 2 2 6" xfId="3197"/>
    <cellStyle name="20% - Accent6 5 2 2 2 6 2" xfId="3198"/>
    <cellStyle name="20% - Accent6 5 2 2 2 7" xfId="3199"/>
    <cellStyle name="20% - Accent6 5 2 2 3" xfId="3200"/>
    <cellStyle name="20% - Accent6 5 2 2 3 2" xfId="3201"/>
    <cellStyle name="20% - Accent6 5 2 2 3 2 2" xfId="3202"/>
    <cellStyle name="20% - Accent6 5 2 2 3 2 2 2" xfId="3203"/>
    <cellStyle name="20% - Accent6 5 2 2 3 2 3" xfId="3204"/>
    <cellStyle name="20% - Accent6 5 2 2 3 3" xfId="3205"/>
    <cellStyle name="20% - Accent6 5 2 2 3 3 2" xfId="3206"/>
    <cellStyle name="20% - Accent6 5 2 2 3 3 2 2" xfId="3207"/>
    <cellStyle name="20% - Accent6 5 2 2 3 3 3" xfId="3208"/>
    <cellStyle name="20% - Accent6 5 2 2 3 4" xfId="3209"/>
    <cellStyle name="20% - Accent6 5 2 2 3 4 2" xfId="3210"/>
    <cellStyle name="20% - Accent6 5 2 2 3 5" xfId="3211"/>
    <cellStyle name="20% - Accent6 5 2 2 4" xfId="3212"/>
    <cellStyle name="20% - Accent6 5 2 2 4 2" xfId="3213"/>
    <cellStyle name="20% - Accent6 5 2 2 4 2 2" xfId="3214"/>
    <cellStyle name="20% - Accent6 5 2 2 4 3" xfId="3215"/>
    <cellStyle name="20% - Accent6 5 2 2 5" xfId="3216"/>
    <cellStyle name="20% - Accent6 5 2 2 5 2" xfId="3217"/>
    <cellStyle name="20% - Accent6 5 2 2 5 2 2" xfId="3218"/>
    <cellStyle name="20% - Accent6 5 2 2 5 3" xfId="3219"/>
    <cellStyle name="20% - Accent6 5 2 2 6" xfId="3220"/>
    <cellStyle name="20% - Accent6 5 2 2 6 2" xfId="3221"/>
    <cellStyle name="20% - Accent6 5 2 2 7" xfId="3222"/>
    <cellStyle name="20% - Accent6 5 2 2 7 2" xfId="3223"/>
    <cellStyle name="20% - Accent6 5 2 2 8" xfId="3224"/>
    <cellStyle name="20% - Accent6 5 2 3" xfId="3225"/>
    <cellStyle name="20% - Accent6 5 2 3 2" xfId="3226"/>
    <cellStyle name="20% - Accent6 5 2 3 2 2" xfId="3227"/>
    <cellStyle name="20% - Accent6 5 2 3 2 2 2" xfId="3228"/>
    <cellStyle name="20% - Accent6 5 2 3 2 2 2 2" xfId="3229"/>
    <cellStyle name="20% - Accent6 5 2 3 2 2 3" xfId="3230"/>
    <cellStyle name="20% - Accent6 5 2 3 2 3" xfId="3231"/>
    <cellStyle name="20% - Accent6 5 2 3 2 3 2" xfId="3232"/>
    <cellStyle name="20% - Accent6 5 2 3 2 3 2 2" xfId="3233"/>
    <cellStyle name="20% - Accent6 5 2 3 2 3 3" xfId="3234"/>
    <cellStyle name="20% - Accent6 5 2 3 2 4" xfId="3235"/>
    <cellStyle name="20% - Accent6 5 2 3 2 4 2" xfId="3236"/>
    <cellStyle name="20% - Accent6 5 2 3 2 5" xfId="3237"/>
    <cellStyle name="20% - Accent6 5 2 3 2 5 2" xfId="3238"/>
    <cellStyle name="20% - Accent6 5 2 3 2 6" xfId="3239"/>
    <cellStyle name="20% - Accent6 5 2 3 3" xfId="3240"/>
    <cellStyle name="20% - Accent6 5 2 3 3 2" xfId="3241"/>
    <cellStyle name="20% - Accent6 5 2 3 3 2 2" xfId="3242"/>
    <cellStyle name="20% - Accent6 5 2 3 3 3" xfId="3243"/>
    <cellStyle name="20% - Accent6 5 2 3 4" xfId="3244"/>
    <cellStyle name="20% - Accent6 5 2 3 4 2" xfId="3245"/>
    <cellStyle name="20% - Accent6 5 2 3 4 2 2" xfId="3246"/>
    <cellStyle name="20% - Accent6 5 2 3 4 3" xfId="3247"/>
    <cellStyle name="20% - Accent6 5 2 3 5" xfId="3248"/>
    <cellStyle name="20% - Accent6 5 2 3 5 2" xfId="3249"/>
    <cellStyle name="20% - Accent6 5 2 3 6" xfId="3250"/>
    <cellStyle name="20% - Accent6 5 2 3 6 2" xfId="3251"/>
    <cellStyle name="20% - Accent6 5 2 3 7" xfId="3252"/>
    <cellStyle name="20% - Accent6 5 2 4" xfId="3253"/>
    <cellStyle name="20% - Accent6 5 2 4 2" xfId="3254"/>
    <cellStyle name="20% - Accent6 5 2 4 2 2" xfId="3255"/>
    <cellStyle name="20% - Accent6 5 2 4 2 2 2" xfId="3256"/>
    <cellStyle name="20% - Accent6 5 2 4 2 3" xfId="3257"/>
    <cellStyle name="20% - Accent6 5 2 4 2 3 2" xfId="3258"/>
    <cellStyle name="20% - Accent6 5 2 4 2 4" xfId="3259"/>
    <cellStyle name="20% - Accent6 5 2 4 3" xfId="3260"/>
    <cellStyle name="20% - Accent6 5 2 4 3 2" xfId="3261"/>
    <cellStyle name="20% - Accent6 5 2 4 3 2 2" xfId="3262"/>
    <cellStyle name="20% - Accent6 5 2 4 3 3" xfId="3263"/>
    <cellStyle name="20% - Accent6 5 2 4 4" xfId="3264"/>
    <cellStyle name="20% - Accent6 5 2 4 4 2" xfId="3265"/>
    <cellStyle name="20% - Accent6 5 2 4 5" xfId="3266"/>
    <cellStyle name="20% - Accent6 5 2 4 5 2" xfId="3267"/>
    <cellStyle name="20% - Accent6 5 2 4 6" xfId="3268"/>
    <cellStyle name="20% - Accent6 5 2 5" xfId="3269"/>
    <cellStyle name="20% - Accent6 5 2 5 2" xfId="3270"/>
    <cellStyle name="20% - Accent6 5 2 5 2 2" xfId="3271"/>
    <cellStyle name="20% - Accent6 5 2 5 3" xfId="3272"/>
    <cellStyle name="20% - Accent6 5 2 5 3 2" xfId="3273"/>
    <cellStyle name="20% - Accent6 5 2 5 4" xfId="3274"/>
    <cellStyle name="20% - Accent6 5 2 6" xfId="3275"/>
    <cellStyle name="20% - Accent6 5 2 6 2" xfId="3276"/>
    <cellStyle name="20% - Accent6 5 2 6 2 2" xfId="3277"/>
    <cellStyle name="20% - Accent6 5 2 6 3" xfId="3278"/>
    <cellStyle name="20% - Accent6 5 2 7" xfId="3279"/>
    <cellStyle name="20% - Accent6 5 2 7 2" xfId="3280"/>
    <cellStyle name="20% - Accent6 5 2 8" xfId="3281"/>
    <cellStyle name="20% - Accent6 5 2 8 2" xfId="3282"/>
    <cellStyle name="20% - Accent6 5 2 9" xfId="3283"/>
    <cellStyle name="20% - Accent6 5 3" xfId="3284"/>
    <cellStyle name="20% - Accent6 5 3 2" xfId="3285"/>
    <cellStyle name="20% - Accent6 5 3 2 2" xfId="3286"/>
    <cellStyle name="20% - Accent6 5 3 2 2 2" xfId="3287"/>
    <cellStyle name="20% - Accent6 5 3 2 2 2 2" xfId="3288"/>
    <cellStyle name="20% - Accent6 5 3 2 2 2 2 2" xfId="3289"/>
    <cellStyle name="20% - Accent6 5 3 2 2 2 3" xfId="3290"/>
    <cellStyle name="20% - Accent6 5 3 2 2 3" xfId="3291"/>
    <cellStyle name="20% - Accent6 5 3 2 2 3 2" xfId="3292"/>
    <cellStyle name="20% - Accent6 5 3 2 2 3 2 2" xfId="3293"/>
    <cellStyle name="20% - Accent6 5 3 2 2 3 3" xfId="3294"/>
    <cellStyle name="20% - Accent6 5 3 2 2 4" xfId="3295"/>
    <cellStyle name="20% - Accent6 5 3 2 2 4 2" xfId="3296"/>
    <cellStyle name="20% - Accent6 5 3 2 2 5" xfId="3297"/>
    <cellStyle name="20% - Accent6 5 3 2 3" xfId="3298"/>
    <cellStyle name="20% - Accent6 5 3 2 3 2" xfId="3299"/>
    <cellStyle name="20% - Accent6 5 3 2 3 2 2" xfId="3300"/>
    <cellStyle name="20% - Accent6 5 3 2 3 3" xfId="3301"/>
    <cellStyle name="20% - Accent6 5 3 2 4" xfId="3302"/>
    <cellStyle name="20% - Accent6 5 3 2 4 2" xfId="3303"/>
    <cellStyle name="20% - Accent6 5 3 2 4 2 2" xfId="3304"/>
    <cellStyle name="20% - Accent6 5 3 2 4 3" xfId="3305"/>
    <cellStyle name="20% - Accent6 5 3 2 5" xfId="3306"/>
    <cellStyle name="20% - Accent6 5 3 2 5 2" xfId="3307"/>
    <cellStyle name="20% - Accent6 5 3 2 6" xfId="3308"/>
    <cellStyle name="20% - Accent6 5 3 2 6 2" xfId="3309"/>
    <cellStyle name="20% - Accent6 5 3 2 7" xfId="3310"/>
    <cellStyle name="20% - Accent6 5 3 3" xfId="3311"/>
    <cellStyle name="20% - Accent6 5 3 3 2" xfId="3312"/>
    <cellStyle name="20% - Accent6 5 3 3 2 2" xfId="3313"/>
    <cellStyle name="20% - Accent6 5 3 3 2 2 2" xfId="3314"/>
    <cellStyle name="20% - Accent6 5 3 3 2 3" xfId="3315"/>
    <cellStyle name="20% - Accent6 5 3 3 3" xfId="3316"/>
    <cellStyle name="20% - Accent6 5 3 3 3 2" xfId="3317"/>
    <cellStyle name="20% - Accent6 5 3 3 3 2 2" xfId="3318"/>
    <cellStyle name="20% - Accent6 5 3 3 3 3" xfId="3319"/>
    <cellStyle name="20% - Accent6 5 3 3 4" xfId="3320"/>
    <cellStyle name="20% - Accent6 5 3 3 4 2" xfId="3321"/>
    <cellStyle name="20% - Accent6 5 3 3 5" xfId="3322"/>
    <cellStyle name="20% - Accent6 5 3 4" xfId="3323"/>
    <cellStyle name="20% - Accent6 5 3 4 2" xfId="3324"/>
    <cellStyle name="20% - Accent6 5 3 4 2 2" xfId="3325"/>
    <cellStyle name="20% - Accent6 5 3 4 3" xfId="3326"/>
    <cellStyle name="20% - Accent6 5 3 5" xfId="3327"/>
    <cellStyle name="20% - Accent6 5 3 5 2" xfId="3328"/>
    <cellStyle name="20% - Accent6 5 3 5 2 2" xfId="3329"/>
    <cellStyle name="20% - Accent6 5 3 5 3" xfId="3330"/>
    <cellStyle name="20% - Accent6 5 3 6" xfId="3331"/>
    <cellStyle name="20% - Accent6 5 3 6 2" xfId="3332"/>
    <cellStyle name="20% - Accent6 5 3 7" xfId="3333"/>
    <cellStyle name="20% - Accent6 5 3 7 2" xfId="3334"/>
    <cellStyle name="20% - Accent6 5 3 8" xfId="3335"/>
    <cellStyle name="20% - Accent6 5 4" xfId="3336"/>
    <cellStyle name="20% - Accent6 5 4 2" xfId="3337"/>
    <cellStyle name="20% - Accent6 5 4 2 2" xfId="3338"/>
    <cellStyle name="20% - Accent6 5 4 2 2 2" xfId="3339"/>
    <cellStyle name="20% - Accent6 5 4 2 2 2 2" xfId="3340"/>
    <cellStyle name="20% - Accent6 5 4 2 2 3" xfId="3341"/>
    <cellStyle name="20% - Accent6 5 4 2 3" xfId="3342"/>
    <cellStyle name="20% - Accent6 5 4 2 3 2" xfId="3343"/>
    <cellStyle name="20% - Accent6 5 4 2 3 2 2" xfId="3344"/>
    <cellStyle name="20% - Accent6 5 4 2 3 3" xfId="3345"/>
    <cellStyle name="20% - Accent6 5 4 2 4" xfId="3346"/>
    <cellStyle name="20% - Accent6 5 4 2 4 2" xfId="3347"/>
    <cellStyle name="20% - Accent6 5 4 2 5" xfId="3348"/>
    <cellStyle name="20% - Accent6 5 4 2 5 2" xfId="3349"/>
    <cellStyle name="20% - Accent6 5 4 2 6" xfId="3350"/>
    <cellStyle name="20% - Accent6 5 4 3" xfId="3351"/>
    <cellStyle name="20% - Accent6 5 4 3 2" xfId="3352"/>
    <cellStyle name="20% - Accent6 5 4 3 2 2" xfId="3353"/>
    <cellStyle name="20% - Accent6 5 4 3 3" xfId="3354"/>
    <cellStyle name="20% - Accent6 5 4 4" xfId="3355"/>
    <cellStyle name="20% - Accent6 5 4 4 2" xfId="3356"/>
    <cellStyle name="20% - Accent6 5 4 4 2 2" xfId="3357"/>
    <cellStyle name="20% - Accent6 5 4 4 3" xfId="3358"/>
    <cellStyle name="20% - Accent6 5 4 5" xfId="3359"/>
    <cellStyle name="20% - Accent6 5 4 5 2" xfId="3360"/>
    <cellStyle name="20% - Accent6 5 4 6" xfId="3361"/>
    <cellStyle name="20% - Accent6 5 4 6 2" xfId="3362"/>
    <cellStyle name="20% - Accent6 5 4 7" xfId="3363"/>
    <cellStyle name="20% - Accent6 5 5" xfId="3364"/>
    <cellStyle name="20% - Accent6 5 5 2" xfId="3365"/>
    <cellStyle name="20% - Accent6 5 5 2 2" xfId="3366"/>
    <cellStyle name="20% - Accent6 5 5 2 2 2" xfId="3367"/>
    <cellStyle name="20% - Accent6 5 5 2 3" xfId="3368"/>
    <cellStyle name="20% - Accent6 5 5 2 3 2" xfId="3369"/>
    <cellStyle name="20% - Accent6 5 5 2 4" xfId="3370"/>
    <cellStyle name="20% - Accent6 5 5 3" xfId="3371"/>
    <cellStyle name="20% - Accent6 5 5 3 2" xfId="3372"/>
    <cellStyle name="20% - Accent6 5 5 3 2 2" xfId="3373"/>
    <cellStyle name="20% - Accent6 5 5 3 3" xfId="3374"/>
    <cellStyle name="20% - Accent6 5 5 4" xfId="3375"/>
    <cellStyle name="20% - Accent6 5 5 4 2" xfId="3376"/>
    <cellStyle name="20% - Accent6 5 5 5" xfId="3377"/>
    <cellStyle name="20% - Accent6 5 5 5 2" xfId="3378"/>
    <cellStyle name="20% - Accent6 5 5 6" xfId="3379"/>
    <cellStyle name="20% - Accent6 5 6" xfId="3380"/>
    <cellStyle name="20% - Accent6 5 6 2" xfId="3381"/>
    <cellStyle name="20% - Accent6 5 6 2 2" xfId="3382"/>
    <cellStyle name="20% - Accent6 5 6 3" xfId="3383"/>
    <cellStyle name="20% - Accent6 5 6 3 2" xfId="3384"/>
    <cellStyle name="20% - Accent6 5 6 4" xfId="3385"/>
    <cellStyle name="20% - Accent6 5 7" xfId="3386"/>
    <cellStyle name="20% - Accent6 5 7 2" xfId="3387"/>
    <cellStyle name="20% - Accent6 5 7 2 2" xfId="3388"/>
    <cellStyle name="20% - Accent6 5 7 3" xfId="3389"/>
    <cellStyle name="20% - Accent6 5 8" xfId="3390"/>
    <cellStyle name="20% - Accent6 5 8 2" xfId="3391"/>
    <cellStyle name="20% - Accent6 5 9" xfId="3392"/>
    <cellStyle name="20% - Accent6 5 9 2" xfId="3393"/>
    <cellStyle name="20% - Accent6 6" xfId="240"/>
    <cellStyle name="20% - Accent6 6 2" xfId="3394"/>
    <cellStyle name="20% - Accent6 6 2 2" xfId="3395"/>
    <cellStyle name="20% - Accent6 6 3" xfId="3396"/>
    <cellStyle name="20% - Accent6 7" xfId="3397"/>
    <cellStyle name="20% - Accent6 7 2" xfId="3398"/>
    <cellStyle name="20% - Accent6 7 2 2" xfId="3399"/>
    <cellStyle name="20% - Accent6 7 3" xfId="3400"/>
    <cellStyle name="20% - Accent6 8" xfId="3401"/>
    <cellStyle name="20% - Accent6 8 2" xfId="3402"/>
    <cellStyle name="20% - Accent6 9" xfId="3403"/>
    <cellStyle name="20% - Accent6 9 2" xfId="3404"/>
    <cellStyle name="40% - Accent1 10" xfId="3405"/>
    <cellStyle name="40% - Accent1 10 2" xfId="3406"/>
    <cellStyle name="40% - Accent1 11" xfId="3407"/>
    <cellStyle name="40% - Accent1 11 2" xfId="3408"/>
    <cellStyle name="40% - Accent1 12" xfId="3409"/>
    <cellStyle name="40% - Accent1 2" xfId="13"/>
    <cellStyle name="40% - Accent1 2 2" xfId="3410"/>
    <cellStyle name="40% - Accent1 2 2 2" xfId="3411"/>
    <cellStyle name="40% - Accent1 2 2 2 2" xfId="3412"/>
    <cellStyle name="40% - Accent1 2 2 2 2 2" xfId="3413"/>
    <cellStyle name="40% - Accent1 2 2 2 2 2 2" xfId="3414"/>
    <cellStyle name="40% - Accent1 2 2 2 2 3" xfId="3415"/>
    <cellStyle name="40% - Accent1 2 2 2 3" xfId="3416"/>
    <cellStyle name="40% - Accent1 2 2 2 3 2" xfId="3417"/>
    <cellStyle name="40% - Accent1 2 2 2 3 2 2" xfId="3418"/>
    <cellStyle name="40% - Accent1 2 2 2 3 3" xfId="3419"/>
    <cellStyle name="40% - Accent1 2 2 2 4" xfId="3420"/>
    <cellStyle name="40% - Accent1 2 2 2 4 2" xfId="3421"/>
    <cellStyle name="40% - Accent1 2 2 2 5" xfId="3422"/>
    <cellStyle name="40% - Accent1 2 2 3" xfId="3423"/>
    <cellStyle name="40% - Accent1 2 2 3 2" xfId="3424"/>
    <cellStyle name="40% - Accent1 2 2 3 2 2" xfId="3425"/>
    <cellStyle name="40% - Accent1 2 2 3 3" xfId="3426"/>
    <cellStyle name="40% - Accent1 2 2 4" xfId="3427"/>
    <cellStyle name="40% - Accent1 2 2 4 2" xfId="3428"/>
    <cellStyle name="40% - Accent1 2 2 4 2 2" xfId="3429"/>
    <cellStyle name="40% - Accent1 2 2 4 3" xfId="3430"/>
    <cellStyle name="40% - Accent1 2 2 5" xfId="3431"/>
    <cellStyle name="40% - Accent1 2 2 5 2" xfId="3432"/>
    <cellStyle name="40% - Accent1 2 2 6" xfId="3433"/>
    <cellStyle name="40% - Accent1 2 2 6 2" xfId="3434"/>
    <cellStyle name="40% - Accent1 2 2 7" xfId="3435"/>
    <cellStyle name="40% - Accent1 2 3" xfId="3436"/>
    <cellStyle name="40% - Accent1 2 3 2" xfId="3437"/>
    <cellStyle name="40% - Accent1 2 3 2 2" xfId="3438"/>
    <cellStyle name="40% - Accent1 2 3 2 2 2" xfId="3439"/>
    <cellStyle name="40% - Accent1 2 3 2 3" xfId="3440"/>
    <cellStyle name="40% - Accent1 2 3 3" xfId="3441"/>
    <cellStyle name="40% - Accent1 2 3 3 2" xfId="3442"/>
    <cellStyle name="40% - Accent1 2 3 3 2 2" xfId="3443"/>
    <cellStyle name="40% - Accent1 2 3 3 3" xfId="3444"/>
    <cellStyle name="40% - Accent1 2 3 4" xfId="3445"/>
    <cellStyle name="40% - Accent1 2 3 4 2" xfId="3446"/>
    <cellStyle name="40% - Accent1 2 3 5" xfId="3447"/>
    <cellStyle name="40% - Accent1 2 4" xfId="3448"/>
    <cellStyle name="40% - Accent1 2 4 2" xfId="3449"/>
    <cellStyle name="40% - Accent1 2 4 2 2" xfId="3450"/>
    <cellStyle name="40% - Accent1 2 4 3" xfId="3451"/>
    <cellStyle name="40% - Accent1 2 5" xfId="3452"/>
    <cellStyle name="40% - Accent1 2 5 2" xfId="3453"/>
    <cellStyle name="40% - Accent1 2 5 2 2" xfId="3454"/>
    <cellStyle name="40% - Accent1 2 5 3" xfId="3455"/>
    <cellStyle name="40% - Accent1 2 6" xfId="3456"/>
    <cellStyle name="40% - Accent1 2 6 2" xfId="3457"/>
    <cellStyle name="40% - Accent1 2 7" xfId="3458"/>
    <cellStyle name="40% - Accent1 2 7 2" xfId="3459"/>
    <cellStyle name="40% - Accent1 2 8" xfId="3460"/>
    <cellStyle name="40% - Accent1 2_Deferred Income Taxes" xfId="3461"/>
    <cellStyle name="40% - Accent1 3" xfId="241"/>
    <cellStyle name="40% - Accent1 3 2" xfId="3462"/>
    <cellStyle name="40% - Accent1 3 2 2" xfId="3463"/>
    <cellStyle name="40% - Accent1 3 2 2 2" xfId="3464"/>
    <cellStyle name="40% - Accent1 3 2 2 2 2" xfId="3465"/>
    <cellStyle name="40% - Accent1 3 2 2 3" xfId="3466"/>
    <cellStyle name="40% - Accent1 3 2 3" xfId="3467"/>
    <cellStyle name="40% - Accent1 3 2 3 2" xfId="3468"/>
    <cellStyle name="40% - Accent1 3 2 3 2 2" xfId="3469"/>
    <cellStyle name="40% - Accent1 3 2 3 3" xfId="3470"/>
    <cellStyle name="40% - Accent1 3 2 4" xfId="3471"/>
    <cellStyle name="40% - Accent1 3 2 4 2" xfId="3472"/>
    <cellStyle name="40% - Accent1 3 2 5" xfId="3473"/>
    <cellStyle name="40% - Accent1 3 3" xfId="3474"/>
    <cellStyle name="40% - Accent1 3 3 2" xfId="3475"/>
    <cellStyle name="40% - Accent1 3 3 2 2" xfId="3476"/>
    <cellStyle name="40% - Accent1 3 3 3" xfId="3477"/>
    <cellStyle name="40% - Accent1 3 4" xfId="3478"/>
    <cellStyle name="40% - Accent1 3 4 2" xfId="3479"/>
    <cellStyle name="40% - Accent1 3 4 2 2" xfId="3480"/>
    <cellStyle name="40% - Accent1 3 4 3" xfId="3481"/>
    <cellStyle name="40% - Accent1 3 5" xfId="3482"/>
    <cellStyle name="40% - Accent1 3 5 2" xfId="3483"/>
    <cellStyle name="40% - Accent1 3 6" xfId="3484"/>
    <cellStyle name="40% - Accent1 4" xfId="242"/>
    <cellStyle name="40% - Accent1 4 2" xfId="3485"/>
    <cellStyle name="40% - Accent1 5" xfId="243"/>
    <cellStyle name="40% - Accent1 5 10" xfId="3486"/>
    <cellStyle name="40% - Accent1 5 2" xfId="3487"/>
    <cellStyle name="40% - Accent1 5 2 2" xfId="3488"/>
    <cellStyle name="40% - Accent1 5 2 2 2" xfId="3489"/>
    <cellStyle name="40% - Accent1 5 2 2 2 2" xfId="3490"/>
    <cellStyle name="40% - Accent1 5 2 2 2 2 2" xfId="3491"/>
    <cellStyle name="40% - Accent1 5 2 2 2 2 2 2" xfId="3492"/>
    <cellStyle name="40% - Accent1 5 2 2 2 2 2 2 2" xfId="3493"/>
    <cellStyle name="40% - Accent1 5 2 2 2 2 2 3" xfId="3494"/>
    <cellStyle name="40% - Accent1 5 2 2 2 2 3" xfId="3495"/>
    <cellStyle name="40% - Accent1 5 2 2 2 2 3 2" xfId="3496"/>
    <cellStyle name="40% - Accent1 5 2 2 2 2 3 2 2" xfId="3497"/>
    <cellStyle name="40% - Accent1 5 2 2 2 2 3 3" xfId="3498"/>
    <cellStyle name="40% - Accent1 5 2 2 2 2 4" xfId="3499"/>
    <cellStyle name="40% - Accent1 5 2 2 2 2 4 2" xfId="3500"/>
    <cellStyle name="40% - Accent1 5 2 2 2 2 5" xfId="3501"/>
    <cellStyle name="40% - Accent1 5 2 2 2 3" xfId="3502"/>
    <cellStyle name="40% - Accent1 5 2 2 2 3 2" xfId="3503"/>
    <cellStyle name="40% - Accent1 5 2 2 2 3 2 2" xfId="3504"/>
    <cellStyle name="40% - Accent1 5 2 2 2 3 3" xfId="3505"/>
    <cellStyle name="40% - Accent1 5 2 2 2 4" xfId="3506"/>
    <cellStyle name="40% - Accent1 5 2 2 2 4 2" xfId="3507"/>
    <cellStyle name="40% - Accent1 5 2 2 2 4 2 2" xfId="3508"/>
    <cellStyle name="40% - Accent1 5 2 2 2 4 3" xfId="3509"/>
    <cellStyle name="40% - Accent1 5 2 2 2 5" xfId="3510"/>
    <cellStyle name="40% - Accent1 5 2 2 2 5 2" xfId="3511"/>
    <cellStyle name="40% - Accent1 5 2 2 2 6" xfId="3512"/>
    <cellStyle name="40% - Accent1 5 2 2 2 6 2" xfId="3513"/>
    <cellStyle name="40% - Accent1 5 2 2 2 7" xfId="3514"/>
    <cellStyle name="40% - Accent1 5 2 2 3" xfId="3515"/>
    <cellStyle name="40% - Accent1 5 2 2 3 2" xfId="3516"/>
    <cellStyle name="40% - Accent1 5 2 2 3 2 2" xfId="3517"/>
    <cellStyle name="40% - Accent1 5 2 2 3 2 2 2" xfId="3518"/>
    <cellStyle name="40% - Accent1 5 2 2 3 2 3" xfId="3519"/>
    <cellStyle name="40% - Accent1 5 2 2 3 3" xfId="3520"/>
    <cellStyle name="40% - Accent1 5 2 2 3 3 2" xfId="3521"/>
    <cellStyle name="40% - Accent1 5 2 2 3 3 2 2" xfId="3522"/>
    <cellStyle name="40% - Accent1 5 2 2 3 3 3" xfId="3523"/>
    <cellStyle name="40% - Accent1 5 2 2 3 4" xfId="3524"/>
    <cellStyle name="40% - Accent1 5 2 2 3 4 2" xfId="3525"/>
    <cellStyle name="40% - Accent1 5 2 2 3 5" xfId="3526"/>
    <cellStyle name="40% - Accent1 5 2 2 4" xfId="3527"/>
    <cellStyle name="40% - Accent1 5 2 2 4 2" xfId="3528"/>
    <cellStyle name="40% - Accent1 5 2 2 4 2 2" xfId="3529"/>
    <cellStyle name="40% - Accent1 5 2 2 4 3" xfId="3530"/>
    <cellStyle name="40% - Accent1 5 2 2 5" xfId="3531"/>
    <cellStyle name="40% - Accent1 5 2 2 5 2" xfId="3532"/>
    <cellStyle name="40% - Accent1 5 2 2 5 2 2" xfId="3533"/>
    <cellStyle name="40% - Accent1 5 2 2 5 3" xfId="3534"/>
    <cellStyle name="40% - Accent1 5 2 2 6" xfId="3535"/>
    <cellStyle name="40% - Accent1 5 2 2 6 2" xfId="3536"/>
    <cellStyle name="40% - Accent1 5 2 2 7" xfId="3537"/>
    <cellStyle name="40% - Accent1 5 2 2 7 2" xfId="3538"/>
    <cellStyle name="40% - Accent1 5 2 2 8" xfId="3539"/>
    <cellStyle name="40% - Accent1 5 2 3" xfId="3540"/>
    <cellStyle name="40% - Accent1 5 2 3 2" xfId="3541"/>
    <cellStyle name="40% - Accent1 5 2 3 2 2" xfId="3542"/>
    <cellStyle name="40% - Accent1 5 2 3 2 2 2" xfId="3543"/>
    <cellStyle name="40% - Accent1 5 2 3 2 2 2 2" xfId="3544"/>
    <cellStyle name="40% - Accent1 5 2 3 2 2 3" xfId="3545"/>
    <cellStyle name="40% - Accent1 5 2 3 2 3" xfId="3546"/>
    <cellStyle name="40% - Accent1 5 2 3 2 3 2" xfId="3547"/>
    <cellStyle name="40% - Accent1 5 2 3 2 3 2 2" xfId="3548"/>
    <cellStyle name="40% - Accent1 5 2 3 2 3 3" xfId="3549"/>
    <cellStyle name="40% - Accent1 5 2 3 2 4" xfId="3550"/>
    <cellStyle name="40% - Accent1 5 2 3 2 4 2" xfId="3551"/>
    <cellStyle name="40% - Accent1 5 2 3 2 5" xfId="3552"/>
    <cellStyle name="40% - Accent1 5 2 3 2 5 2" xfId="3553"/>
    <cellStyle name="40% - Accent1 5 2 3 2 6" xfId="3554"/>
    <cellStyle name="40% - Accent1 5 2 3 3" xfId="3555"/>
    <cellStyle name="40% - Accent1 5 2 3 3 2" xfId="3556"/>
    <cellStyle name="40% - Accent1 5 2 3 3 2 2" xfId="3557"/>
    <cellStyle name="40% - Accent1 5 2 3 3 3" xfId="3558"/>
    <cellStyle name="40% - Accent1 5 2 3 4" xfId="3559"/>
    <cellStyle name="40% - Accent1 5 2 3 4 2" xfId="3560"/>
    <cellStyle name="40% - Accent1 5 2 3 4 2 2" xfId="3561"/>
    <cellStyle name="40% - Accent1 5 2 3 4 3" xfId="3562"/>
    <cellStyle name="40% - Accent1 5 2 3 5" xfId="3563"/>
    <cellStyle name="40% - Accent1 5 2 3 5 2" xfId="3564"/>
    <cellStyle name="40% - Accent1 5 2 3 6" xfId="3565"/>
    <cellStyle name="40% - Accent1 5 2 3 6 2" xfId="3566"/>
    <cellStyle name="40% - Accent1 5 2 3 7" xfId="3567"/>
    <cellStyle name="40% - Accent1 5 2 4" xfId="3568"/>
    <cellStyle name="40% - Accent1 5 2 4 2" xfId="3569"/>
    <cellStyle name="40% - Accent1 5 2 4 2 2" xfId="3570"/>
    <cellStyle name="40% - Accent1 5 2 4 2 2 2" xfId="3571"/>
    <cellStyle name="40% - Accent1 5 2 4 2 3" xfId="3572"/>
    <cellStyle name="40% - Accent1 5 2 4 2 3 2" xfId="3573"/>
    <cellStyle name="40% - Accent1 5 2 4 2 4" xfId="3574"/>
    <cellStyle name="40% - Accent1 5 2 4 3" xfId="3575"/>
    <cellStyle name="40% - Accent1 5 2 4 3 2" xfId="3576"/>
    <cellStyle name="40% - Accent1 5 2 4 3 2 2" xfId="3577"/>
    <cellStyle name="40% - Accent1 5 2 4 3 3" xfId="3578"/>
    <cellStyle name="40% - Accent1 5 2 4 4" xfId="3579"/>
    <cellStyle name="40% - Accent1 5 2 4 4 2" xfId="3580"/>
    <cellStyle name="40% - Accent1 5 2 4 5" xfId="3581"/>
    <cellStyle name="40% - Accent1 5 2 4 5 2" xfId="3582"/>
    <cellStyle name="40% - Accent1 5 2 4 6" xfId="3583"/>
    <cellStyle name="40% - Accent1 5 2 5" xfId="3584"/>
    <cellStyle name="40% - Accent1 5 2 5 2" xfId="3585"/>
    <cellStyle name="40% - Accent1 5 2 5 2 2" xfId="3586"/>
    <cellStyle name="40% - Accent1 5 2 5 3" xfId="3587"/>
    <cellStyle name="40% - Accent1 5 2 5 3 2" xfId="3588"/>
    <cellStyle name="40% - Accent1 5 2 5 4" xfId="3589"/>
    <cellStyle name="40% - Accent1 5 2 6" xfId="3590"/>
    <cellStyle name="40% - Accent1 5 2 6 2" xfId="3591"/>
    <cellStyle name="40% - Accent1 5 2 6 2 2" xfId="3592"/>
    <cellStyle name="40% - Accent1 5 2 6 3" xfId="3593"/>
    <cellStyle name="40% - Accent1 5 2 7" xfId="3594"/>
    <cellStyle name="40% - Accent1 5 2 7 2" xfId="3595"/>
    <cellStyle name="40% - Accent1 5 2 8" xfId="3596"/>
    <cellStyle name="40% - Accent1 5 2 8 2" xfId="3597"/>
    <cellStyle name="40% - Accent1 5 2 9" xfId="3598"/>
    <cellStyle name="40% - Accent1 5 3" xfId="3599"/>
    <cellStyle name="40% - Accent1 5 3 2" xfId="3600"/>
    <cellStyle name="40% - Accent1 5 3 2 2" xfId="3601"/>
    <cellStyle name="40% - Accent1 5 3 2 2 2" xfId="3602"/>
    <cellStyle name="40% - Accent1 5 3 2 2 2 2" xfId="3603"/>
    <cellStyle name="40% - Accent1 5 3 2 2 2 2 2" xfId="3604"/>
    <cellStyle name="40% - Accent1 5 3 2 2 2 3" xfId="3605"/>
    <cellStyle name="40% - Accent1 5 3 2 2 3" xfId="3606"/>
    <cellStyle name="40% - Accent1 5 3 2 2 3 2" xfId="3607"/>
    <cellStyle name="40% - Accent1 5 3 2 2 3 2 2" xfId="3608"/>
    <cellStyle name="40% - Accent1 5 3 2 2 3 3" xfId="3609"/>
    <cellStyle name="40% - Accent1 5 3 2 2 4" xfId="3610"/>
    <cellStyle name="40% - Accent1 5 3 2 2 4 2" xfId="3611"/>
    <cellStyle name="40% - Accent1 5 3 2 2 5" xfId="3612"/>
    <cellStyle name="40% - Accent1 5 3 2 3" xfId="3613"/>
    <cellStyle name="40% - Accent1 5 3 2 3 2" xfId="3614"/>
    <cellStyle name="40% - Accent1 5 3 2 3 2 2" xfId="3615"/>
    <cellStyle name="40% - Accent1 5 3 2 3 3" xfId="3616"/>
    <cellStyle name="40% - Accent1 5 3 2 4" xfId="3617"/>
    <cellStyle name="40% - Accent1 5 3 2 4 2" xfId="3618"/>
    <cellStyle name="40% - Accent1 5 3 2 4 2 2" xfId="3619"/>
    <cellStyle name="40% - Accent1 5 3 2 4 3" xfId="3620"/>
    <cellStyle name="40% - Accent1 5 3 2 5" xfId="3621"/>
    <cellStyle name="40% - Accent1 5 3 2 5 2" xfId="3622"/>
    <cellStyle name="40% - Accent1 5 3 2 6" xfId="3623"/>
    <cellStyle name="40% - Accent1 5 3 2 6 2" xfId="3624"/>
    <cellStyle name="40% - Accent1 5 3 2 7" xfId="3625"/>
    <cellStyle name="40% - Accent1 5 3 3" xfId="3626"/>
    <cellStyle name="40% - Accent1 5 3 3 2" xfId="3627"/>
    <cellStyle name="40% - Accent1 5 3 3 2 2" xfId="3628"/>
    <cellStyle name="40% - Accent1 5 3 3 2 2 2" xfId="3629"/>
    <cellStyle name="40% - Accent1 5 3 3 2 3" xfId="3630"/>
    <cellStyle name="40% - Accent1 5 3 3 3" xfId="3631"/>
    <cellStyle name="40% - Accent1 5 3 3 3 2" xfId="3632"/>
    <cellStyle name="40% - Accent1 5 3 3 3 2 2" xfId="3633"/>
    <cellStyle name="40% - Accent1 5 3 3 3 3" xfId="3634"/>
    <cellStyle name="40% - Accent1 5 3 3 4" xfId="3635"/>
    <cellStyle name="40% - Accent1 5 3 3 4 2" xfId="3636"/>
    <cellStyle name="40% - Accent1 5 3 3 5" xfId="3637"/>
    <cellStyle name="40% - Accent1 5 3 4" xfId="3638"/>
    <cellStyle name="40% - Accent1 5 3 4 2" xfId="3639"/>
    <cellStyle name="40% - Accent1 5 3 4 2 2" xfId="3640"/>
    <cellStyle name="40% - Accent1 5 3 4 3" xfId="3641"/>
    <cellStyle name="40% - Accent1 5 3 5" xfId="3642"/>
    <cellStyle name="40% - Accent1 5 3 5 2" xfId="3643"/>
    <cellStyle name="40% - Accent1 5 3 5 2 2" xfId="3644"/>
    <cellStyle name="40% - Accent1 5 3 5 3" xfId="3645"/>
    <cellStyle name="40% - Accent1 5 3 6" xfId="3646"/>
    <cellStyle name="40% - Accent1 5 3 6 2" xfId="3647"/>
    <cellStyle name="40% - Accent1 5 3 7" xfId="3648"/>
    <cellStyle name="40% - Accent1 5 3 7 2" xfId="3649"/>
    <cellStyle name="40% - Accent1 5 3 8" xfId="3650"/>
    <cellStyle name="40% - Accent1 5 4" xfId="3651"/>
    <cellStyle name="40% - Accent1 5 4 2" xfId="3652"/>
    <cellStyle name="40% - Accent1 5 4 2 2" xfId="3653"/>
    <cellStyle name="40% - Accent1 5 4 2 2 2" xfId="3654"/>
    <cellStyle name="40% - Accent1 5 4 2 2 2 2" xfId="3655"/>
    <cellStyle name="40% - Accent1 5 4 2 2 3" xfId="3656"/>
    <cellStyle name="40% - Accent1 5 4 2 3" xfId="3657"/>
    <cellStyle name="40% - Accent1 5 4 2 3 2" xfId="3658"/>
    <cellStyle name="40% - Accent1 5 4 2 3 2 2" xfId="3659"/>
    <cellStyle name="40% - Accent1 5 4 2 3 3" xfId="3660"/>
    <cellStyle name="40% - Accent1 5 4 2 4" xfId="3661"/>
    <cellStyle name="40% - Accent1 5 4 2 4 2" xfId="3662"/>
    <cellStyle name="40% - Accent1 5 4 2 5" xfId="3663"/>
    <cellStyle name="40% - Accent1 5 4 2 5 2" xfId="3664"/>
    <cellStyle name="40% - Accent1 5 4 2 6" xfId="3665"/>
    <cellStyle name="40% - Accent1 5 4 3" xfId="3666"/>
    <cellStyle name="40% - Accent1 5 4 3 2" xfId="3667"/>
    <cellStyle name="40% - Accent1 5 4 3 2 2" xfId="3668"/>
    <cellStyle name="40% - Accent1 5 4 3 3" xfId="3669"/>
    <cellStyle name="40% - Accent1 5 4 4" xfId="3670"/>
    <cellStyle name="40% - Accent1 5 4 4 2" xfId="3671"/>
    <cellStyle name="40% - Accent1 5 4 4 2 2" xfId="3672"/>
    <cellStyle name="40% - Accent1 5 4 4 3" xfId="3673"/>
    <cellStyle name="40% - Accent1 5 4 5" xfId="3674"/>
    <cellStyle name="40% - Accent1 5 4 5 2" xfId="3675"/>
    <cellStyle name="40% - Accent1 5 4 6" xfId="3676"/>
    <cellStyle name="40% - Accent1 5 4 6 2" xfId="3677"/>
    <cellStyle name="40% - Accent1 5 4 7" xfId="3678"/>
    <cellStyle name="40% - Accent1 5 5" xfId="3679"/>
    <cellStyle name="40% - Accent1 5 5 2" xfId="3680"/>
    <cellStyle name="40% - Accent1 5 5 2 2" xfId="3681"/>
    <cellStyle name="40% - Accent1 5 5 2 2 2" xfId="3682"/>
    <cellStyle name="40% - Accent1 5 5 2 3" xfId="3683"/>
    <cellStyle name="40% - Accent1 5 5 2 3 2" xfId="3684"/>
    <cellStyle name="40% - Accent1 5 5 2 4" xfId="3685"/>
    <cellStyle name="40% - Accent1 5 5 3" xfId="3686"/>
    <cellStyle name="40% - Accent1 5 5 3 2" xfId="3687"/>
    <cellStyle name="40% - Accent1 5 5 3 2 2" xfId="3688"/>
    <cellStyle name="40% - Accent1 5 5 3 3" xfId="3689"/>
    <cellStyle name="40% - Accent1 5 5 4" xfId="3690"/>
    <cellStyle name="40% - Accent1 5 5 4 2" xfId="3691"/>
    <cellStyle name="40% - Accent1 5 5 5" xfId="3692"/>
    <cellStyle name="40% - Accent1 5 5 5 2" xfId="3693"/>
    <cellStyle name="40% - Accent1 5 5 6" xfId="3694"/>
    <cellStyle name="40% - Accent1 5 6" xfId="3695"/>
    <cellStyle name="40% - Accent1 5 6 2" xfId="3696"/>
    <cellStyle name="40% - Accent1 5 6 2 2" xfId="3697"/>
    <cellStyle name="40% - Accent1 5 6 3" xfId="3698"/>
    <cellStyle name="40% - Accent1 5 6 3 2" xfId="3699"/>
    <cellStyle name="40% - Accent1 5 6 4" xfId="3700"/>
    <cellStyle name="40% - Accent1 5 7" xfId="3701"/>
    <cellStyle name="40% - Accent1 5 7 2" xfId="3702"/>
    <cellStyle name="40% - Accent1 5 7 2 2" xfId="3703"/>
    <cellStyle name="40% - Accent1 5 7 3" xfId="3704"/>
    <cellStyle name="40% - Accent1 5 8" xfId="3705"/>
    <cellStyle name="40% - Accent1 5 8 2" xfId="3706"/>
    <cellStyle name="40% - Accent1 5 9" xfId="3707"/>
    <cellStyle name="40% - Accent1 5 9 2" xfId="3708"/>
    <cellStyle name="40% - Accent1 6" xfId="244"/>
    <cellStyle name="40% - Accent1 6 2" xfId="3709"/>
    <cellStyle name="40% - Accent1 6 2 2" xfId="3710"/>
    <cellStyle name="40% - Accent1 6 2 2 2" xfId="3711"/>
    <cellStyle name="40% - Accent1 6 2 3" xfId="3712"/>
    <cellStyle name="40% - Accent1 6 3" xfId="3713"/>
    <cellStyle name="40% - Accent1 6 3 2" xfId="3714"/>
    <cellStyle name="40% - Accent1 6 3 2 2" xfId="3715"/>
    <cellStyle name="40% - Accent1 6 3 3" xfId="3716"/>
    <cellStyle name="40% - Accent1 6 4" xfId="3717"/>
    <cellStyle name="40% - Accent1 6 4 2" xfId="3718"/>
    <cellStyle name="40% - Accent1 6 5" xfId="3719"/>
    <cellStyle name="40% - Accent1 7" xfId="3720"/>
    <cellStyle name="40% - Accent1 7 2" xfId="3721"/>
    <cellStyle name="40% - Accent1 7 2 2" xfId="3722"/>
    <cellStyle name="40% - Accent1 7 3" xfId="3723"/>
    <cellStyle name="40% - Accent1 8" xfId="3724"/>
    <cellStyle name="40% - Accent1 8 2" xfId="3725"/>
    <cellStyle name="40% - Accent1 8 2 2" xfId="3726"/>
    <cellStyle name="40% - Accent1 8 3" xfId="3727"/>
    <cellStyle name="40% - Accent1 9" xfId="3728"/>
    <cellStyle name="40% - Accent1 9 2" xfId="3729"/>
    <cellStyle name="40% - Accent2 10" xfId="3730"/>
    <cellStyle name="40% - Accent2 10 2" xfId="3731"/>
    <cellStyle name="40% - Accent2 11" xfId="3732"/>
    <cellStyle name="40% - Accent2 2" xfId="14"/>
    <cellStyle name="40% - Accent2 2 10" xfId="3733"/>
    <cellStyle name="40% - Accent2 2 2" xfId="3734"/>
    <cellStyle name="40% - Accent2 2 2 2" xfId="3735"/>
    <cellStyle name="40% - Accent2 2 2 2 2" xfId="3736"/>
    <cellStyle name="40% - Accent2 2 2 2 2 2" xfId="3737"/>
    <cellStyle name="40% - Accent2 2 2 2 2 2 2" xfId="3738"/>
    <cellStyle name="40% - Accent2 2 2 2 2 2 2 2" xfId="3739"/>
    <cellStyle name="40% - Accent2 2 2 2 2 2 2 2 2" xfId="3740"/>
    <cellStyle name="40% - Accent2 2 2 2 2 2 2 3" xfId="3741"/>
    <cellStyle name="40% - Accent2 2 2 2 2 2 3" xfId="3742"/>
    <cellStyle name="40% - Accent2 2 2 2 2 2 3 2" xfId="3743"/>
    <cellStyle name="40% - Accent2 2 2 2 2 2 3 2 2" xfId="3744"/>
    <cellStyle name="40% - Accent2 2 2 2 2 2 3 3" xfId="3745"/>
    <cellStyle name="40% - Accent2 2 2 2 2 2 4" xfId="3746"/>
    <cellStyle name="40% - Accent2 2 2 2 2 2 4 2" xfId="3747"/>
    <cellStyle name="40% - Accent2 2 2 2 2 2 5" xfId="3748"/>
    <cellStyle name="40% - Accent2 2 2 2 2 3" xfId="3749"/>
    <cellStyle name="40% - Accent2 2 2 2 2 3 2" xfId="3750"/>
    <cellStyle name="40% - Accent2 2 2 2 2 3 2 2" xfId="3751"/>
    <cellStyle name="40% - Accent2 2 2 2 2 3 3" xfId="3752"/>
    <cellStyle name="40% - Accent2 2 2 2 2 4" xfId="3753"/>
    <cellStyle name="40% - Accent2 2 2 2 2 4 2" xfId="3754"/>
    <cellStyle name="40% - Accent2 2 2 2 2 4 2 2" xfId="3755"/>
    <cellStyle name="40% - Accent2 2 2 2 2 4 3" xfId="3756"/>
    <cellStyle name="40% - Accent2 2 2 2 2 5" xfId="3757"/>
    <cellStyle name="40% - Accent2 2 2 2 2 5 2" xfId="3758"/>
    <cellStyle name="40% - Accent2 2 2 2 2 6" xfId="3759"/>
    <cellStyle name="40% - Accent2 2 2 2 2 6 2" xfId="3760"/>
    <cellStyle name="40% - Accent2 2 2 2 2 7" xfId="3761"/>
    <cellStyle name="40% - Accent2 2 2 2 3" xfId="3762"/>
    <cellStyle name="40% - Accent2 2 2 2 3 2" xfId="3763"/>
    <cellStyle name="40% - Accent2 2 2 2 3 2 2" xfId="3764"/>
    <cellStyle name="40% - Accent2 2 2 2 3 2 2 2" xfId="3765"/>
    <cellStyle name="40% - Accent2 2 2 2 3 2 3" xfId="3766"/>
    <cellStyle name="40% - Accent2 2 2 2 3 3" xfId="3767"/>
    <cellStyle name="40% - Accent2 2 2 2 3 3 2" xfId="3768"/>
    <cellStyle name="40% - Accent2 2 2 2 3 3 2 2" xfId="3769"/>
    <cellStyle name="40% - Accent2 2 2 2 3 3 3" xfId="3770"/>
    <cellStyle name="40% - Accent2 2 2 2 3 4" xfId="3771"/>
    <cellStyle name="40% - Accent2 2 2 2 3 4 2" xfId="3772"/>
    <cellStyle name="40% - Accent2 2 2 2 3 5" xfId="3773"/>
    <cellStyle name="40% - Accent2 2 2 2 4" xfId="3774"/>
    <cellStyle name="40% - Accent2 2 2 2 4 2" xfId="3775"/>
    <cellStyle name="40% - Accent2 2 2 2 4 2 2" xfId="3776"/>
    <cellStyle name="40% - Accent2 2 2 2 4 3" xfId="3777"/>
    <cellStyle name="40% - Accent2 2 2 2 5" xfId="3778"/>
    <cellStyle name="40% - Accent2 2 2 2 5 2" xfId="3779"/>
    <cellStyle name="40% - Accent2 2 2 2 5 2 2" xfId="3780"/>
    <cellStyle name="40% - Accent2 2 2 2 5 3" xfId="3781"/>
    <cellStyle name="40% - Accent2 2 2 2 6" xfId="3782"/>
    <cellStyle name="40% - Accent2 2 2 2 6 2" xfId="3783"/>
    <cellStyle name="40% - Accent2 2 2 2 7" xfId="3784"/>
    <cellStyle name="40% - Accent2 2 2 2 7 2" xfId="3785"/>
    <cellStyle name="40% - Accent2 2 2 2 8" xfId="3786"/>
    <cellStyle name="40% - Accent2 2 2 3" xfId="3787"/>
    <cellStyle name="40% - Accent2 2 2 3 2" xfId="3788"/>
    <cellStyle name="40% - Accent2 2 2 3 2 2" xfId="3789"/>
    <cellStyle name="40% - Accent2 2 2 3 2 2 2" xfId="3790"/>
    <cellStyle name="40% - Accent2 2 2 3 2 2 2 2" xfId="3791"/>
    <cellStyle name="40% - Accent2 2 2 3 2 2 3" xfId="3792"/>
    <cellStyle name="40% - Accent2 2 2 3 2 3" xfId="3793"/>
    <cellStyle name="40% - Accent2 2 2 3 2 3 2" xfId="3794"/>
    <cellStyle name="40% - Accent2 2 2 3 2 3 2 2" xfId="3795"/>
    <cellStyle name="40% - Accent2 2 2 3 2 3 3" xfId="3796"/>
    <cellStyle name="40% - Accent2 2 2 3 2 4" xfId="3797"/>
    <cellStyle name="40% - Accent2 2 2 3 2 4 2" xfId="3798"/>
    <cellStyle name="40% - Accent2 2 2 3 2 5" xfId="3799"/>
    <cellStyle name="40% - Accent2 2 2 3 2 5 2" xfId="3800"/>
    <cellStyle name="40% - Accent2 2 2 3 2 6" xfId="3801"/>
    <cellStyle name="40% - Accent2 2 2 3 3" xfId="3802"/>
    <cellStyle name="40% - Accent2 2 2 3 3 2" xfId="3803"/>
    <cellStyle name="40% - Accent2 2 2 3 3 2 2" xfId="3804"/>
    <cellStyle name="40% - Accent2 2 2 3 3 3" xfId="3805"/>
    <cellStyle name="40% - Accent2 2 2 3 4" xfId="3806"/>
    <cellStyle name="40% - Accent2 2 2 3 4 2" xfId="3807"/>
    <cellStyle name="40% - Accent2 2 2 3 4 2 2" xfId="3808"/>
    <cellStyle name="40% - Accent2 2 2 3 4 3" xfId="3809"/>
    <cellStyle name="40% - Accent2 2 2 3 5" xfId="3810"/>
    <cellStyle name="40% - Accent2 2 2 3 5 2" xfId="3811"/>
    <cellStyle name="40% - Accent2 2 2 3 6" xfId="3812"/>
    <cellStyle name="40% - Accent2 2 2 3 6 2" xfId="3813"/>
    <cellStyle name="40% - Accent2 2 2 3 7" xfId="3814"/>
    <cellStyle name="40% - Accent2 2 2 4" xfId="3815"/>
    <cellStyle name="40% - Accent2 2 2 4 2" xfId="3816"/>
    <cellStyle name="40% - Accent2 2 2 4 2 2" xfId="3817"/>
    <cellStyle name="40% - Accent2 2 2 4 2 2 2" xfId="3818"/>
    <cellStyle name="40% - Accent2 2 2 4 2 3" xfId="3819"/>
    <cellStyle name="40% - Accent2 2 2 4 2 3 2" xfId="3820"/>
    <cellStyle name="40% - Accent2 2 2 4 2 4" xfId="3821"/>
    <cellStyle name="40% - Accent2 2 2 4 3" xfId="3822"/>
    <cellStyle name="40% - Accent2 2 2 4 3 2" xfId="3823"/>
    <cellStyle name="40% - Accent2 2 2 4 3 2 2" xfId="3824"/>
    <cellStyle name="40% - Accent2 2 2 4 3 3" xfId="3825"/>
    <cellStyle name="40% - Accent2 2 2 4 4" xfId="3826"/>
    <cellStyle name="40% - Accent2 2 2 4 4 2" xfId="3827"/>
    <cellStyle name="40% - Accent2 2 2 4 5" xfId="3828"/>
    <cellStyle name="40% - Accent2 2 2 4 5 2" xfId="3829"/>
    <cellStyle name="40% - Accent2 2 2 4 6" xfId="3830"/>
    <cellStyle name="40% - Accent2 2 2 5" xfId="3831"/>
    <cellStyle name="40% - Accent2 2 2 5 2" xfId="3832"/>
    <cellStyle name="40% - Accent2 2 2 5 2 2" xfId="3833"/>
    <cellStyle name="40% - Accent2 2 2 5 3" xfId="3834"/>
    <cellStyle name="40% - Accent2 2 2 5 3 2" xfId="3835"/>
    <cellStyle name="40% - Accent2 2 2 5 4" xfId="3836"/>
    <cellStyle name="40% - Accent2 2 2 6" xfId="3837"/>
    <cellStyle name="40% - Accent2 2 2 6 2" xfId="3838"/>
    <cellStyle name="40% - Accent2 2 2 6 2 2" xfId="3839"/>
    <cellStyle name="40% - Accent2 2 2 6 3" xfId="3840"/>
    <cellStyle name="40% - Accent2 2 2 7" xfId="3841"/>
    <cellStyle name="40% - Accent2 2 2 7 2" xfId="3842"/>
    <cellStyle name="40% - Accent2 2 2 8" xfId="3843"/>
    <cellStyle name="40% - Accent2 2 2 8 2" xfId="3844"/>
    <cellStyle name="40% - Accent2 2 2 9" xfId="3845"/>
    <cellStyle name="40% - Accent2 2 3" xfId="3846"/>
    <cellStyle name="40% - Accent2 2 3 2" xfId="3847"/>
    <cellStyle name="40% - Accent2 2 3 2 2" xfId="3848"/>
    <cellStyle name="40% - Accent2 2 3 2 2 2" xfId="3849"/>
    <cellStyle name="40% - Accent2 2 3 2 2 2 2" xfId="3850"/>
    <cellStyle name="40% - Accent2 2 3 2 2 2 2 2" xfId="3851"/>
    <cellStyle name="40% - Accent2 2 3 2 2 2 3" xfId="3852"/>
    <cellStyle name="40% - Accent2 2 3 2 2 3" xfId="3853"/>
    <cellStyle name="40% - Accent2 2 3 2 2 3 2" xfId="3854"/>
    <cellStyle name="40% - Accent2 2 3 2 2 3 2 2" xfId="3855"/>
    <cellStyle name="40% - Accent2 2 3 2 2 3 3" xfId="3856"/>
    <cellStyle name="40% - Accent2 2 3 2 2 4" xfId="3857"/>
    <cellStyle name="40% - Accent2 2 3 2 2 4 2" xfId="3858"/>
    <cellStyle name="40% - Accent2 2 3 2 2 5" xfId="3859"/>
    <cellStyle name="40% - Accent2 2 3 2 3" xfId="3860"/>
    <cellStyle name="40% - Accent2 2 3 2 3 2" xfId="3861"/>
    <cellStyle name="40% - Accent2 2 3 2 3 2 2" xfId="3862"/>
    <cellStyle name="40% - Accent2 2 3 2 3 3" xfId="3863"/>
    <cellStyle name="40% - Accent2 2 3 2 4" xfId="3864"/>
    <cellStyle name="40% - Accent2 2 3 2 4 2" xfId="3865"/>
    <cellStyle name="40% - Accent2 2 3 2 4 2 2" xfId="3866"/>
    <cellStyle name="40% - Accent2 2 3 2 4 3" xfId="3867"/>
    <cellStyle name="40% - Accent2 2 3 2 5" xfId="3868"/>
    <cellStyle name="40% - Accent2 2 3 2 5 2" xfId="3869"/>
    <cellStyle name="40% - Accent2 2 3 2 6" xfId="3870"/>
    <cellStyle name="40% - Accent2 2 3 2 6 2" xfId="3871"/>
    <cellStyle name="40% - Accent2 2 3 2 7" xfId="3872"/>
    <cellStyle name="40% - Accent2 2 3 3" xfId="3873"/>
    <cellStyle name="40% - Accent2 2 3 3 2" xfId="3874"/>
    <cellStyle name="40% - Accent2 2 3 3 2 2" xfId="3875"/>
    <cellStyle name="40% - Accent2 2 3 3 2 2 2" xfId="3876"/>
    <cellStyle name="40% - Accent2 2 3 3 2 3" xfId="3877"/>
    <cellStyle name="40% - Accent2 2 3 3 3" xfId="3878"/>
    <cellStyle name="40% - Accent2 2 3 3 3 2" xfId="3879"/>
    <cellStyle name="40% - Accent2 2 3 3 3 2 2" xfId="3880"/>
    <cellStyle name="40% - Accent2 2 3 3 3 3" xfId="3881"/>
    <cellStyle name="40% - Accent2 2 3 3 4" xfId="3882"/>
    <cellStyle name="40% - Accent2 2 3 3 4 2" xfId="3883"/>
    <cellStyle name="40% - Accent2 2 3 3 5" xfId="3884"/>
    <cellStyle name="40% - Accent2 2 3 4" xfId="3885"/>
    <cellStyle name="40% - Accent2 2 3 4 2" xfId="3886"/>
    <cellStyle name="40% - Accent2 2 3 4 2 2" xfId="3887"/>
    <cellStyle name="40% - Accent2 2 3 4 3" xfId="3888"/>
    <cellStyle name="40% - Accent2 2 3 5" xfId="3889"/>
    <cellStyle name="40% - Accent2 2 3 5 2" xfId="3890"/>
    <cellStyle name="40% - Accent2 2 3 5 2 2" xfId="3891"/>
    <cellStyle name="40% - Accent2 2 3 5 3" xfId="3892"/>
    <cellStyle name="40% - Accent2 2 3 6" xfId="3893"/>
    <cellStyle name="40% - Accent2 2 3 6 2" xfId="3894"/>
    <cellStyle name="40% - Accent2 2 3 7" xfId="3895"/>
    <cellStyle name="40% - Accent2 2 3 7 2" xfId="3896"/>
    <cellStyle name="40% - Accent2 2 3 8" xfId="3897"/>
    <cellStyle name="40% - Accent2 2 4" xfId="3898"/>
    <cellStyle name="40% - Accent2 2 4 2" xfId="3899"/>
    <cellStyle name="40% - Accent2 2 4 2 2" xfId="3900"/>
    <cellStyle name="40% - Accent2 2 4 2 2 2" xfId="3901"/>
    <cellStyle name="40% - Accent2 2 4 2 2 2 2" xfId="3902"/>
    <cellStyle name="40% - Accent2 2 4 2 2 3" xfId="3903"/>
    <cellStyle name="40% - Accent2 2 4 2 3" xfId="3904"/>
    <cellStyle name="40% - Accent2 2 4 2 3 2" xfId="3905"/>
    <cellStyle name="40% - Accent2 2 4 2 3 2 2" xfId="3906"/>
    <cellStyle name="40% - Accent2 2 4 2 3 3" xfId="3907"/>
    <cellStyle name="40% - Accent2 2 4 2 4" xfId="3908"/>
    <cellStyle name="40% - Accent2 2 4 2 4 2" xfId="3909"/>
    <cellStyle name="40% - Accent2 2 4 2 5" xfId="3910"/>
    <cellStyle name="40% - Accent2 2 4 2 5 2" xfId="3911"/>
    <cellStyle name="40% - Accent2 2 4 2 6" xfId="3912"/>
    <cellStyle name="40% - Accent2 2 4 3" xfId="3913"/>
    <cellStyle name="40% - Accent2 2 4 3 2" xfId="3914"/>
    <cellStyle name="40% - Accent2 2 4 3 2 2" xfId="3915"/>
    <cellStyle name="40% - Accent2 2 4 3 3" xfId="3916"/>
    <cellStyle name="40% - Accent2 2 4 4" xfId="3917"/>
    <cellStyle name="40% - Accent2 2 4 4 2" xfId="3918"/>
    <cellStyle name="40% - Accent2 2 4 4 2 2" xfId="3919"/>
    <cellStyle name="40% - Accent2 2 4 4 3" xfId="3920"/>
    <cellStyle name="40% - Accent2 2 4 5" xfId="3921"/>
    <cellStyle name="40% - Accent2 2 4 5 2" xfId="3922"/>
    <cellStyle name="40% - Accent2 2 4 6" xfId="3923"/>
    <cellStyle name="40% - Accent2 2 4 6 2" xfId="3924"/>
    <cellStyle name="40% - Accent2 2 4 7" xfId="3925"/>
    <cellStyle name="40% - Accent2 2 5" xfId="3926"/>
    <cellStyle name="40% - Accent2 2 5 2" xfId="3927"/>
    <cellStyle name="40% - Accent2 2 5 2 2" xfId="3928"/>
    <cellStyle name="40% - Accent2 2 5 2 2 2" xfId="3929"/>
    <cellStyle name="40% - Accent2 2 5 2 3" xfId="3930"/>
    <cellStyle name="40% - Accent2 2 5 2 3 2" xfId="3931"/>
    <cellStyle name="40% - Accent2 2 5 2 4" xfId="3932"/>
    <cellStyle name="40% - Accent2 2 5 3" xfId="3933"/>
    <cellStyle name="40% - Accent2 2 5 3 2" xfId="3934"/>
    <cellStyle name="40% - Accent2 2 5 3 2 2" xfId="3935"/>
    <cellStyle name="40% - Accent2 2 5 3 3" xfId="3936"/>
    <cellStyle name="40% - Accent2 2 5 4" xfId="3937"/>
    <cellStyle name="40% - Accent2 2 5 4 2" xfId="3938"/>
    <cellStyle name="40% - Accent2 2 5 5" xfId="3939"/>
    <cellStyle name="40% - Accent2 2 5 5 2" xfId="3940"/>
    <cellStyle name="40% - Accent2 2 5 6" xfId="3941"/>
    <cellStyle name="40% - Accent2 2 6" xfId="3942"/>
    <cellStyle name="40% - Accent2 2 6 2" xfId="3943"/>
    <cellStyle name="40% - Accent2 2 6 2 2" xfId="3944"/>
    <cellStyle name="40% - Accent2 2 6 3" xfId="3945"/>
    <cellStyle name="40% - Accent2 2 6 3 2" xfId="3946"/>
    <cellStyle name="40% - Accent2 2 6 4" xfId="3947"/>
    <cellStyle name="40% - Accent2 2 7" xfId="3948"/>
    <cellStyle name="40% - Accent2 2 7 2" xfId="3949"/>
    <cellStyle name="40% - Accent2 2 7 2 2" xfId="3950"/>
    <cellStyle name="40% - Accent2 2 7 3" xfId="3951"/>
    <cellStyle name="40% - Accent2 2 8" xfId="3952"/>
    <cellStyle name="40% - Accent2 2 8 2" xfId="3953"/>
    <cellStyle name="40% - Accent2 2 9" xfId="3954"/>
    <cellStyle name="40% - Accent2 2 9 2" xfId="3955"/>
    <cellStyle name="40% - Accent2 2_Deferred Income Taxes" xfId="3956"/>
    <cellStyle name="40% - Accent2 3" xfId="245"/>
    <cellStyle name="40% - Accent2 3 2" xfId="3957"/>
    <cellStyle name="40% - Accent2 3 2 2" xfId="3958"/>
    <cellStyle name="40% - Accent2 3 2 2 2" xfId="3959"/>
    <cellStyle name="40% - Accent2 3 2 2 2 2" xfId="3960"/>
    <cellStyle name="40% - Accent2 3 2 2 2 2 2" xfId="3961"/>
    <cellStyle name="40% - Accent2 3 2 2 2 3" xfId="3962"/>
    <cellStyle name="40% - Accent2 3 2 2 3" xfId="3963"/>
    <cellStyle name="40% - Accent2 3 2 2 3 2" xfId="3964"/>
    <cellStyle name="40% - Accent2 3 2 2 3 2 2" xfId="3965"/>
    <cellStyle name="40% - Accent2 3 2 2 3 3" xfId="3966"/>
    <cellStyle name="40% - Accent2 3 2 2 4" xfId="3967"/>
    <cellStyle name="40% - Accent2 3 2 2 4 2" xfId="3968"/>
    <cellStyle name="40% - Accent2 3 2 2 5" xfId="3969"/>
    <cellStyle name="40% - Accent2 3 2 3" xfId="3970"/>
    <cellStyle name="40% - Accent2 3 2 3 2" xfId="3971"/>
    <cellStyle name="40% - Accent2 3 2 3 2 2" xfId="3972"/>
    <cellStyle name="40% - Accent2 3 2 3 3" xfId="3973"/>
    <cellStyle name="40% - Accent2 3 2 4" xfId="3974"/>
    <cellStyle name="40% - Accent2 3 2 4 2" xfId="3975"/>
    <cellStyle name="40% - Accent2 3 2 4 2 2" xfId="3976"/>
    <cellStyle name="40% - Accent2 3 2 4 3" xfId="3977"/>
    <cellStyle name="40% - Accent2 3 2 5" xfId="3978"/>
    <cellStyle name="40% - Accent2 3 2 5 2" xfId="3979"/>
    <cellStyle name="40% - Accent2 3 2 6" xfId="3980"/>
    <cellStyle name="40% - Accent2 3 3" xfId="3981"/>
    <cellStyle name="40% - Accent2 3 3 2" xfId="3982"/>
    <cellStyle name="40% - Accent2 3 3 2 2" xfId="3983"/>
    <cellStyle name="40% - Accent2 3 3 2 2 2" xfId="3984"/>
    <cellStyle name="40% - Accent2 3 3 2 3" xfId="3985"/>
    <cellStyle name="40% - Accent2 3 3 3" xfId="3986"/>
    <cellStyle name="40% - Accent2 3 3 3 2" xfId="3987"/>
    <cellStyle name="40% - Accent2 3 3 3 2 2" xfId="3988"/>
    <cellStyle name="40% - Accent2 3 3 3 3" xfId="3989"/>
    <cellStyle name="40% - Accent2 3 3 4" xfId="3990"/>
    <cellStyle name="40% - Accent2 3 3 4 2" xfId="3991"/>
    <cellStyle name="40% - Accent2 3 3 5" xfId="3992"/>
    <cellStyle name="40% - Accent2 3 4" xfId="3993"/>
    <cellStyle name="40% - Accent2 3 4 2" xfId="3994"/>
    <cellStyle name="40% - Accent2 3 4 2 2" xfId="3995"/>
    <cellStyle name="40% - Accent2 3 4 3" xfId="3996"/>
    <cellStyle name="40% - Accent2 3 5" xfId="3997"/>
    <cellStyle name="40% - Accent2 3 5 2" xfId="3998"/>
    <cellStyle name="40% - Accent2 3 5 2 2" xfId="3999"/>
    <cellStyle name="40% - Accent2 3 5 3" xfId="4000"/>
    <cellStyle name="40% - Accent2 3 6" xfId="4001"/>
    <cellStyle name="40% - Accent2 3 6 2" xfId="4002"/>
    <cellStyle name="40% - Accent2 3 7" xfId="4003"/>
    <cellStyle name="40% - Accent2 4" xfId="246"/>
    <cellStyle name="40% - Accent2 4 2" xfId="4004"/>
    <cellStyle name="40% - Accent2 4 2 2" xfId="4005"/>
    <cellStyle name="40% - Accent2 4 2 2 2" xfId="4006"/>
    <cellStyle name="40% - Accent2 4 2 2 2 2" xfId="4007"/>
    <cellStyle name="40% - Accent2 4 2 2 3" xfId="4008"/>
    <cellStyle name="40% - Accent2 4 2 3" xfId="4009"/>
    <cellStyle name="40% - Accent2 4 2 3 2" xfId="4010"/>
    <cellStyle name="40% - Accent2 4 2 3 2 2" xfId="4011"/>
    <cellStyle name="40% - Accent2 4 2 3 3" xfId="4012"/>
    <cellStyle name="40% - Accent2 4 2 4" xfId="4013"/>
    <cellStyle name="40% - Accent2 4 2 4 2" xfId="4014"/>
    <cellStyle name="40% - Accent2 4 2 5" xfId="4015"/>
    <cellStyle name="40% - Accent2 4 3" xfId="4016"/>
    <cellStyle name="40% - Accent2 4 3 2" xfId="4017"/>
    <cellStyle name="40% - Accent2 4 3 2 2" xfId="4018"/>
    <cellStyle name="40% - Accent2 4 3 3" xfId="4019"/>
    <cellStyle name="40% - Accent2 4 4" xfId="4020"/>
    <cellStyle name="40% - Accent2 4 4 2" xfId="4021"/>
    <cellStyle name="40% - Accent2 4 4 2 2" xfId="4022"/>
    <cellStyle name="40% - Accent2 4 4 3" xfId="4023"/>
    <cellStyle name="40% - Accent2 4 5" xfId="4024"/>
    <cellStyle name="40% - Accent2 4 5 2" xfId="4025"/>
    <cellStyle name="40% - Accent2 4 6" xfId="4026"/>
    <cellStyle name="40% - Accent2 5" xfId="247"/>
    <cellStyle name="40% - Accent2 5 2" xfId="4027"/>
    <cellStyle name="40% - Accent2 5 2 2" xfId="4028"/>
    <cellStyle name="40% - Accent2 5 2 2 2" xfId="4029"/>
    <cellStyle name="40% - Accent2 5 2 3" xfId="4030"/>
    <cellStyle name="40% - Accent2 5 3" xfId="4031"/>
    <cellStyle name="40% - Accent2 5 3 2" xfId="4032"/>
    <cellStyle name="40% - Accent2 5 3 2 2" xfId="4033"/>
    <cellStyle name="40% - Accent2 5 3 3" xfId="4034"/>
    <cellStyle name="40% - Accent2 5 4" xfId="4035"/>
    <cellStyle name="40% - Accent2 5 4 2" xfId="4036"/>
    <cellStyle name="40% - Accent2 5 5" xfId="4037"/>
    <cellStyle name="40% - Accent2 6" xfId="248"/>
    <cellStyle name="40% - Accent2 6 2" xfId="4038"/>
    <cellStyle name="40% - Accent2 6 2 2" xfId="4039"/>
    <cellStyle name="40% - Accent2 6 3" xfId="4040"/>
    <cellStyle name="40% - Accent2 7" xfId="4041"/>
    <cellStyle name="40% - Accent2 7 2" xfId="4042"/>
    <cellStyle name="40% - Accent2 7 2 2" xfId="4043"/>
    <cellStyle name="40% - Accent2 7 3" xfId="4044"/>
    <cellStyle name="40% - Accent2 8" xfId="4045"/>
    <cellStyle name="40% - Accent2 8 2" xfId="4046"/>
    <cellStyle name="40% - Accent2 9" xfId="4047"/>
    <cellStyle name="40% - Accent2 9 2" xfId="4048"/>
    <cellStyle name="40% - Accent3 2" xfId="15"/>
    <cellStyle name="40% - Accent3 2 10" xfId="4049"/>
    <cellStyle name="40% - Accent3 2 18" xfId="4050"/>
    <cellStyle name="40% - Accent3 2 2" xfId="4051"/>
    <cellStyle name="40% - Accent3 2 2 2" xfId="4052"/>
    <cellStyle name="40% - Accent3 2 2 2 2" xfId="4053"/>
    <cellStyle name="40% - Accent3 2 2 2 2 2" xfId="4054"/>
    <cellStyle name="40% - Accent3 2 2 2 2 2 2" xfId="4055"/>
    <cellStyle name="40% - Accent3 2 2 2 2 2 2 2" xfId="4056"/>
    <cellStyle name="40% - Accent3 2 2 2 2 2 2 2 2" xfId="4057"/>
    <cellStyle name="40% - Accent3 2 2 2 2 2 2 3" xfId="4058"/>
    <cellStyle name="40% - Accent3 2 2 2 2 2 3" xfId="4059"/>
    <cellStyle name="40% - Accent3 2 2 2 2 2 3 2" xfId="4060"/>
    <cellStyle name="40% - Accent3 2 2 2 2 2 3 2 2" xfId="4061"/>
    <cellStyle name="40% - Accent3 2 2 2 2 2 3 3" xfId="4062"/>
    <cellStyle name="40% - Accent3 2 2 2 2 2 4" xfId="4063"/>
    <cellStyle name="40% - Accent3 2 2 2 2 2 4 2" xfId="4064"/>
    <cellStyle name="40% - Accent3 2 2 2 2 2 5" xfId="4065"/>
    <cellStyle name="40% - Accent3 2 2 2 2 3" xfId="4066"/>
    <cellStyle name="40% - Accent3 2 2 2 2 3 2" xfId="4067"/>
    <cellStyle name="40% - Accent3 2 2 2 2 3 2 2" xfId="4068"/>
    <cellStyle name="40% - Accent3 2 2 2 2 3 3" xfId="4069"/>
    <cellStyle name="40% - Accent3 2 2 2 2 4" xfId="4070"/>
    <cellStyle name="40% - Accent3 2 2 2 2 4 2" xfId="4071"/>
    <cellStyle name="40% - Accent3 2 2 2 2 4 2 2" xfId="4072"/>
    <cellStyle name="40% - Accent3 2 2 2 2 4 3" xfId="4073"/>
    <cellStyle name="40% - Accent3 2 2 2 2 5" xfId="4074"/>
    <cellStyle name="40% - Accent3 2 2 2 2 5 2" xfId="4075"/>
    <cellStyle name="40% - Accent3 2 2 2 2 6" xfId="4076"/>
    <cellStyle name="40% - Accent3 2 2 2 2 6 2" xfId="4077"/>
    <cellStyle name="40% - Accent3 2 2 2 2 7" xfId="4078"/>
    <cellStyle name="40% - Accent3 2 2 2 3" xfId="4079"/>
    <cellStyle name="40% - Accent3 2 2 2 3 2" xfId="4080"/>
    <cellStyle name="40% - Accent3 2 2 2 3 2 2" xfId="4081"/>
    <cellStyle name="40% - Accent3 2 2 2 3 2 2 2" xfId="4082"/>
    <cellStyle name="40% - Accent3 2 2 2 3 2 3" xfId="4083"/>
    <cellStyle name="40% - Accent3 2 2 2 3 3" xfId="4084"/>
    <cellStyle name="40% - Accent3 2 2 2 3 3 2" xfId="4085"/>
    <cellStyle name="40% - Accent3 2 2 2 3 3 2 2" xfId="4086"/>
    <cellStyle name="40% - Accent3 2 2 2 3 3 3" xfId="4087"/>
    <cellStyle name="40% - Accent3 2 2 2 3 4" xfId="4088"/>
    <cellStyle name="40% - Accent3 2 2 2 3 4 2" xfId="4089"/>
    <cellStyle name="40% - Accent3 2 2 2 3 5" xfId="4090"/>
    <cellStyle name="40% - Accent3 2 2 2 4" xfId="4091"/>
    <cellStyle name="40% - Accent3 2 2 2 4 2" xfId="4092"/>
    <cellStyle name="40% - Accent3 2 2 2 4 2 2" xfId="4093"/>
    <cellStyle name="40% - Accent3 2 2 2 4 3" xfId="4094"/>
    <cellStyle name="40% - Accent3 2 2 2 5" xfId="4095"/>
    <cellStyle name="40% - Accent3 2 2 2 5 2" xfId="4096"/>
    <cellStyle name="40% - Accent3 2 2 2 5 2 2" xfId="4097"/>
    <cellStyle name="40% - Accent3 2 2 2 5 3" xfId="4098"/>
    <cellStyle name="40% - Accent3 2 2 2 6" xfId="4099"/>
    <cellStyle name="40% - Accent3 2 2 2 6 2" xfId="4100"/>
    <cellStyle name="40% - Accent3 2 2 2 7" xfId="4101"/>
    <cellStyle name="40% - Accent3 2 2 2 7 2" xfId="4102"/>
    <cellStyle name="40% - Accent3 2 2 2 8" xfId="4103"/>
    <cellStyle name="40% - Accent3 2 2 3" xfId="4104"/>
    <cellStyle name="40% - Accent3 2 2 3 2" xfId="4105"/>
    <cellStyle name="40% - Accent3 2 2 3 2 2" xfId="4106"/>
    <cellStyle name="40% - Accent3 2 2 3 2 2 2" xfId="4107"/>
    <cellStyle name="40% - Accent3 2 2 3 2 2 2 2" xfId="4108"/>
    <cellStyle name="40% - Accent3 2 2 3 2 2 3" xfId="4109"/>
    <cellStyle name="40% - Accent3 2 2 3 2 3" xfId="4110"/>
    <cellStyle name="40% - Accent3 2 2 3 2 3 2" xfId="4111"/>
    <cellStyle name="40% - Accent3 2 2 3 2 3 2 2" xfId="4112"/>
    <cellStyle name="40% - Accent3 2 2 3 2 3 3" xfId="4113"/>
    <cellStyle name="40% - Accent3 2 2 3 2 4" xfId="4114"/>
    <cellStyle name="40% - Accent3 2 2 3 2 4 2" xfId="4115"/>
    <cellStyle name="40% - Accent3 2 2 3 2 5" xfId="4116"/>
    <cellStyle name="40% - Accent3 2 2 3 2 5 2" xfId="4117"/>
    <cellStyle name="40% - Accent3 2 2 3 2 6" xfId="4118"/>
    <cellStyle name="40% - Accent3 2 2 3 3" xfId="4119"/>
    <cellStyle name="40% - Accent3 2 2 3 3 2" xfId="4120"/>
    <cellStyle name="40% - Accent3 2 2 3 3 2 2" xfId="4121"/>
    <cellStyle name="40% - Accent3 2 2 3 3 3" xfId="4122"/>
    <cellStyle name="40% - Accent3 2 2 3 4" xfId="4123"/>
    <cellStyle name="40% - Accent3 2 2 3 4 2" xfId="4124"/>
    <cellStyle name="40% - Accent3 2 2 3 4 2 2" xfId="4125"/>
    <cellStyle name="40% - Accent3 2 2 3 4 3" xfId="4126"/>
    <cellStyle name="40% - Accent3 2 2 3 5" xfId="4127"/>
    <cellStyle name="40% - Accent3 2 2 3 5 2" xfId="4128"/>
    <cellStyle name="40% - Accent3 2 2 3 6" xfId="4129"/>
    <cellStyle name="40% - Accent3 2 2 3 6 2" xfId="4130"/>
    <cellStyle name="40% - Accent3 2 2 3 7" xfId="4131"/>
    <cellStyle name="40% - Accent3 2 2 4" xfId="4132"/>
    <cellStyle name="40% - Accent3 2 2 4 2" xfId="4133"/>
    <cellStyle name="40% - Accent3 2 2 4 2 2" xfId="4134"/>
    <cellStyle name="40% - Accent3 2 2 4 2 2 2" xfId="4135"/>
    <cellStyle name="40% - Accent3 2 2 4 2 3" xfId="4136"/>
    <cellStyle name="40% - Accent3 2 2 4 2 3 2" xfId="4137"/>
    <cellStyle name="40% - Accent3 2 2 4 2 4" xfId="4138"/>
    <cellStyle name="40% - Accent3 2 2 4 3" xfId="4139"/>
    <cellStyle name="40% - Accent3 2 2 4 3 2" xfId="4140"/>
    <cellStyle name="40% - Accent3 2 2 4 3 2 2" xfId="4141"/>
    <cellStyle name="40% - Accent3 2 2 4 3 3" xfId="4142"/>
    <cellStyle name="40% - Accent3 2 2 4 4" xfId="4143"/>
    <cellStyle name="40% - Accent3 2 2 4 4 2" xfId="4144"/>
    <cellStyle name="40% - Accent3 2 2 4 5" xfId="4145"/>
    <cellStyle name="40% - Accent3 2 2 4 5 2" xfId="4146"/>
    <cellStyle name="40% - Accent3 2 2 4 6" xfId="4147"/>
    <cellStyle name="40% - Accent3 2 2 5" xfId="4148"/>
    <cellStyle name="40% - Accent3 2 2 5 2" xfId="4149"/>
    <cellStyle name="40% - Accent3 2 2 5 2 2" xfId="4150"/>
    <cellStyle name="40% - Accent3 2 2 5 3" xfId="4151"/>
    <cellStyle name="40% - Accent3 2 2 5 3 2" xfId="4152"/>
    <cellStyle name="40% - Accent3 2 2 5 4" xfId="4153"/>
    <cellStyle name="40% - Accent3 2 2 6" xfId="4154"/>
    <cellStyle name="40% - Accent3 2 2 6 2" xfId="4155"/>
    <cellStyle name="40% - Accent3 2 2 6 2 2" xfId="4156"/>
    <cellStyle name="40% - Accent3 2 2 6 3" xfId="4157"/>
    <cellStyle name="40% - Accent3 2 2 7" xfId="4158"/>
    <cellStyle name="40% - Accent3 2 2 7 2" xfId="4159"/>
    <cellStyle name="40% - Accent3 2 2 8" xfId="4160"/>
    <cellStyle name="40% - Accent3 2 2 8 2" xfId="4161"/>
    <cellStyle name="40% - Accent3 2 2 9" xfId="4162"/>
    <cellStyle name="40% - Accent3 2 3" xfId="4163"/>
    <cellStyle name="40% - Accent3 2 3 2" xfId="4164"/>
    <cellStyle name="40% - Accent3 2 3 2 2" xfId="4165"/>
    <cellStyle name="40% - Accent3 2 3 2 2 2" xfId="4166"/>
    <cellStyle name="40% - Accent3 2 3 2 2 2 2" xfId="4167"/>
    <cellStyle name="40% - Accent3 2 3 2 2 2 2 2" xfId="4168"/>
    <cellStyle name="40% - Accent3 2 3 2 2 2 3" xfId="4169"/>
    <cellStyle name="40% - Accent3 2 3 2 2 3" xfId="4170"/>
    <cellStyle name="40% - Accent3 2 3 2 2 3 2" xfId="4171"/>
    <cellStyle name="40% - Accent3 2 3 2 2 3 2 2" xfId="4172"/>
    <cellStyle name="40% - Accent3 2 3 2 2 3 3" xfId="4173"/>
    <cellStyle name="40% - Accent3 2 3 2 2 4" xfId="4174"/>
    <cellStyle name="40% - Accent3 2 3 2 2 4 2" xfId="4175"/>
    <cellStyle name="40% - Accent3 2 3 2 2 5" xfId="4176"/>
    <cellStyle name="40% - Accent3 2 3 2 3" xfId="4177"/>
    <cellStyle name="40% - Accent3 2 3 2 3 2" xfId="4178"/>
    <cellStyle name="40% - Accent3 2 3 2 3 2 2" xfId="4179"/>
    <cellStyle name="40% - Accent3 2 3 2 3 3" xfId="4180"/>
    <cellStyle name="40% - Accent3 2 3 2 4" xfId="4181"/>
    <cellStyle name="40% - Accent3 2 3 2 4 2" xfId="4182"/>
    <cellStyle name="40% - Accent3 2 3 2 4 2 2" xfId="4183"/>
    <cellStyle name="40% - Accent3 2 3 2 4 3" xfId="4184"/>
    <cellStyle name="40% - Accent3 2 3 2 5" xfId="4185"/>
    <cellStyle name="40% - Accent3 2 3 2 5 2" xfId="4186"/>
    <cellStyle name="40% - Accent3 2 3 2 6" xfId="4187"/>
    <cellStyle name="40% - Accent3 2 3 2 6 2" xfId="4188"/>
    <cellStyle name="40% - Accent3 2 3 2 7" xfId="4189"/>
    <cellStyle name="40% - Accent3 2 3 3" xfId="4190"/>
    <cellStyle name="40% - Accent3 2 3 3 2" xfId="4191"/>
    <cellStyle name="40% - Accent3 2 3 3 2 2" xfId="4192"/>
    <cellStyle name="40% - Accent3 2 3 3 2 2 2" xfId="4193"/>
    <cellStyle name="40% - Accent3 2 3 3 2 3" xfId="4194"/>
    <cellStyle name="40% - Accent3 2 3 3 3" xfId="4195"/>
    <cellStyle name="40% - Accent3 2 3 3 3 2" xfId="4196"/>
    <cellStyle name="40% - Accent3 2 3 3 3 2 2" xfId="4197"/>
    <cellStyle name="40% - Accent3 2 3 3 3 3" xfId="4198"/>
    <cellStyle name="40% - Accent3 2 3 3 4" xfId="4199"/>
    <cellStyle name="40% - Accent3 2 3 3 4 2" xfId="4200"/>
    <cellStyle name="40% - Accent3 2 3 3 5" xfId="4201"/>
    <cellStyle name="40% - Accent3 2 3 4" xfId="4202"/>
    <cellStyle name="40% - Accent3 2 3 4 2" xfId="4203"/>
    <cellStyle name="40% - Accent3 2 3 4 2 2" xfId="4204"/>
    <cellStyle name="40% - Accent3 2 3 4 3" xfId="4205"/>
    <cellStyle name="40% - Accent3 2 3 5" xfId="4206"/>
    <cellStyle name="40% - Accent3 2 3 5 2" xfId="4207"/>
    <cellStyle name="40% - Accent3 2 3 5 2 2" xfId="4208"/>
    <cellStyle name="40% - Accent3 2 3 5 3" xfId="4209"/>
    <cellStyle name="40% - Accent3 2 3 6" xfId="4210"/>
    <cellStyle name="40% - Accent3 2 3 6 2" xfId="4211"/>
    <cellStyle name="40% - Accent3 2 3 7" xfId="4212"/>
    <cellStyle name="40% - Accent3 2 3 7 2" xfId="4213"/>
    <cellStyle name="40% - Accent3 2 3 8" xfId="4214"/>
    <cellStyle name="40% - Accent3 2 4" xfId="4215"/>
    <cellStyle name="40% - Accent3 2 4 2" xfId="4216"/>
    <cellStyle name="40% - Accent3 2 4 2 2" xfId="4217"/>
    <cellStyle name="40% - Accent3 2 4 2 2 2" xfId="4218"/>
    <cellStyle name="40% - Accent3 2 4 2 2 2 2" xfId="4219"/>
    <cellStyle name="40% - Accent3 2 4 2 2 3" xfId="4220"/>
    <cellStyle name="40% - Accent3 2 4 2 3" xfId="4221"/>
    <cellStyle name="40% - Accent3 2 4 2 3 2" xfId="4222"/>
    <cellStyle name="40% - Accent3 2 4 2 3 2 2" xfId="4223"/>
    <cellStyle name="40% - Accent3 2 4 2 3 3" xfId="4224"/>
    <cellStyle name="40% - Accent3 2 4 2 4" xfId="4225"/>
    <cellStyle name="40% - Accent3 2 4 2 4 2" xfId="4226"/>
    <cellStyle name="40% - Accent3 2 4 2 5" xfId="4227"/>
    <cellStyle name="40% - Accent3 2 4 2 5 2" xfId="4228"/>
    <cellStyle name="40% - Accent3 2 4 2 6" xfId="4229"/>
    <cellStyle name="40% - Accent3 2 4 3" xfId="4230"/>
    <cellStyle name="40% - Accent3 2 4 3 2" xfId="4231"/>
    <cellStyle name="40% - Accent3 2 4 3 2 2" xfId="4232"/>
    <cellStyle name="40% - Accent3 2 4 3 3" xfId="4233"/>
    <cellStyle name="40% - Accent3 2 4 4" xfId="4234"/>
    <cellStyle name="40% - Accent3 2 4 4 2" xfId="4235"/>
    <cellStyle name="40% - Accent3 2 4 4 2 2" xfId="4236"/>
    <cellStyle name="40% - Accent3 2 4 4 3" xfId="4237"/>
    <cellStyle name="40% - Accent3 2 4 5" xfId="4238"/>
    <cellStyle name="40% - Accent3 2 4 5 2" xfId="4239"/>
    <cellStyle name="40% - Accent3 2 4 6" xfId="4240"/>
    <cellStyle name="40% - Accent3 2 4 6 2" xfId="4241"/>
    <cellStyle name="40% - Accent3 2 4 7" xfId="4242"/>
    <cellStyle name="40% - Accent3 2 5" xfId="4243"/>
    <cellStyle name="40% - Accent3 2 5 2" xfId="4244"/>
    <cellStyle name="40% - Accent3 2 5 2 2" xfId="4245"/>
    <cellStyle name="40% - Accent3 2 5 2 2 2" xfId="4246"/>
    <cellStyle name="40% - Accent3 2 5 2 3" xfId="4247"/>
    <cellStyle name="40% - Accent3 2 5 2 3 2" xfId="4248"/>
    <cellStyle name="40% - Accent3 2 5 2 4" xfId="4249"/>
    <cellStyle name="40% - Accent3 2 5 3" xfId="4250"/>
    <cellStyle name="40% - Accent3 2 5 3 2" xfId="4251"/>
    <cellStyle name="40% - Accent3 2 5 3 2 2" xfId="4252"/>
    <cellStyle name="40% - Accent3 2 5 3 3" xfId="4253"/>
    <cellStyle name="40% - Accent3 2 5 4" xfId="4254"/>
    <cellStyle name="40% - Accent3 2 5 4 2" xfId="4255"/>
    <cellStyle name="40% - Accent3 2 5 5" xfId="4256"/>
    <cellStyle name="40% - Accent3 2 5 5 2" xfId="4257"/>
    <cellStyle name="40% - Accent3 2 5 6" xfId="4258"/>
    <cellStyle name="40% - Accent3 2 6" xfId="4259"/>
    <cellStyle name="40% - Accent3 2 6 2" xfId="4260"/>
    <cellStyle name="40% - Accent3 2 6 2 2" xfId="4261"/>
    <cellStyle name="40% - Accent3 2 6 3" xfId="4262"/>
    <cellStyle name="40% - Accent3 2 6 3 2" xfId="4263"/>
    <cellStyle name="40% - Accent3 2 6 4" xfId="4264"/>
    <cellStyle name="40% - Accent3 2 7" xfId="4265"/>
    <cellStyle name="40% - Accent3 2 7 2" xfId="4266"/>
    <cellStyle name="40% - Accent3 2 7 2 2" xfId="4267"/>
    <cellStyle name="40% - Accent3 2 7 3" xfId="4268"/>
    <cellStyle name="40% - Accent3 2 8" xfId="4269"/>
    <cellStyle name="40% - Accent3 2 8 2" xfId="4270"/>
    <cellStyle name="40% - Accent3 2 9" xfId="4271"/>
    <cellStyle name="40% - Accent3 2 9 2" xfId="4272"/>
    <cellStyle name="40% - Accent3 2_Deferred Income Taxes" xfId="4273"/>
    <cellStyle name="40% - Accent3 3" xfId="249"/>
    <cellStyle name="40% - Accent3 3 2" xfId="4274"/>
    <cellStyle name="40% - Accent3 4" xfId="250"/>
    <cellStyle name="40% - Accent3 4 2" xfId="4275"/>
    <cellStyle name="40% - Accent3 4 2 2" xfId="4276"/>
    <cellStyle name="40% - Accent3 4 2 2 2" xfId="4277"/>
    <cellStyle name="40% - Accent3 4 2 2 2 2" xfId="4278"/>
    <cellStyle name="40% - Accent3 4 2 2 2 2 2" xfId="4279"/>
    <cellStyle name="40% - Accent3 4 2 2 2 2 2 2" xfId="4280"/>
    <cellStyle name="40% - Accent3 4 2 2 2 2 3" xfId="4281"/>
    <cellStyle name="40% - Accent3 4 2 2 2 3" xfId="4282"/>
    <cellStyle name="40% - Accent3 4 2 2 2 3 2" xfId="4283"/>
    <cellStyle name="40% - Accent3 4 2 2 2 3 2 2" xfId="4284"/>
    <cellStyle name="40% - Accent3 4 2 2 2 3 3" xfId="4285"/>
    <cellStyle name="40% - Accent3 4 2 2 2 4" xfId="4286"/>
    <cellStyle name="40% - Accent3 4 2 2 2 4 2" xfId="4287"/>
    <cellStyle name="40% - Accent3 4 2 2 2 5" xfId="4288"/>
    <cellStyle name="40% - Accent3 4 2 2 3" xfId="4289"/>
    <cellStyle name="40% - Accent3 4 2 2 3 2" xfId="4290"/>
    <cellStyle name="40% - Accent3 4 2 2 3 2 2" xfId="4291"/>
    <cellStyle name="40% - Accent3 4 2 2 3 3" xfId="4292"/>
    <cellStyle name="40% - Accent3 4 2 2 4" xfId="4293"/>
    <cellStyle name="40% - Accent3 4 2 2 4 2" xfId="4294"/>
    <cellStyle name="40% - Accent3 4 2 2 4 2 2" xfId="4295"/>
    <cellStyle name="40% - Accent3 4 2 2 4 3" xfId="4296"/>
    <cellStyle name="40% - Accent3 4 2 2 5" xfId="4297"/>
    <cellStyle name="40% - Accent3 4 2 2 5 2" xfId="4298"/>
    <cellStyle name="40% - Accent3 4 2 2 6" xfId="4299"/>
    <cellStyle name="40% - Accent3 4 2 3" xfId="4300"/>
    <cellStyle name="40% - Accent3 4 2 3 2" xfId="4301"/>
    <cellStyle name="40% - Accent3 4 2 3 2 2" xfId="4302"/>
    <cellStyle name="40% - Accent3 4 2 3 2 2 2" xfId="4303"/>
    <cellStyle name="40% - Accent3 4 2 3 2 3" xfId="4304"/>
    <cellStyle name="40% - Accent3 4 2 3 3" xfId="4305"/>
    <cellStyle name="40% - Accent3 4 2 3 3 2" xfId="4306"/>
    <cellStyle name="40% - Accent3 4 2 3 3 2 2" xfId="4307"/>
    <cellStyle name="40% - Accent3 4 2 3 3 3" xfId="4308"/>
    <cellStyle name="40% - Accent3 4 2 3 4" xfId="4309"/>
    <cellStyle name="40% - Accent3 4 2 3 4 2" xfId="4310"/>
    <cellStyle name="40% - Accent3 4 2 3 5" xfId="4311"/>
    <cellStyle name="40% - Accent3 4 2 4" xfId="4312"/>
    <cellStyle name="40% - Accent3 4 2 4 2" xfId="4313"/>
    <cellStyle name="40% - Accent3 4 2 4 2 2" xfId="4314"/>
    <cellStyle name="40% - Accent3 4 2 4 3" xfId="4315"/>
    <cellStyle name="40% - Accent3 4 2 5" xfId="4316"/>
    <cellStyle name="40% - Accent3 4 2 5 2" xfId="4317"/>
    <cellStyle name="40% - Accent3 4 2 5 2 2" xfId="4318"/>
    <cellStyle name="40% - Accent3 4 2 5 3" xfId="4319"/>
    <cellStyle name="40% - Accent3 4 2 6" xfId="4320"/>
    <cellStyle name="40% - Accent3 4 2 6 2" xfId="4321"/>
    <cellStyle name="40% - Accent3 4 2 7" xfId="4322"/>
    <cellStyle name="40% - Accent3 4 3" xfId="4323"/>
    <cellStyle name="40% - Accent3 4 3 2" xfId="4324"/>
    <cellStyle name="40% - Accent3 4 3 2 2" xfId="4325"/>
    <cellStyle name="40% - Accent3 4 3 2 2 2" xfId="4326"/>
    <cellStyle name="40% - Accent3 4 3 2 2 2 2" xfId="4327"/>
    <cellStyle name="40% - Accent3 4 3 2 2 3" xfId="4328"/>
    <cellStyle name="40% - Accent3 4 3 2 3" xfId="4329"/>
    <cellStyle name="40% - Accent3 4 3 2 3 2" xfId="4330"/>
    <cellStyle name="40% - Accent3 4 3 2 3 2 2" xfId="4331"/>
    <cellStyle name="40% - Accent3 4 3 2 3 3" xfId="4332"/>
    <cellStyle name="40% - Accent3 4 3 2 4" xfId="4333"/>
    <cellStyle name="40% - Accent3 4 3 2 4 2" xfId="4334"/>
    <cellStyle name="40% - Accent3 4 3 2 5" xfId="4335"/>
    <cellStyle name="40% - Accent3 4 3 3" xfId="4336"/>
    <cellStyle name="40% - Accent3 4 3 3 2" xfId="4337"/>
    <cellStyle name="40% - Accent3 4 3 3 2 2" xfId="4338"/>
    <cellStyle name="40% - Accent3 4 3 3 3" xfId="4339"/>
    <cellStyle name="40% - Accent3 4 3 4" xfId="4340"/>
    <cellStyle name="40% - Accent3 4 3 4 2" xfId="4341"/>
    <cellStyle name="40% - Accent3 4 3 4 2 2" xfId="4342"/>
    <cellStyle name="40% - Accent3 4 3 4 3" xfId="4343"/>
    <cellStyle name="40% - Accent3 4 3 5" xfId="4344"/>
    <cellStyle name="40% - Accent3 4 3 5 2" xfId="4345"/>
    <cellStyle name="40% - Accent3 4 3 6" xfId="4346"/>
    <cellStyle name="40% - Accent3 4 4" xfId="4347"/>
    <cellStyle name="40% - Accent3 4 4 2" xfId="4348"/>
    <cellStyle name="40% - Accent3 4 4 2 2" xfId="4349"/>
    <cellStyle name="40% - Accent3 4 4 2 2 2" xfId="4350"/>
    <cellStyle name="40% - Accent3 4 4 2 3" xfId="4351"/>
    <cellStyle name="40% - Accent3 4 4 3" xfId="4352"/>
    <cellStyle name="40% - Accent3 4 4 3 2" xfId="4353"/>
    <cellStyle name="40% - Accent3 4 4 3 2 2" xfId="4354"/>
    <cellStyle name="40% - Accent3 4 4 3 3" xfId="4355"/>
    <cellStyle name="40% - Accent3 4 4 4" xfId="4356"/>
    <cellStyle name="40% - Accent3 4 4 4 2" xfId="4357"/>
    <cellStyle name="40% - Accent3 4 4 5" xfId="4358"/>
    <cellStyle name="40% - Accent3 4 5" xfId="4359"/>
    <cellStyle name="40% - Accent3 4 5 2" xfId="4360"/>
    <cellStyle name="40% - Accent3 4 5 2 2" xfId="4361"/>
    <cellStyle name="40% - Accent3 4 5 3" xfId="4362"/>
    <cellStyle name="40% - Accent3 4 6" xfId="4363"/>
    <cellStyle name="40% - Accent3 4 6 2" xfId="4364"/>
    <cellStyle name="40% - Accent3 4 6 2 2" xfId="4365"/>
    <cellStyle name="40% - Accent3 4 6 3" xfId="4366"/>
    <cellStyle name="40% - Accent3 4 7" xfId="4367"/>
    <cellStyle name="40% - Accent3 4 7 2" xfId="4368"/>
    <cellStyle name="40% - Accent3 4 8" xfId="4369"/>
    <cellStyle name="40% - Accent3 4 8 2" xfId="4370"/>
    <cellStyle name="40% - Accent3 4 9" xfId="4371"/>
    <cellStyle name="40% - Accent3 5" xfId="251"/>
    <cellStyle name="40% - Accent3 5 10" xfId="4372"/>
    <cellStyle name="40% - Accent3 5 2" xfId="4373"/>
    <cellStyle name="40% - Accent3 5 2 2" xfId="4374"/>
    <cellStyle name="40% - Accent3 5 2 2 2" xfId="4375"/>
    <cellStyle name="40% - Accent3 5 2 2 2 2" xfId="4376"/>
    <cellStyle name="40% - Accent3 5 2 2 2 2 2" xfId="4377"/>
    <cellStyle name="40% - Accent3 5 2 2 2 2 2 2" xfId="4378"/>
    <cellStyle name="40% - Accent3 5 2 2 2 2 2 2 2" xfId="4379"/>
    <cellStyle name="40% - Accent3 5 2 2 2 2 2 3" xfId="4380"/>
    <cellStyle name="40% - Accent3 5 2 2 2 2 3" xfId="4381"/>
    <cellStyle name="40% - Accent3 5 2 2 2 2 3 2" xfId="4382"/>
    <cellStyle name="40% - Accent3 5 2 2 2 2 3 2 2" xfId="4383"/>
    <cellStyle name="40% - Accent3 5 2 2 2 2 3 3" xfId="4384"/>
    <cellStyle name="40% - Accent3 5 2 2 2 2 4" xfId="4385"/>
    <cellStyle name="40% - Accent3 5 2 2 2 2 4 2" xfId="4386"/>
    <cellStyle name="40% - Accent3 5 2 2 2 2 5" xfId="4387"/>
    <cellStyle name="40% - Accent3 5 2 2 2 3" xfId="4388"/>
    <cellStyle name="40% - Accent3 5 2 2 2 3 2" xfId="4389"/>
    <cellStyle name="40% - Accent3 5 2 2 2 3 2 2" xfId="4390"/>
    <cellStyle name="40% - Accent3 5 2 2 2 3 3" xfId="4391"/>
    <cellStyle name="40% - Accent3 5 2 2 2 4" xfId="4392"/>
    <cellStyle name="40% - Accent3 5 2 2 2 4 2" xfId="4393"/>
    <cellStyle name="40% - Accent3 5 2 2 2 4 2 2" xfId="4394"/>
    <cellStyle name="40% - Accent3 5 2 2 2 4 3" xfId="4395"/>
    <cellStyle name="40% - Accent3 5 2 2 2 5" xfId="4396"/>
    <cellStyle name="40% - Accent3 5 2 2 2 5 2" xfId="4397"/>
    <cellStyle name="40% - Accent3 5 2 2 2 6" xfId="4398"/>
    <cellStyle name="40% - Accent3 5 2 2 2 6 2" xfId="4399"/>
    <cellStyle name="40% - Accent3 5 2 2 2 7" xfId="4400"/>
    <cellStyle name="40% - Accent3 5 2 2 3" xfId="4401"/>
    <cellStyle name="40% - Accent3 5 2 2 3 2" xfId="4402"/>
    <cellStyle name="40% - Accent3 5 2 2 3 2 2" xfId="4403"/>
    <cellStyle name="40% - Accent3 5 2 2 3 2 2 2" xfId="4404"/>
    <cellStyle name="40% - Accent3 5 2 2 3 2 3" xfId="4405"/>
    <cellStyle name="40% - Accent3 5 2 2 3 3" xfId="4406"/>
    <cellStyle name="40% - Accent3 5 2 2 3 3 2" xfId="4407"/>
    <cellStyle name="40% - Accent3 5 2 2 3 3 2 2" xfId="4408"/>
    <cellStyle name="40% - Accent3 5 2 2 3 3 3" xfId="4409"/>
    <cellStyle name="40% - Accent3 5 2 2 3 4" xfId="4410"/>
    <cellStyle name="40% - Accent3 5 2 2 3 4 2" xfId="4411"/>
    <cellStyle name="40% - Accent3 5 2 2 3 5" xfId="4412"/>
    <cellStyle name="40% - Accent3 5 2 2 4" xfId="4413"/>
    <cellStyle name="40% - Accent3 5 2 2 4 2" xfId="4414"/>
    <cellStyle name="40% - Accent3 5 2 2 4 2 2" xfId="4415"/>
    <cellStyle name="40% - Accent3 5 2 2 4 3" xfId="4416"/>
    <cellStyle name="40% - Accent3 5 2 2 5" xfId="4417"/>
    <cellStyle name="40% - Accent3 5 2 2 5 2" xfId="4418"/>
    <cellStyle name="40% - Accent3 5 2 2 5 2 2" xfId="4419"/>
    <cellStyle name="40% - Accent3 5 2 2 5 3" xfId="4420"/>
    <cellStyle name="40% - Accent3 5 2 2 6" xfId="4421"/>
    <cellStyle name="40% - Accent3 5 2 2 6 2" xfId="4422"/>
    <cellStyle name="40% - Accent3 5 2 2 7" xfId="4423"/>
    <cellStyle name="40% - Accent3 5 2 2 7 2" xfId="4424"/>
    <cellStyle name="40% - Accent3 5 2 2 8" xfId="4425"/>
    <cellStyle name="40% - Accent3 5 2 3" xfId="4426"/>
    <cellStyle name="40% - Accent3 5 2 3 2" xfId="4427"/>
    <cellStyle name="40% - Accent3 5 2 3 2 2" xfId="4428"/>
    <cellStyle name="40% - Accent3 5 2 3 2 2 2" xfId="4429"/>
    <cellStyle name="40% - Accent3 5 2 3 2 2 2 2" xfId="4430"/>
    <cellStyle name="40% - Accent3 5 2 3 2 2 3" xfId="4431"/>
    <cellStyle name="40% - Accent3 5 2 3 2 3" xfId="4432"/>
    <cellStyle name="40% - Accent3 5 2 3 2 3 2" xfId="4433"/>
    <cellStyle name="40% - Accent3 5 2 3 2 3 2 2" xfId="4434"/>
    <cellStyle name="40% - Accent3 5 2 3 2 3 3" xfId="4435"/>
    <cellStyle name="40% - Accent3 5 2 3 2 4" xfId="4436"/>
    <cellStyle name="40% - Accent3 5 2 3 2 4 2" xfId="4437"/>
    <cellStyle name="40% - Accent3 5 2 3 2 5" xfId="4438"/>
    <cellStyle name="40% - Accent3 5 2 3 2 5 2" xfId="4439"/>
    <cellStyle name="40% - Accent3 5 2 3 2 6" xfId="4440"/>
    <cellStyle name="40% - Accent3 5 2 3 3" xfId="4441"/>
    <cellStyle name="40% - Accent3 5 2 3 3 2" xfId="4442"/>
    <cellStyle name="40% - Accent3 5 2 3 3 2 2" xfId="4443"/>
    <cellStyle name="40% - Accent3 5 2 3 3 3" xfId="4444"/>
    <cellStyle name="40% - Accent3 5 2 3 4" xfId="4445"/>
    <cellStyle name="40% - Accent3 5 2 3 4 2" xfId="4446"/>
    <cellStyle name="40% - Accent3 5 2 3 4 2 2" xfId="4447"/>
    <cellStyle name="40% - Accent3 5 2 3 4 3" xfId="4448"/>
    <cellStyle name="40% - Accent3 5 2 3 5" xfId="4449"/>
    <cellStyle name="40% - Accent3 5 2 3 5 2" xfId="4450"/>
    <cellStyle name="40% - Accent3 5 2 3 6" xfId="4451"/>
    <cellStyle name="40% - Accent3 5 2 3 6 2" xfId="4452"/>
    <cellStyle name="40% - Accent3 5 2 3 7" xfId="4453"/>
    <cellStyle name="40% - Accent3 5 2 4" xfId="4454"/>
    <cellStyle name="40% - Accent3 5 2 4 2" xfId="4455"/>
    <cellStyle name="40% - Accent3 5 2 4 2 2" xfId="4456"/>
    <cellStyle name="40% - Accent3 5 2 4 2 2 2" xfId="4457"/>
    <cellStyle name="40% - Accent3 5 2 4 2 3" xfId="4458"/>
    <cellStyle name="40% - Accent3 5 2 4 2 3 2" xfId="4459"/>
    <cellStyle name="40% - Accent3 5 2 4 2 4" xfId="4460"/>
    <cellStyle name="40% - Accent3 5 2 4 3" xfId="4461"/>
    <cellStyle name="40% - Accent3 5 2 4 3 2" xfId="4462"/>
    <cellStyle name="40% - Accent3 5 2 4 3 2 2" xfId="4463"/>
    <cellStyle name="40% - Accent3 5 2 4 3 3" xfId="4464"/>
    <cellStyle name="40% - Accent3 5 2 4 4" xfId="4465"/>
    <cellStyle name="40% - Accent3 5 2 4 4 2" xfId="4466"/>
    <cellStyle name="40% - Accent3 5 2 4 5" xfId="4467"/>
    <cellStyle name="40% - Accent3 5 2 4 5 2" xfId="4468"/>
    <cellStyle name="40% - Accent3 5 2 4 6" xfId="4469"/>
    <cellStyle name="40% - Accent3 5 2 5" xfId="4470"/>
    <cellStyle name="40% - Accent3 5 2 5 2" xfId="4471"/>
    <cellStyle name="40% - Accent3 5 2 5 2 2" xfId="4472"/>
    <cellStyle name="40% - Accent3 5 2 5 3" xfId="4473"/>
    <cellStyle name="40% - Accent3 5 2 5 3 2" xfId="4474"/>
    <cellStyle name="40% - Accent3 5 2 5 4" xfId="4475"/>
    <cellStyle name="40% - Accent3 5 2 6" xfId="4476"/>
    <cellStyle name="40% - Accent3 5 2 6 2" xfId="4477"/>
    <cellStyle name="40% - Accent3 5 2 6 2 2" xfId="4478"/>
    <cellStyle name="40% - Accent3 5 2 6 3" xfId="4479"/>
    <cellStyle name="40% - Accent3 5 2 7" xfId="4480"/>
    <cellStyle name="40% - Accent3 5 2 7 2" xfId="4481"/>
    <cellStyle name="40% - Accent3 5 2 8" xfId="4482"/>
    <cellStyle name="40% - Accent3 5 2 8 2" xfId="4483"/>
    <cellStyle name="40% - Accent3 5 2 9" xfId="4484"/>
    <cellStyle name="40% - Accent3 5 3" xfId="4485"/>
    <cellStyle name="40% - Accent3 5 3 2" xfId="4486"/>
    <cellStyle name="40% - Accent3 5 3 2 2" xfId="4487"/>
    <cellStyle name="40% - Accent3 5 3 2 2 2" xfId="4488"/>
    <cellStyle name="40% - Accent3 5 3 2 2 2 2" xfId="4489"/>
    <cellStyle name="40% - Accent3 5 3 2 2 2 2 2" xfId="4490"/>
    <cellStyle name="40% - Accent3 5 3 2 2 2 3" xfId="4491"/>
    <cellStyle name="40% - Accent3 5 3 2 2 3" xfId="4492"/>
    <cellStyle name="40% - Accent3 5 3 2 2 3 2" xfId="4493"/>
    <cellStyle name="40% - Accent3 5 3 2 2 3 2 2" xfId="4494"/>
    <cellStyle name="40% - Accent3 5 3 2 2 3 3" xfId="4495"/>
    <cellStyle name="40% - Accent3 5 3 2 2 4" xfId="4496"/>
    <cellStyle name="40% - Accent3 5 3 2 2 4 2" xfId="4497"/>
    <cellStyle name="40% - Accent3 5 3 2 2 5" xfId="4498"/>
    <cellStyle name="40% - Accent3 5 3 2 3" xfId="4499"/>
    <cellStyle name="40% - Accent3 5 3 2 3 2" xfId="4500"/>
    <cellStyle name="40% - Accent3 5 3 2 3 2 2" xfId="4501"/>
    <cellStyle name="40% - Accent3 5 3 2 3 3" xfId="4502"/>
    <cellStyle name="40% - Accent3 5 3 2 4" xfId="4503"/>
    <cellStyle name="40% - Accent3 5 3 2 4 2" xfId="4504"/>
    <cellStyle name="40% - Accent3 5 3 2 4 2 2" xfId="4505"/>
    <cellStyle name="40% - Accent3 5 3 2 4 3" xfId="4506"/>
    <cellStyle name="40% - Accent3 5 3 2 5" xfId="4507"/>
    <cellStyle name="40% - Accent3 5 3 2 5 2" xfId="4508"/>
    <cellStyle name="40% - Accent3 5 3 2 6" xfId="4509"/>
    <cellStyle name="40% - Accent3 5 3 2 6 2" xfId="4510"/>
    <cellStyle name="40% - Accent3 5 3 2 7" xfId="4511"/>
    <cellStyle name="40% - Accent3 5 3 3" xfId="4512"/>
    <cellStyle name="40% - Accent3 5 3 3 2" xfId="4513"/>
    <cellStyle name="40% - Accent3 5 3 3 2 2" xfId="4514"/>
    <cellStyle name="40% - Accent3 5 3 3 2 2 2" xfId="4515"/>
    <cellStyle name="40% - Accent3 5 3 3 2 3" xfId="4516"/>
    <cellStyle name="40% - Accent3 5 3 3 3" xfId="4517"/>
    <cellStyle name="40% - Accent3 5 3 3 3 2" xfId="4518"/>
    <cellStyle name="40% - Accent3 5 3 3 3 2 2" xfId="4519"/>
    <cellStyle name="40% - Accent3 5 3 3 3 3" xfId="4520"/>
    <cellStyle name="40% - Accent3 5 3 3 4" xfId="4521"/>
    <cellStyle name="40% - Accent3 5 3 3 4 2" xfId="4522"/>
    <cellStyle name="40% - Accent3 5 3 3 5" xfId="4523"/>
    <cellStyle name="40% - Accent3 5 3 4" xfId="4524"/>
    <cellStyle name="40% - Accent3 5 3 4 2" xfId="4525"/>
    <cellStyle name="40% - Accent3 5 3 4 2 2" xfId="4526"/>
    <cellStyle name="40% - Accent3 5 3 4 3" xfId="4527"/>
    <cellStyle name="40% - Accent3 5 3 5" xfId="4528"/>
    <cellStyle name="40% - Accent3 5 3 5 2" xfId="4529"/>
    <cellStyle name="40% - Accent3 5 3 5 2 2" xfId="4530"/>
    <cellStyle name="40% - Accent3 5 3 5 3" xfId="4531"/>
    <cellStyle name="40% - Accent3 5 3 6" xfId="4532"/>
    <cellStyle name="40% - Accent3 5 3 6 2" xfId="4533"/>
    <cellStyle name="40% - Accent3 5 3 7" xfId="4534"/>
    <cellStyle name="40% - Accent3 5 3 7 2" xfId="4535"/>
    <cellStyle name="40% - Accent3 5 3 8" xfId="4536"/>
    <cellStyle name="40% - Accent3 5 4" xfId="4537"/>
    <cellStyle name="40% - Accent3 5 4 2" xfId="4538"/>
    <cellStyle name="40% - Accent3 5 4 2 2" xfId="4539"/>
    <cellStyle name="40% - Accent3 5 4 2 2 2" xfId="4540"/>
    <cellStyle name="40% - Accent3 5 4 2 2 2 2" xfId="4541"/>
    <cellStyle name="40% - Accent3 5 4 2 2 3" xfId="4542"/>
    <cellStyle name="40% - Accent3 5 4 2 3" xfId="4543"/>
    <cellStyle name="40% - Accent3 5 4 2 3 2" xfId="4544"/>
    <cellStyle name="40% - Accent3 5 4 2 3 2 2" xfId="4545"/>
    <cellStyle name="40% - Accent3 5 4 2 3 3" xfId="4546"/>
    <cellStyle name="40% - Accent3 5 4 2 4" xfId="4547"/>
    <cellStyle name="40% - Accent3 5 4 2 4 2" xfId="4548"/>
    <cellStyle name="40% - Accent3 5 4 2 5" xfId="4549"/>
    <cellStyle name="40% - Accent3 5 4 2 5 2" xfId="4550"/>
    <cellStyle name="40% - Accent3 5 4 2 6" xfId="4551"/>
    <cellStyle name="40% - Accent3 5 4 3" xfId="4552"/>
    <cellStyle name="40% - Accent3 5 4 3 2" xfId="4553"/>
    <cellStyle name="40% - Accent3 5 4 3 2 2" xfId="4554"/>
    <cellStyle name="40% - Accent3 5 4 3 3" xfId="4555"/>
    <cellStyle name="40% - Accent3 5 4 4" xfId="4556"/>
    <cellStyle name="40% - Accent3 5 4 4 2" xfId="4557"/>
    <cellStyle name="40% - Accent3 5 4 4 2 2" xfId="4558"/>
    <cellStyle name="40% - Accent3 5 4 4 3" xfId="4559"/>
    <cellStyle name="40% - Accent3 5 4 5" xfId="4560"/>
    <cellStyle name="40% - Accent3 5 4 5 2" xfId="4561"/>
    <cellStyle name="40% - Accent3 5 4 6" xfId="4562"/>
    <cellStyle name="40% - Accent3 5 4 6 2" xfId="4563"/>
    <cellStyle name="40% - Accent3 5 4 7" xfId="4564"/>
    <cellStyle name="40% - Accent3 5 5" xfId="4565"/>
    <cellStyle name="40% - Accent3 5 5 2" xfId="4566"/>
    <cellStyle name="40% - Accent3 5 5 2 2" xfId="4567"/>
    <cellStyle name="40% - Accent3 5 5 2 2 2" xfId="4568"/>
    <cellStyle name="40% - Accent3 5 5 2 2 2 2" xfId="4569"/>
    <cellStyle name="40% - Accent3 5 5 2 2_Deferred Income Taxes" xfId="4570"/>
    <cellStyle name="40% - Accent3 5 5 2 3" xfId="4571"/>
    <cellStyle name="40% - Accent3 5 5 2 3 2" xfId="4572"/>
    <cellStyle name="40% - Accent3 5 5 2 3 2 2" xfId="4573"/>
    <cellStyle name="40% - Accent3 5 5 2 3_Deferred Income Taxes" xfId="4574"/>
    <cellStyle name="40% - Accent3 5 5 2 4" xfId="4575"/>
    <cellStyle name="40% - Accent3 5 5 2 4 2" xfId="4576"/>
    <cellStyle name="40% - Accent3 5 5 2_Deferred Income Taxes" xfId="4577"/>
    <cellStyle name="40% - Accent3 5 5 3" xfId="4578"/>
    <cellStyle name="40% - Accent3 5 5 3 2" xfId="4579"/>
    <cellStyle name="40% - Accent3 5 5 3 2 2" xfId="4580"/>
    <cellStyle name="40% - Accent3 5 5 3 2 2 2" xfId="4581"/>
    <cellStyle name="40% - Accent3 5 5 3 2_Deferred Income Taxes" xfId="4582"/>
    <cellStyle name="40% - Accent3 5 5 3 3" xfId="4583"/>
    <cellStyle name="40% - Accent3 5 5 3 3 2" xfId="4584"/>
    <cellStyle name="40% - Accent3 5 5 3_Deferred Income Taxes" xfId="4585"/>
    <cellStyle name="40% - Accent3 5 5 4" xfId="4586"/>
    <cellStyle name="40% - Accent3 5 5 4 2" xfId="4587"/>
    <cellStyle name="40% - Accent3 5 5 4 2 2" xfId="4588"/>
    <cellStyle name="40% - Accent3 5 5 4_Deferred Income Taxes" xfId="4589"/>
    <cellStyle name="40% - Accent3 5 5 5" xfId="4590"/>
    <cellStyle name="40% - Accent3 5 5 5 2" xfId="4591"/>
    <cellStyle name="40% - Accent3 5 5 5 2 2" xfId="4592"/>
    <cellStyle name="40% - Accent3 5 5 5_Deferred Income Taxes" xfId="4593"/>
    <cellStyle name="40% - Accent3 5 5 6" xfId="4594"/>
    <cellStyle name="40% - Accent3 5 5 6 2" xfId="4595"/>
    <cellStyle name="40% - Accent3 5 5_Deferred Income Taxes" xfId="4596"/>
    <cellStyle name="40% - Accent3 5 6" xfId="4597"/>
    <cellStyle name="40% - Accent3 5 6 2" xfId="4598"/>
    <cellStyle name="40% - Accent3 5 6 2 2" xfId="4599"/>
    <cellStyle name="40% - Accent3 5 6 2 2 2" xfId="4600"/>
    <cellStyle name="40% - Accent3 5 6 2_Deferred Income Taxes" xfId="4601"/>
    <cellStyle name="40% - Accent3 5 6 3" xfId="4602"/>
    <cellStyle name="40% - Accent3 5 6 3 2" xfId="4603"/>
    <cellStyle name="40% - Accent3 5 6 3 2 2" xfId="4604"/>
    <cellStyle name="40% - Accent3 5 6 3_Deferred Income Taxes" xfId="4605"/>
    <cellStyle name="40% - Accent3 5 6 4" xfId="4606"/>
    <cellStyle name="40% - Accent3 5 6 4 2" xfId="4607"/>
    <cellStyle name="40% - Accent3 5 6_Deferred Income Taxes" xfId="4608"/>
    <cellStyle name="40% - Accent3 5 7" xfId="4609"/>
    <cellStyle name="40% - Accent3 5 7 2" xfId="4610"/>
    <cellStyle name="40% - Accent3 5 7 2 2" xfId="4611"/>
    <cellStyle name="40% - Accent3 5 7 2 2 2" xfId="4612"/>
    <cellStyle name="40% - Accent3 5 7 2_Deferred Income Taxes" xfId="4613"/>
    <cellStyle name="40% - Accent3 5 7 3" xfId="4614"/>
    <cellStyle name="40% - Accent3 5 7 3 2" xfId="4615"/>
    <cellStyle name="40% - Accent3 5 7_Deferred Income Taxes" xfId="4616"/>
    <cellStyle name="40% - Accent3 5 8" xfId="4617"/>
    <cellStyle name="40% - Accent3 5 8 2" xfId="4618"/>
    <cellStyle name="40% - Accent3 5 8 2 2" xfId="4619"/>
    <cellStyle name="40% - Accent3 5 8_Deferred Income Taxes" xfId="4620"/>
    <cellStyle name="40% - Accent3 5 9" xfId="4621"/>
    <cellStyle name="40% - Accent3 5 9 2" xfId="4622"/>
    <cellStyle name="40% - Accent3 5 9 2 2" xfId="4623"/>
    <cellStyle name="40% - Accent3 5 9_Deferred Income Taxes" xfId="4624"/>
    <cellStyle name="40% - Accent3 6" xfId="252"/>
    <cellStyle name="40% - Accent3 6 2" xfId="4625"/>
    <cellStyle name="40% - Accent3 6 2 2" xfId="4626"/>
    <cellStyle name="40% - Accent3 6_Deferred Income Taxes" xfId="4627"/>
    <cellStyle name="40% - Accent4 10" xfId="4628"/>
    <cellStyle name="40% - Accent4 10 2" xfId="4629"/>
    <cellStyle name="40% - Accent4 10 2 2" xfId="4630"/>
    <cellStyle name="40% - Accent4 10_Deferred Income Taxes" xfId="4631"/>
    <cellStyle name="40% - Accent4 11" xfId="4632"/>
    <cellStyle name="40% - Accent4 11 2" xfId="4633"/>
    <cellStyle name="40% - Accent4 2" xfId="16"/>
    <cellStyle name="40% - Accent4 2 2" xfId="4634"/>
    <cellStyle name="40% - Accent4 2 2 2" xfId="4635"/>
    <cellStyle name="40% - Accent4 2 2 2 2" xfId="4636"/>
    <cellStyle name="40% - Accent4 2 2 2 2 2" xfId="4637"/>
    <cellStyle name="40% - Accent4 2 2 2 2 2 2" xfId="4638"/>
    <cellStyle name="40% - Accent4 2 2 2 2 2 2 2" xfId="4639"/>
    <cellStyle name="40% - Accent4 2 2 2 2 2_Deferred Income Taxes" xfId="4640"/>
    <cellStyle name="40% - Accent4 2 2 2 2 3" xfId="4641"/>
    <cellStyle name="40% - Accent4 2 2 2 2 3 2" xfId="4642"/>
    <cellStyle name="40% - Accent4 2 2 2 2_Deferred Income Taxes" xfId="4643"/>
    <cellStyle name="40% - Accent4 2 2 2 3" xfId="4644"/>
    <cellStyle name="40% - Accent4 2 2 2 3 2" xfId="4645"/>
    <cellStyle name="40% - Accent4 2 2 2 3 2 2" xfId="4646"/>
    <cellStyle name="40% - Accent4 2 2 2 3 2 2 2" xfId="4647"/>
    <cellStyle name="40% - Accent4 2 2 2 3 2_Deferred Income Taxes" xfId="4648"/>
    <cellStyle name="40% - Accent4 2 2 2 3 3" xfId="4649"/>
    <cellStyle name="40% - Accent4 2 2 2 3 3 2" xfId="4650"/>
    <cellStyle name="40% - Accent4 2 2 2 3_Deferred Income Taxes" xfId="4651"/>
    <cellStyle name="40% - Accent4 2 2 2 4" xfId="4652"/>
    <cellStyle name="40% - Accent4 2 2 2 4 2" xfId="4653"/>
    <cellStyle name="40% - Accent4 2 2 2 4 2 2" xfId="4654"/>
    <cellStyle name="40% - Accent4 2 2 2 4_Deferred Income Taxes" xfId="4655"/>
    <cellStyle name="40% - Accent4 2 2 2 5" xfId="4656"/>
    <cellStyle name="40% - Accent4 2 2 2 5 2" xfId="4657"/>
    <cellStyle name="40% - Accent4 2 2 2_Deferred Income Taxes" xfId="4658"/>
    <cellStyle name="40% - Accent4 2 2 3" xfId="4659"/>
    <cellStyle name="40% - Accent4 2 2 3 2" xfId="4660"/>
    <cellStyle name="40% - Accent4 2 2 3 2 2" xfId="4661"/>
    <cellStyle name="40% - Accent4 2 2 3 2 2 2" xfId="4662"/>
    <cellStyle name="40% - Accent4 2 2 3 2_Deferred Income Taxes" xfId="4663"/>
    <cellStyle name="40% - Accent4 2 2 3 3" xfId="4664"/>
    <cellStyle name="40% - Accent4 2 2 3 3 2" xfId="4665"/>
    <cellStyle name="40% - Accent4 2 2 3_Deferred Income Taxes" xfId="4666"/>
    <cellStyle name="40% - Accent4 2 2 4" xfId="4667"/>
    <cellStyle name="40% - Accent4 2 2 4 2" xfId="4668"/>
    <cellStyle name="40% - Accent4 2 2 4 2 2" xfId="4669"/>
    <cellStyle name="40% - Accent4 2 2 4 2 2 2" xfId="4670"/>
    <cellStyle name="40% - Accent4 2 2 4 2_Deferred Income Taxes" xfId="4671"/>
    <cellStyle name="40% - Accent4 2 2 4 3" xfId="4672"/>
    <cellStyle name="40% - Accent4 2 2 4 3 2" xfId="4673"/>
    <cellStyle name="40% - Accent4 2 2 4_Deferred Income Taxes" xfId="4674"/>
    <cellStyle name="40% - Accent4 2 2 5" xfId="4675"/>
    <cellStyle name="40% - Accent4 2 2 5 2" xfId="4676"/>
    <cellStyle name="40% - Accent4 2 2 5 2 2" xfId="4677"/>
    <cellStyle name="40% - Accent4 2 2 5_Deferred Income Taxes" xfId="4678"/>
    <cellStyle name="40% - Accent4 2 2 6" xfId="4679"/>
    <cellStyle name="40% - Accent4 2 2 6 2" xfId="4680"/>
    <cellStyle name="40% - Accent4 2 2 6 2 2" xfId="4681"/>
    <cellStyle name="40% - Accent4 2 2 6_Deferred Income Taxes" xfId="4682"/>
    <cellStyle name="40% - Accent4 2 2 7" xfId="4683"/>
    <cellStyle name="40% - Accent4 2 2 7 2" xfId="4684"/>
    <cellStyle name="40% - Accent4 2 2_Deferred Income Taxes" xfId="4685"/>
    <cellStyle name="40% - Accent4 2 3" xfId="4686"/>
    <cellStyle name="40% - Accent4 2 3 2" xfId="4687"/>
    <cellStyle name="40% - Accent4 2 3 2 2" xfId="4688"/>
    <cellStyle name="40% - Accent4 2 3 2 2 2" xfId="4689"/>
    <cellStyle name="40% - Accent4 2 3 2 2 2 2" xfId="4690"/>
    <cellStyle name="40% - Accent4 2 3 2 2_Deferred Income Taxes" xfId="4691"/>
    <cellStyle name="40% - Accent4 2 3 2 3" xfId="4692"/>
    <cellStyle name="40% - Accent4 2 3 2 3 2" xfId="4693"/>
    <cellStyle name="40% - Accent4 2 3 2_Deferred Income Taxes" xfId="4694"/>
    <cellStyle name="40% - Accent4 2 3 3" xfId="4695"/>
    <cellStyle name="40% - Accent4 2 3 3 2" xfId="4696"/>
    <cellStyle name="40% - Accent4 2 3 3 2 2" xfId="4697"/>
    <cellStyle name="40% - Accent4 2 3 3 2 2 2" xfId="4698"/>
    <cellStyle name="40% - Accent4 2 3 3 2_Deferred Income Taxes" xfId="4699"/>
    <cellStyle name="40% - Accent4 2 3 3 3" xfId="4700"/>
    <cellStyle name="40% - Accent4 2 3 3 3 2" xfId="4701"/>
    <cellStyle name="40% - Accent4 2 3 3_Deferred Income Taxes" xfId="4702"/>
    <cellStyle name="40% - Accent4 2 3 4" xfId="4703"/>
    <cellStyle name="40% - Accent4 2 3 4 2" xfId="4704"/>
    <cellStyle name="40% - Accent4 2 3 4 2 2" xfId="4705"/>
    <cellStyle name="40% - Accent4 2 3 4_Deferred Income Taxes" xfId="4706"/>
    <cellStyle name="40% - Accent4 2 3 5" xfId="4707"/>
    <cellStyle name="40% - Accent4 2 3 5 2" xfId="4708"/>
    <cellStyle name="40% - Accent4 2 3_Deferred Income Taxes" xfId="4709"/>
    <cellStyle name="40% - Accent4 2 4" xfId="4710"/>
    <cellStyle name="40% - Accent4 2 4 2" xfId="4711"/>
    <cellStyle name="40% - Accent4 2 4 2 2" xfId="4712"/>
    <cellStyle name="40% - Accent4 2 4 2 2 2" xfId="4713"/>
    <cellStyle name="40% - Accent4 2 4 2_Deferred Income Taxes" xfId="4714"/>
    <cellStyle name="40% - Accent4 2 4 3" xfId="4715"/>
    <cellStyle name="40% - Accent4 2 4 3 2" xfId="4716"/>
    <cellStyle name="40% - Accent4 2 4_Deferred Income Taxes" xfId="4717"/>
    <cellStyle name="40% - Accent4 2 5" xfId="4718"/>
    <cellStyle name="40% - Accent4 2 5 2" xfId="4719"/>
    <cellStyle name="40% - Accent4 2 5 2 2" xfId="4720"/>
    <cellStyle name="40% - Accent4 2 5 2 2 2" xfId="4721"/>
    <cellStyle name="40% - Accent4 2 5 2_Deferred Income Taxes" xfId="4722"/>
    <cellStyle name="40% - Accent4 2 5 3" xfId="4723"/>
    <cellStyle name="40% - Accent4 2 5 3 2" xfId="4724"/>
    <cellStyle name="40% - Accent4 2 5_Deferred Income Taxes" xfId="4725"/>
    <cellStyle name="40% - Accent4 2 6" xfId="4726"/>
    <cellStyle name="40% - Accent4 2 6 2" xfId="4727"/>
    <cellStyle name="40% - Accent4 2 6 2 2" xfId="4728"/>
    <cellStyle name="40% - Accent4 2 6_Deferred Income Taxes" xfId="4729"/>
    <cellStyle name="40% - Accent4 2 7" xfId="4730"/>
    <cellStyle name="40% - Accent4 2 7 2" xfId="4731"/>
    <cellStyle name="40% - Accent4 2 7 2 2" xfId="4732"/>
    <cellStyle name="40% - Accent4 2 7_Deferred Income Taxes" xfId="4733"/>
    <cellStyle name="40% - Accent4 2 8" xfId="4734"/>
    <cellStyle name="40% - Accent4 2 8 2" xfId="4735"/>
    <cellStyle name="40% - Accent4 2_Deferred Income Taxes" xfId="4736"/>
    <cellStyle name="40% - Accent4 3" xfId="253"/>
    <cellStyle name="40% - Accent4 3 2" xfId="4737"/>
    <cellStyle name="40% - Accent4 3 2 2" xfId="4738"/>
    <cellStyle name="40% - Accent4 3 2 2 2" xfId="4739"/>
    <cellStyle name="40% - Accent4 3 2 2 2 2" xfId="4740"/>
    <cellStyle name="40% - Accent4 3 2 2 2 2 2" xfId="4741"/>
    <cellStyle name="40% - Accent4 3 2 2 2_Deferred Income Taxes" xfId="4742"/>
    <cellStyle name="40% - Accent4 3 2 2 3" xfId="4743"/>
    <cellStyle name="40% - Accent4 3 2 2 3 2" xfId="4744"/>
    <cellStyle name="40% - Accent4 3 2 2_Deferred Income Taxes" xfId="4745"/>
    <cellStyle name="40% - Accent4 3 2 3" xfId="4746"/>
    <cellStyle name="40% - Accent4 3 2 3 2" xfId="4747"/>
    <cellStyle name="40% - Accent4 3 2 3 2 2" xfId="4748"/>
    <cellStyle name="40% - Accent4 3 2 3 2 2 2" xfId="4749"/>
    <cellStyle name="40% - Accent4 3 2 3 2_Deferred Income Taxes" xfId="4750"/>
    <cellStyle name="40% - Accent4 3 2 3 3" xfId="4751"/>
    <cellStyle name="40% - Accent4 3 2 3 3 2" xfId="4752"/>
    <cellStyle name="40% - Accent4 3 2 3_Deferred Income Taxes" xfId="4753"/>
    <cellStyle name="40% - Accent4 3 2 4" xfId="4754"/>
    <cellStyle name="40% - Accent4 3 2 4 2" xfId="4755"/>
    <cellStyle name="40% - Accent4 3 2 4 2 2" xfId="4756"/>
    <cellStyle name="40% - Accent4 3 2 4_Deferred Income Taxes" xfId="4757"/>
    <cellStyle name="40% - Accent4 3 2 5" xfId="4758"/>
    <cellStyle name="40% - Accent4 3 2 5 2" xfId="4759"/>
    <cellStyle name="40% - Accent4 3 2_Deferred Income Taxes" xfId="4760"/>
    <cellStyle name="40% - Accent4 3 3" xfId="4761"/>
    <cellStyle name="40% - Accent4 3 3 2" xfId="4762"/>
    <cellStyle name="40% - Accent4 3 3 2 2" xfId="4763"/>
    <cellStyle name="40% - Accent4 3 3 2 2 2" xfId="4764"/>
    <cellStyle name="40% - Accent4 3 3 2_Deferred Income Taxes" xfId="4765"/>
    <cellStyle name="40% - Accent4 3 3 3" xfId="4766"/>
    <cellStyle name="40% - Accent4 3 3 3 2" xfId="4767"/>
    <cellStyle name="40% - Accent4 3 3_Deferred Income Taxes" xfId="4768"/>
    <cellStyle name="40% - Accent4 3 4" xfId="4769"/>
    <cellStyle name="40% - Accent4 3 4 2" xfId="4770"/>
    <cellStyle name="40% - Accent4 3 4 2 2" xfId="4771"/>
    <cellStyle name="40% - Accent4 3 4 2 2 2" xfId="4772"/>
    <cellStyle name="40% - Accent4 3 4 2_Deferred Income Taxes" xfId="4773"/>
    <cellStyle name="40% - Accent4 3 4 3" xfId="4774"/>
    <cellStyle name="40% - Accent4 3 4 3 2" xfId="4775"/>
    <cellStyle name="40% - Accent4 3 4_Deferred Income Taxes" xfId="4776"/>
    <cellStyle name="40% - Accent4 3 5" xfId="4777"/>
    <cellStyle name="40% - Accent4 3 5 2" xfId="4778"/>
    <cellStyle name="40% - Accent4 3 5 2 2" xfId="4779"/>
    <cellStyle name="40% - Accent4 3 5_Deferred Income Taxes" xfId="4780"/>
    <cellStyle name="40% - Accent4 3 6" xfId="4781"/>
    <cellStyle name="40% - Accent4 3 6 2" xfId="4782"/>
    <cellStyle name="40% - Accent4 3_Deferred Income Taxes" xfId="4783"/>
    <cellStyle name="40% - Accent4 4" xfId="254"/>
    <cellStyle name="40% - Accent4 4 2" xfId="4784"/>
    <cellStyle name="40% - Accent4 4 2 2" xfId="4785"/>
    <cellStyle name="40% - Accent4 4 2 2 2" xfId="4786"/>
    <cellStyle name="40% - Accent4 4 2 2 2 2" xfId="4787"/>
    <cellStyle name="40% - Accent4 4 2 2_Deferred Income Taxes" xfId="4788"/>
    <cellStyle name="40% - Accent4 4 2 3" xfId="4789"/>
    <cellStyle name="40% - Accent4 4 2 3 2" xfId="4790"/>
    <cellStyle name="40% - Accent4 4 2_Deferred Income Taxes" xfId="4791"/>
    <cellStyle name="40% - Accent4 4 3" xfId="4792"/>
    <cellStyle name="40% - Accent4 4 3 2" xfId="4793"/>
    <cellStyle name="40% - Accent4 4 3 2 2" xfId="4794"/>
    <cellStyle name="40% - Accent4 4 3 2 2 2" xfId="4795"/>
    <cellStyle name="40% - Accent4 4 3 2_Deferred Income Taxes" xfId="4796"/>
    <cellStyle name="40% - Accent4 4 3 3" xfId="4797"/>
    <cellStyle name="40% - Accent4 4 3 3 2" xfId="4798"/>
    <cellStyle name="40% - Accent4 4 3_Deferred Income Taxes" xfId="4799"/>
    <cellStyle name="40% - Accent4 4 4" xfId="4800"/>
    <cellStyle name="40% - Accent4 4 4 2" xfId="4801"/>
    <cellStyle name="40% - Accent4 4 4 2 2" xfId="4802"/>
    <cellStyle name="40% - Accent4 4 4_Deferred Income Taxes" xfId="4803"/>
    <cellStyle name="40% - Accent4 4 5" xfId="4804"/>
    <cellStyle name="40% - Accent4 4 5 2" xfId="4805"/>
    <cellStyle name="40% - Accent4 4_Deferred Income Taxes" xfId="4806"/>
    <cellStyle name="40% - Accent4 5" xfId="255"/>
    <cellStyle name="40% - Accent4 5 10" xfId="4807"/>
    <cellStyle name="40% - Accent4 5 10 2" xfId="4808"/>
    <cellStyle name="40% - Accent4 5 2" xfId="4809"/>
    <cellStyle name="40% - Accent4 5 2 2" xfId="4810"/>
    <cellStyle name="40% - Accent4 5 2 2 2" xfId="4811"/>
    <cellStyle name="40% - Accent4 5 2 2 2 2" xfId="4812"/>
    <cellStyle name="40% - Accent4 5 2 2 2 2 2" xfId="4813"/>
    <cellStyle name="40% - Accent4 5 2 2 2 2 2 2" xfId="4814"/>
    <cellStyle name="40% - Accent4 5 2 2 2 2 2 2 2" xfId="4815"/>
    <cellStyle name="40% - Accent4 5 2 2 2 2 2 2 2 2" xfId="4816"/>
    <cellStyle name="40% - Accent4 5 2 2 2 2 2 2_Deferred Income Taxes" xfId="4817"/>
    <cellStyle name="40% - Accent4 5 2 2 2 2 2 3" xfId="4818"/>
    <cellStyle name="40% - Accent4 5 2 2 2 2 2 3 2" xfId="4819"/>
    <cellStyle name="40% - Accent4 5 2 2 2 2 2_Deferred Income Taxes" xfId="4820"/>
    <cellStyle name="40% - Accent4 5 2 2 2 2 3" xfId="4821"/>
    <cellStyle name="40% - Accent4 5 2 2 2 2 3 2" xfId="4822"/>
    <cellStyle name="40% - Accent4 5 2 2 2 2 3 2 2" xfId="4823"/>
    <cellStyle name="40% - Accent4 5 2 2 2 2 3 2 2 2" xfId="4824"/>
    <cellStyle name="40% - Accent4 5 2 2 2 2 3 2_Deferred Income Taxes" xfId="4825"/>
    <cellStyle name="40% - Accent4 5 2 2 2 2 3 3" xfId="4826"/>
    <cellStyle name="40% - Accent4 5 2 2 2 2 3 3 2" xfId="4827"/>
    <cellStyle name="40% - Accent4 5 2 2 2 2 3_Deferred Income Taxes" xfId="4828"/>
    <cellStyle name="40% - Accent4 5 2 2 2 2 4" xfId="4829"/>
    <cellStyle name="40% - Accent4 5 2 2 2 2 4 2" xfId="4830"/>
    <cellStyle name="40% - Accent4 5 2 2 2 2 4 2 2" xfId="4831"/>
    <cellStyle name="40% - Accent4 5 2 2 2 2 4_Deferred Income Taxes" xfId="4832"/>
    <cellStyle name="40% - Accent4 5 2 2 2 2 5" xfId="4833"/>
    <cellStyle name="40% - Accent4 5 2 2 2 2 5 2" xfId="4834"/>
    <cellStyle name="40% - Accent4 5 2 2 2 2_Deferred Income Taxes" xfId="4835"/>
    <cellStyle name="40% - Accent4 5 2 2 2 3" xfId="4836"/>
    <cellStyle name="40% - Accent4 5 2 2 2 3 2" xfId="4837"/>
    <cellStyle name="40% - Accent4 5 2 2 2 3 2 2" xfId="4838"/>
    <cellStyle name="40% - Accent4 5 2 2 2 3 2 2 2" xfId="4839"/>
    <cellStyle name="40% - Accent4 5 2 2 2 3 2_Deferred Income Taxes" xfId="4840"/>
    <cellStyle name="40% - Accent4 5 2 2 2 3 3" xfId="4841"/>
    <cellStyle name="40% - Accent4 5 2 2 2 3 3 2" xfId="4842"/>
    <cellStyle name="40% - Accent4 5 2 2 2 3_Deferred Income Taxes" xfId="4843"/>
    <cellStyle name="40% - Accent4 5 2 2 2 4" xfId="4844"/>
    <cellStyle name="40% - Accent4 5 2 2 2 4 2" xfId="4845"/>
    <cellStyle name="40% - Accent4 5 2 2 2 4 2 2" xfId="4846"/>
    <cellStyle name="40% - Accent4 5 2 2 2 4 2 2 2" xfId="4847"/>
    <cellStyle name="40% - Accent4 5 2 2 2 4 2_Deferred Income Taxes" xfId="4848"/>
    <cellStyle name="40% - Accent4 5 2 2 2 4 3" xfId="4849"/>
    <cellStyle name="40% - Accent4 5 2 2 2 4 3 2" xfId="4850"/>
    <cellStyle name="40% - Accent4 5 2 2 2 4_Deferred Income Taxes" xfId="4851"/>
    <cellStyle name="40% - Accent4 5 2 2 2 5" xfId="4852"/>
    <cellStyle name="40% - Accent4 5 2 2 2 5 2" xfId="4853"/>
    <cellStyle name="40% - Accent4 5 2 2 2 5 2 2" xfId="4854"/>
    <cellStyle name="40% - Accent4 5 2 2 2 5_Deferred Income Taxes" xfId="4855"/>
    <cellStyle name="40% - Accent4 5 2 2 2 6" xfId="4856"/>
    <cellStyle name="40% - Accent4 5 2 2 2 6 2" xfId="4857"/>
    <cellStyle name="40% - Accent4 5 2 2 2 6 2 2" xfId="4858"/>
    <cellStyle name="40% - Accent4 5 2 2 2 6_Deferred Income Taxes" xfId="4859"/>
    <cellStyle name="40% - Accent4 5 2 2 2 7" xfId="4860"/>
    <cellStyle name="40% - Accent4 5 2 2 2 7 2" xfId="4861"/>
    <cellStyle name="40% - Accent4 5 2 2 2_Deferred Income Taxes" xfId="4862"/>
    <cellStyle name="40% - Accent4 5 2 2 3" xfId="4863"/>
    <cellStyle name="40% - Accent4 5 2 2 3 2" xfId="4864"/>
    <cellStyle name="40% - Accent4 5 2 2 3 2 2" xfId="4865"/>
    <cellStyle name="40% - Accent4 5 2 2 3 2 2 2" xfId="4866"/>
    <cellStyle name="40% - Accent4 5 2 2 3 2 2 2 2" xfId="4867"/>
    <cellStyle name="40% - Accent4 5 2 2 3 2 2_Deferred Income Taxes" xfId="4868"/>
    <cellStyle name="40% - Accent4 5 2 2 3 2 3" xfId="4869"/>
    <cellStyle name="40% - Accent4 5 2 2 3 2 3 2" xfId="4870"/>
    <cellStyle name="40% - Accent4 5 2 2 3 2_Deferred Income Taxes" xfId="4871"/>
    <cellStyle name="40% - Accent4 5 2 2 3 3" xfId="4872"/>
    <cellStyle name="40% - Accent4 5 2 2 3 3 2" xfId="4873"/>
    <cellStyle name="40% - Accent4 5 2 2 3 3 2 2" xfId="4874"/>
    <cellStyle name="40% - Accent4 5 2 2 3 3 2 2 2" xfId="4875"/>
    <cellStyle name="40% - Accent4 5 2 2 3 3 2_Deferred Income Taxes" xfId="4876"/>
    <cellStyle name="40% - Accent4 5 2 2 3 3 3" xfId="4877"/>
    <cellStyle name="40% - Accent4 5 2 2 3 3 3 2" xfId="4878"/>
    <cellStyle name="40% - Accent4 5 2 2 3 3_Deferred Income Taxes" xfId="4879"/>
    <cellStyle name="40% - Accent4 5 2 2 3 4" xfId="4880"/>
    <cellStyle name="40% - Accent4 5 2 2 3 4 2" xfId="4881"/>
    <cellStyle name="40% - Accent4 5 2 2 3 4 2 2" xfId="4882"/>
    <cellStyle name="40% - Accent4 5 2 2 3 4_Deferred Income Taxes" xfId="4883"/>
    <cellStyle name="40% - Accent4 5 2 2 3 5" xfId="4884"/>
    <cellStyle name="40% - Accent4 5 2 2 3 5 2" xfId="4885"/>
    <cellStyle name="40% - Accent4 5 2 2 3_Deferred Income Taxes" xfId="4886"/>
    <cellStyle name="40% - Accent4 5 2 2 4" xfId="4887"/>
    <cellStyle name="40% - Accent4 5 2 2 4 2" xfId="4888"/>
    <cellStyle name="40% - Accent4 5 2 2 4 2 2" xfId="4889"/>
    <cellStyle name="40% - Accent4 5 2 2 4 2 2 2" xfId="4890"/>
    <cellStyle name="40% - Accent4 5 2 2 4 2_Deferred Income Taxes" xfId="4891"/>
    <cellStyle name="40% - Accent4 5 2 2 4 3" xfId="4892"/>
    <cellStyle name="40% - Accent4 5 2 2 4 3 2" xfId="4893"/>
    <cellStyle name="40% - Accent4 5 2 2 4_Deferred Income Taxes" xfId="4894"/>
    <cellStyle name="40% - Accent4 5 2 2 5" xfId="4895"/>
    <cellStyle name="40% - Accent4 5 2 2 5 2" xfId="4896"/>
    <cellStyle name="40% - Accent4 5 2 2 5 2 2" xfId="4897"/>
    <cellStyle name="40% - Accent4 5 2 2 5 2 2 2" xfId="4898"/>
    <cellStyle name="40% - Accent4 5 2 2 5 2_Deferred Income Taxes" xfId="4899"/>
    <cellStyle name="40% - Accent4 5 2 2 5 3" xfId="4900"/>
    <cellStyle name="40% - Accent4 5 2 2 5 3 2" xfId="4901"/>
    <cellStyle name="40% - Accent4 5 2 2 5_Deferred Income Taxes" xfId="4902"/>
    <cellStyle name="40% - Accent4 5 2 2 6" xfId="4903"/>
    <cellStyle name="40% - Accent4 5 2 2 6 2" xfId="4904"/>
    <cellStyle name="40% - Accent4 5 2 2 6 2 2" xfId="4905"/>
    <cellStyle name="40% - Accent4 5 2 2 6_Deferred Income Taxes" xfId="4906"/>
    <cellStyle name="40% - Accent4 5 2 2 7" xfId="4907"/>
    <cellStyle name="40% - Accent4 5 2 2 7 2" xfId="4908"/>
    <cellStyle name="40% - Accent4 5 2 2 7 2 2" xfId="4909"/>
    <cellStyle name="40% - Accent4 5 2 2 7_Deferred Income Taxes" xfId="4910"/>
    <cellStyle name="40% - Accent4 5 2 2 8" xfId="4911"/>
    <cellStyle name="40% - Accent4 5 2 2 8 2" xfId="4912"/>
    <cellStyle name="40% - Accent4 5 2 2_Deferred Income Taxes" xfId="4913"/>
    <cellStyle name="40% - Accent4 5 2 3" xfId="4914"/>
    <cellStyle name="40% - Accent4 5 2 3 2" xfId="4915"/>
    <cellStyle name="40% - Accent4 5 2 3 2 2" xfId="4916"/>
    <cellStyle name="40% - Accent4 5 2 3 2 2 2" xfId="4917"/>
    <cellStyle name="40% - Accent4 5 2 3 2 2 2 2" xfId="4918"/>
    <cellStyle name="40% - Accent4 5 2 3 2 2 2 2 2" xfId="4919"/>
    <cellStyle name="40% - Accent4 5 2 3 2 2 2_Deferred Income Taxes" xfId="4920"/>
    <cellStyle name="40% - Accent4 5 2 3 2 2 3" xfId="4921"/>
    <cellStyle name="40% - Accent4 5 2 3 2 2 3 2" xfId="4922"/>
    <cellStyle name="40% - Accent4 5 2 3 2 2_Deferred Income Taxes" xfId="4923"/>
    <cellStyle name="40% - Accent4 5 2 3 2 3" xfId="4924"/>
    <cellStyle name="40% - Accent4 5 2 3 2 3 2" xfId="4925"/>
    <cellStyle name="40% - Accent4 5 2 3 2 3 2 2" xfId="4926"/>
    <cellStyle name="40% - Accent4 5 2 3 2 3 2 2 2" xfId="4927"/>
    <cellStyle name="40% - Accent4 5 2 3 2 3 2_Deferred Income Taxes" xfId="4928"/>
    <cellStyle name="40% - Accent4 5 2 3 2 3 3" xfId="4929"/>
    <cellStyle name="40% - Accent4 5 2 3 2 3 3 2" xfId="4930"/>
    <cellStyle name="40% - Accent4 5 2 3 2 3_Deferred Income Taxes" xfId="4931"/>
    <cellStyle name="40% - Accent4 5 2 3 2 4" xfId="4932"/>
    <cellStyle name="40% - Accent4 5 2 3 2 4 2" xfId="4933"/>
    <cellStyle name="40% - Accent4 5 2 3 2 4 2 2" xfId="4934"/>
    <cellStyle name="40% - Accent4 5 2 3 2 4_Deferred Income Taxes" xfId="4935"/>
    <cellStyle name="40% - Accent4 5 2 3 2 5" xfId="4936"/>
    <cellStyle name="40% - Accent4 5 2 3 2 5 2" xfId="4937"/>
    <cellStyle name="40% - Accent4 5 2 3 2 5 2 2" xfId="4938"/>
    <cellStyle name="40% - Accent4 5 2 3 2 5_Deferred Income Taxes" xfId="4939"/>
    <cellStyle name="40% - Accent4 5 2 3 2 6" xfId="4940"/>
    <cellStyle name="40% - Accent4 5 2 3 2 6 2" xfId="4941"/>
    <cellStyle name="40% - Accent4 5 2 3 2_Deferred Income Taxes" xfId="4942"/>
    <cellStyle name="40% - Accent4 5 2 3 3" xfId="4943"/>
    <cellStyle name="40% - Accent4 5 2 3 3 2" xfId="4944"/>
    <cellStyle name="40% - Accent4 5 2 3 3 2 2" xfId="4945"/>
    <cellStyle name="40% - Accent4 5 2 3 3 2 2 2" xfId="4946"/>
    <cellStyle name="40% - Accent4 5 2 3 3 2_Deferred Income Taxes" xfId="4947"/>
    <cellStyle name="40% - Accent4 5 2 3 3 3" xfId="4948"/>
    <cellStyle name="40% - Accent4 5 2 3 3 3 2" xfId="4949"/>
    <cellStyle name="40% - Accent4 5 2 3 3_Deferred Income Taxes" xfId="4950"/>
    <cellStyle name="40% - Accent4 5 2 3 4" xfId="4951"/>
    <cellStyle name="40% - Accent4 5 2 3 4 2" xfId="4952"/>
    <cellStyle name="40% - Accent4 5 2 3 4 2 2" xfId="4953"/>
    <cellStyle name="40% - Accent4 5 2 3 4 2 2 2" xfId="4954"/>
    <cellStyle name="40% - Accent4 5 2 3 4 2_Deferred Income Taxes" xfId="4955"/>
    <cellStyle name="40% - Accent4 5 2 3 4 3" xfId="4956"/>
    <cellStyle name="40% - Accent4 5 2 3 4 3 2" xfId="4957"/>
    <cellStyle name="40% - Accent4 5 2 3 4_Deferred Income Taxes" xfId="4958"/>
    <cellStyle name="40% - Accent4 5 2 3 5" xfId="4959"/>
    <cellStyle name="40% - Accent4 5 2 3 5 2" xfId="4960"/>
    <cellStyle name="40% - Accent4 5 2 3 5 2 2" xfId="4961"/>
    <cellStyle name="40% - Accent4 5 2 3 5_Deferred Income Taxes" xfId="4962"/>
    <cellStyle name="40% - Accent4 5 2 3 6" xfId="4963"/>
    <cellStyle name="40% - Accent4 5 2 3 6 2" xfId="4964"/>
    <cellStyle name="40% - Accent4 5 2 3 6 2 2" xfId="4965"/>
    <cellStyle name="40% - Accent4 5 2 3 6_Deferred Income Taxes" xfId="4966"/>
    <cellStyle name="40% - Accent4 5 2 3 7" xfId="4967"/>
    <cellStyle name="40% - Accent4 5 2 3 7 2" xfId="4968"/>
    <cellStyle name="40% - Accent4 5 2 3_Deferred Income Taxes" xfId="4969"/>
    <cellStyle name="40% - Accent4 5 2 4" xfId="4970"/>
    <cellStyle name="40% - Accent4 5 2 4 2" xfId="4971"/>
    <cellStyle name="40% - Accent4 5 2 4 2 2" xfId="4972"/>
    <cellStyle name="40% - Accent4 5 2 4 2 2 2" xfId="4973"/>
    <cellStyle name="40% - Accent4 5 2 4 2 2 2 2" xfId="4974"/>
    <cellStyle name="40% - Accent4 5 2 4 2 2_Deferred Income Taxes" xfId="4975"/>
    <cellStyle name="40% - Accent4 5 2 4 2 3" xfId="4976"/>
    <cellStyle name="40% - Accent4 5 2 4 2 3 2" xfId="4977"/>
    <cellStyle name="40% - Accent4 5 2 4 2 3 2 2" xfId="4978"/>
    <cellStyle name="40% - Accent4 5 2 4 2 3_Deferred Income Taxes" xfId="4979"/>
    <cellStyle name="40% - Accent4 5 2 4 2 4" xfId="4980"/>
    <cellStyle name="40% - Accent4 5 2 4 2 4 2" xfId="4981"/>
    <cellStyle name="40% - Accent4 5 2 4 2_Deferred Income Taxes" xfId="4982"/>
    <cellStyle name="40% - Accent4 5 2 4 3" xfId="4983"/>
    <cellStyle name="40% - Accent4 5 2 4 3 2" xfId="4984"/>
    <cellStyle name="40% - Accent4 5 2 4 3 2 2" xfId="4985"/>
    <cellStyle name="40% - Accent4 5 2 4 3 2 2 2" xfId="4986"/>
    <cellStyle name="40% - Accent4 5 2 4 3 2_Deferred Income Taxes" xfId="4987"/>
    <cellStyle name="40% - Accent4 5 2 4 3 3" xfId="4988"/>
    <cellStyle name="40% - Accent4 5 2 4 3 3 2" xfId="4989"/>
    <cellStyle name="40% - Accent4 5 2 4 3_Deferred Income Taxes" xfId="4990"/>
    <cellStyle name="40% - Accent4 5 2 4 4" xfId="4991"/>
    <cellStyle name="40% - Accent4 5 2 4 4 2" xfId="4992"/>
    <cellStyle name="40% - Accent4 5 2 4 4 2 2" xfId="4993"/>
    <cellStyle name="40% - Accent4 5 2 4 4_Deferred Income Taxes" xfId="4994"/>
    <cellStyle name="40% - Accent4 5 2 4 5" xfId="4995"/>
    <cellStyle name="40% - Accent4 5 2 4 5 2" xfId="4996"/>
    <cellStyle name="40% - Accent4 5 2 4 5 2 2" xfId="4997"/>
    <cellStyle name="40% - Accent4 5 2 4 5_Deferred Income Taxes" xfId="4998"/>
    <cellStyle name="40% - Accent4 5 2 4 6" xfId="4999"/>
    <cellStyle name="40% - Accent4 5 2 4 6 2" xfId="5000"/>
    <cellStyle name="40% - Accent4 5 2 4_Deferred Income Taxes" xfId="5001"/>
    <cellStyle name="40% - Accent4 5 2 5" xfId="5002"/>
    <cellStyle name="40% - Accent4 5 2 5 2" xfId="5003"/>
    <cellStyle name="40% - Accent4 5 2 5 2 2" xfId="5004"/>
    <cellStyle name="40% - Accent4 5 2 5 2 2 2" xfId="5005"/>
    <cellStyle name="40% - Accent4 5 2 5 2_Deferred Income Taxes" xfId="5006"/>
    <cellStyle name="40% - Accent4 5 2 5 3" xfId="5007"/>
    <cellStyle name="40% - Accent4 5 2 5 3 2" xfId="5008"/>
    <cellStyle name="40% - Accent4 5 2 5 3 2 2" xfId="5009"/>
    <cellStyle name="40% - Accent4 5 2 5 3_Deferred Income Taxes" xfId="5010"/>
    <cellStyle name="40% - Accent4 5 2 5 4" xfId="5011"/>
    <cellStyle name="40% - Accent4 5 2 5 4 2" xfId="5012"/>
    <cellStyle name="40% - Accent4 5 2 5_Deferred Income Taxes" xfId="5013"/>
    <cellStyle name="40% - Accent4 5 2 6" xfId="5014"/>
    <cellStyle name="40% - Accent4 5 2 6 2" xfId="5015"/>
    <cellStyle name="40% - Accent4 5 2 6 2 2" xfId="5016"/>
    <cellStyle name="40% - Accent4 5 2 6 2 2 2" xfId="5017"/>
    <cellStyle name="40% - Accent4 5 2 6 2_Deferred Income Taxes" xfId="5018"/>
    <cellStyle name="40% - Accent4 5 2 6 3" xfId="5019"/>
    <cellStyle name="40% - Accent4 5 2 6 3 2" xfId="5020"/>
    <cellStyle name="40% - Accent4 5 2 6_Deferred Income Taxes" xfId="5021"/>
    <cellStyle name="40% - Accent4 5 2 7" xfId="5022"/>
    <cellStyle name="40% - Accent4 5 2 7 2" xfId="5023"/>
    <cellStyle name="40% - Accent4 5 2 7 2 2" xfId="5024"/>
    <cellStyle name="40% - Accent4 5 2 7_Deferred Income Taxes" xfId="5025"/>
    <cellStyle name="40% - Accent4 5 2 8" xfId="5026"/>
    <cellStyle name="40% - Accent4 5 2 8 2" xfId="5027"/>
    <cellStyle name="40% - Accent4 5 2 8 2 2" xfId="5028"/>
    <cellStyle name="40% - Accent4 5 2 8_Deferred Income Taxes" xfId="5029"/>
    <cellStyle name="40% - Accent4 5 2 9" xfId="5030"/>
    <cellStyle name="40% - Accent4 5 2 9 2" xfId="5031"/>
    <cellStyle name="40% - Accent4 5 2_Deferred Income Taxes" xfId="5032"/>
    <cellStyle name="40% - Accent4 5 3" xfId="5033"/>
    <cellStyle name="40% - Accent4 5 3 2" xfId="5034"/>
    <cellStyle name="40% - Accent4 5 3 2 2" xfId="5035"/>
    <cellStyle name="40% - Accent4 5 3 2 2 2" xfId="5036"/>
    <cellStyle name="40% - Accent4 5 3 2 2 2 2" xfId="5037"/>
    <cellStyle name="40% - Accent4 5 3 2 2 2 2 2" xfId="5038"/>
    <cellStyle name="40% - Accent4 5 3 2 2 2 2 2 2" xfId="5039"/>
    <cellStyle name="40% - Accent4 5 3 2 2 2 2_Deferred Income Taxes" xfId="5040"/>
    <cellStyle name="40% - Accent4 5 3 2 2 2 3" xfId="5041"/>
    <cellStyle name="40% - Accent4 5 3 2 2 2 3 2" xfId="5042"/>
    <cellStyle name="40% - Accent4 5 3 2 2 2_Deferred Income Taxes" xfId="5043"/>
    <cellStyle name="40% - Accent4 5 3 2 2 3" xfId="5044"/>
    <cellStyle name="40% - Accent4 5 3 2 2 3 2" xfId="5045"/>
    <cellStyle name="40% - Accent4 5 3 2 2 3 2 2" xfId="5046"/>
    <cellStyle name="40% - Accent4 5 3 2 2 3 2 2 2" xfId="5047"/>
    <cellStyle name="40% - Accent4 5 3 2 2 3 2_Deferred Income Taxes" xfId="5048"/>
    <cellStyle name="40% - Accent4 5 3 2 2 3 3" xfId="5049"/>
    <cellStyle name="40% - Accent4 5 3 2 2 3 3 2" xfId="5050"/>
    <cellStyle name="40% - Accent4 5 3 2 2 3_Deferred Income Taxes" xfId="5051"/>
    <cellStyle name="40% - Accent4 5 3 2 2 4" xfId="5052"/>
    <cellStyle name="40% - Accent4 5 3 2 2 4 2" xfId="5053"/>
    <cellStyle name="40% - Accent4 5 3 2 2 4 2 2" xfId="5054"/>
    <cellStyle name="40% - Accent4 5 3 2 2 4_Deferred Income Taxes" xfId="5055"/>
    <cellStyle name="40% - Accent4 5 3 2 2 5" xfId="5056"/>
    <cellStyle name="40% - Accent4 5 3 2 2 5 2" xfId="5057"/>
    <cellStyle name="40% - Accent4 5 3 2 2_Deferred Income Taxes" xfId="5058"/>
    <cellStyle name="40% - Accent4 5 3 2 3" xfId="5059"/>
    <cellStyle name="40% - Accent4 5 3 2 3 2" xfId="5060"/>
    <cellStyle name="40% - Accent4 5 3 2 3 2 2" xfId="5061"/>
    <cellStyle name="40% - Accent4 5 3 2 3 2 2 2" xfId="5062"/>
    <cellStyle name="40% - Accent4 5 3 2 3 2_Deferred Income Taxes" xfId="5063"/>
    <cellStyle name="40% - Accent4 5 3 2 3 3" xfId="5064"/>
    <cellStyle name="40% - Accent4 5 3 2 3 3 2" xfId="5065"/>
    <cellStyle name="40% - Accent4 5 3 2 3_Deferred Income Taxes" xfId="5066"/>
    <cellStyle name="40% - Accent4 5 3 2 4" xfId="5067"/>
    <cellStyle name="40% - Accent4 5 3 2 4 2" xfId="5068"/>
    <cellStyle name="40% - Accent4 5 3 2 4 2 2" xfId="5069"/>
    <cellStyle name="40% - Accent4 5 3 2 4 2 2 2" xfId="5070"/>
    <cellStyle name="40% - Accent4 5 3 2 4 2_Deferred Income Taxes" xfId="5071"/>
    <cellStyle name="40% - Accent4 5 3 2 4 3" xfId="5072"/>
    <cellStyle name="40% - Accent4 5 3 2 4 3 2" xfId="5073"/>
    <cellStyle name="40% - Accent4 5 3 2 4_Deferred Income Taxes" xfId="5074"/>
    <cellStyle name="40% - Accent4 5 3 2 5" xfId="5075"/>
    <cellStyle name="40% - Accent4 5 3 2 5 2" xfId="5076"/>
    <cellStyle name="40% - Accent4 5 3 2 5 2 2" xfId="5077"/>
    <cellStyle name="40% - Accent4 5 3 2 5_Deferred Income Taxes" xfId="5078"/>
    <cellStyle name="40% - Accent4 5 3 2 6" xfId="5079"/>
    <cellStyle name="40% - Accent4 5 3 2 6 2" xfId="5080"/>
    <cellStyle name="40% - Accent4 5 3 2 6 2 2" xfId="5081"/>
    <cellStyle name="40% - Accent4 5 3 2 6_Deferred Income Taxes" xfId="5082"/>
    <cellStyle name="40% - Accent4 5 3 2 7" xfId="5083"/>
    <cellStyle name="40% - Accent4 5 3 2 7 2" xfId="5084"/>
    <cellStyle name="40% - Accent4 5 3 2_Deferred Income Taxes" xfId="5085"/>
    <cellStyle name="40% - Accent4 5 3 3" xfId="5086"/>
    <cellStyle name="40% - Accent4 5 3 3 2" xfId="5087"/>
    <cellStyle name="40% - Accent4 5 3 3 2 2" xfId="5088"/>
    <cellStyle name="40% - Accent4 5 3 3 2 2 2" xfId="5089"/>
    <cellStyle name="40% - Accent4 5 3 3 2 2 2 2" xfId="5090"/>
    <cellStyle name="40% - Accent4 5 3 3 2 2_Deferred Income Taxes" xfId="5091"/>
    <cellStyle name="40% - Accent4 5 3 3 2 3" xfId="5092"/>
    <cellStyle name="40% - Accent4 5 3 3 2 3 2" xfId="5093"/>
    <cellStyle name="40% - Accent4 5 3 3 2_Deferred Income Taxes" xfId="5094"/>
    <cellStyle name="40% - Accent4 5 3 3 3" xfId="5095"/>
    <cellStyle name="40% - Accent4 5 3 3 3 2" xfId="5096"/>
    <cellStyle name="40% - Accent4 5 3 3 3 2 2" xfId="5097"/>
    <cellStyle name="40% - Accent4 5 3 3 3 2 2 2" xfId="5098"/>
    <cellStyle name="40% - Accent4 5 3 3 3 2_Deferred Income Taxes" xfId="5099"/>
    <cellStyle name="40% - Accent4 5 3 3 3 3" xfId="5100"/>
    <cellStyle name="40% - Accent4 5 3 3 3 3 2" xfId="5101"/>
    <cellStyle name="40% - Accent4 5 3 3 3_Deferred Income Taxes" xfId="5102"/>
    <cellStyle name="40% - Accent4 5 3 3 4" xfId="5103"/>
    <cellStyle name="40% - Accent4 5 3 3 4 2" xfId="5104"/>
    <cellStyle name="40% - Accent4 5 3 3 4 2 2" xfId="5105"/>
    <cellStyle name="40% - Accent4 5 3 3 4_Deferred Income Taxes" xfId="5106"/>
    <cellStyle name="40% - Accent4 5 3 3 5" xfId="5107"/>
    <cellStyle name="40% - Accent4 5 3 3 5 2" xfId="5108"/>
    <cellStyle name="40% - Accent4 5 3 3_Deferred Income Taxes" xfId="5109"/>
    <cellStyle name="40% - Accent4 5 3 4" xfId="5110"/>
    <cellStyle name="40% - Accent4 5 3 4 2" xfId="5111"/>
    <cellStyle name="40% - Accent4 5 3 4 2 2" xfId="5112"/>
    <cellStyle name="40% - Accent4 5 3 4 2 2 2" xfId="5113"/>
    <cellStyle name="40% - Accent4 5 3 4 2_Deferred Income Taxes" xfId="5114"/>
    <cellStyle name="40% - Accent4 5 3 4 3" xfId="5115"/>
    <cellStyle name="40% - Accent4 5 3 4 3 2" xfId="5116"/>
    <cellStyle name="40% - Accent4 5 3 4_Deferred Income Taxes" xfId="5117"/>
    <cellStyle name="40% - Accent4 5 3 5" xfId="5118"/>
    <cellStyle name="40% - Accent4 5 3 5 2" xfId="5119"/>
    <cellStyle name="40% - Accent4 5 3 5 2 2" xfId="5120"/>
    <cellStyle name="40% - Accent4 5 3 5 2 2 2" xfId="5121"/>
    <cellStyle name="40% - Accent4 5 3 5 2_Deferred Income Taxes" xfId="5122"/>
    <cellStyle name="40% - Accent4 5 3 5 3" xfId="5123"/>
    <cellStyle name="40% - Accent4 5 3 5 3 2" xfId="5124"/>
    <cellStyle name="40% - Accent4 5 3 5_Deferred Income Taxes" xfId="5125"/>
    <cellStyle name="40% - Accent4 5 3 6" xfId="5126"/>
    <cellStyle name="40% - Accent4 5 3 6 2" xfId="5127"/>
    <cellStyle name="40% - Accent4 5 3 6 2 2" xfId="5128"/>
    <cellStyle name="40% - Accent4 5 3 6_Deferred Income Taxes" xfId="5129"/>
    <cellStyle name="40% - Accent4 5 3 7" xfId="5130"/>
    <cellStyle name="40% - Accent4 5 3 7 2" xfId="5131"/>
    <cellStyle name="40% - Accent4 5 3 7 2 2" xfId="5132"/>
    <cellStyle name="40% - Accent4 5 3 7_Deferred Income Taxes" xfId="5133"/>
    <cellStyle name="40% - Accent4 5 3 8" xfId="5134"/>
    <cellStyle name="40% - Accent4 5 3 8 2" xfId="5135"/>
    <cellStyle name="40% - Accent4 5 3_Deferred Income Taxes" xfId="5136"/>
    <cellStyle name="40% - Accent4 5 4" xfId="5137"/>
    <cellStyle name="40% - Accent4 5 4 2" xfId="5138"/>
    <cellStyle name="40% - Accent4 5 4 2 2" xfId="5139"/>
    <cellStyle name="40% - Accent4 5 4 2 2 2" xfId="5140"/>
    <cellStyle name="40% - Accent4 5 4 2 2 2 2" xfId="5141"/>
    <cellStyle name="40% - Accent4 5 4 2 2 2 2 2" xfId="5142"/>
    <cellStyle name="40% - Accent4 5 4 2 2 2_Deferred Income Taxes" xfId="5143"/>
    <cellStyle name="40% - Accent4 5 4 2 2 3" xfId="5144"/>
    <cellStyle name="40% - Accent4 5 4 2 2 3 2" xfId="5145"/>
    <cellStyle name="40% - Accent4 5 4 2 2_Deferred Income Taxes" xfId="5146"/>
    <cellStyle name="40% - Accent4 5 4 2 3" xfId="5147"/>
    <cellStyle name="40% - Accent4 5 4 2 3 2" xfId="5148"/>
    <cellStyle name="40% - Accent4 5 4 2 3 2 2" xfId="5149"/>
    <cellStyle name="40% - Accent4 5 4 2 3 2 2 2" xfId="5150"/>
    <cellStyle name="40% - Accent4 5 4 2 3 2_Deferred Income Taxes" xfId="5151"/>
    <cellStyle name="40% - Accent4 5 4 2 3 3" xfId="5152"/>
    <cellStyle name="40% - Accent4 5 4 2 3 3 2" xfId="5153"/>
    <cellStyle name="40% - Accent4 5 4 2 3_Deferred Income Taxes" xfId="5154"/>
    <cellStyle name="40% - Accent4 5 4 2 4" xfId="5155"/>
    <cellStyle name="40% - Accent4 5 4 2 4 2" xfId="5156"/>
    <cellStyle name="40% - Accent4 5 4 2 4 2 2" xfId="5157"/>
    <cellStyle name="40% - Accent4 5 4 2 4_Deferred Income Taxes" xfId="5158"/>
    <cellStyle name="40% - Accent4 5 4 2 5" xfId="5159"/>
    <cellStyle name="40% - Accent4 5 4 2 5 2" xfId="5160"/>
    <cellStyle name="40% - Accent4 5 4 2 5 2 2" xfId="5161"/>
    <cellStyle name="40% - Accent4 5 4 2 5_Deferred Income Taxes" xfId="5162"/>
    <cellStyle name="40% - Accent4 5 4 2 6" xfId="5163"/>
    <cellStyle name="40% - Accent4 5 4 2 6 2" xfId="5164"/>
    <cellStyle name="40% - Accent4 5 4 2_Deferred Income Taxes" xfId="5165"/>
    <cellStyle name="40% - Accent4 5 4 3" xfId="5166"/>
    <cellStyle name="40% - Accent4 5 4 3 2" xfId="5167"/>
    <cellStyle name="40% - Accent4 5 4 3 2 2" xfId="5168"/>
    <cellStyle name="40% - Accent4 5 4 3 2 2 2" xfId="5169"/>
    <cellStyle name="40% - Accent4 5 4 3 2_Deferred Income Taxes" xfId="5170"/>
    <cellStyle name="40% - Accent4 5 4 3 3" xfId="5171"/>
    <cellStyle name="40% - Accent4 5 4 3 3 2" xfId="5172"/>
    <cellStyle name="40% - Accent4 5 4 3_Deferred Income Taxes" xfId="5173"/>
    <cellStyle name="40% - Accent4 5 4 4" xfId="5174"/>
    <cellStyle name="40% - Accent4 5 4 4 2" xfId="5175"/>
    <cellStyle name="40% - Accent4 5 4 4 2 2" xfId="5176"/>
    <cellStyle name="40% - Accent4 5 4 4 2 2 2" xfId="5177"/>
    <cellStyle name="40% - Accent4 5 4 4 2_Deferred Income Taxes" xfId="5178"/>
    <cellStyle name="40% - Accent4 5 4 4 3" xfId="5179"/>
    <cellStyle name="40% - Accent4 5 4 4 3 2" xfId="5180"/>
    <cellStyle name="40% - Accent4 5 4 4_Deferred Income Taxes" xfId="5181"/>
    <cellStyle name="40% - Accent4 5 4 5" xfId="5182"/>
    <cellStyle name="40% - Accent4 5 4 5 2" xfId="5183"/>
    <cellStyle name="40% - Accent4 5 4 5 2 2" xfId="5184"/>
    <cellStyle name="40% - Accent4 5 4 5_Deferred Income Taxes" xfId="5185"/>
    <cellStyle name="40% - Accent4 5 4 6" xfId="5186"/>
    <cellStyle name="40% - Accent4 5 4 6 2" xfId="5187"/>
    <cellStyle name="40% - Accent4 5 4 6 2 2" xfId="5188"/>
    <cellStyle name="40% - Accent4 5 4 6_Deferred Income Taxes" xfId="5189"/>
    <cellStyle name="40% - Accent4 5 4 7" xfId="5190"/>
    <cellStyle name="40% - Accent4 5 4 7 2" xfId="5191"/>
    <cellStyle name="40% - Accent4 5 4_Deferred Income Taxes" xfId="5192"/>
    <cellStyle name="40% - Accent4 5 5" xfId="5193"/>
    <cellStyle name="40% - Accent4 5 5 2" xfId="5194"/>
    <cellStyle name="40% - Accent4 5 5 2 2" xfId="5195"/>
    <cellStyle name="40% - Accent4 5 5 2 2 2" xfId="5196"/>
    <cellStyle name="40% - Accent4 5 5 2 2 2 2" xfId="5197"/>
    <cellStyle name="40% - Accent4 5 5 2 2_Deferred Income Taxes" xfId="5198"/>
    <cellStyle name="40% - Accent4 5 5 2 3" xfId="5199"/>
    <cellStyle name="40% - Accent4 5 5 2 3 2" xfId="5200"/>
    <cellStyle name="40% - Accent4 5 5 2 3 2 2" xfId="5201"/>
    <cellStyle name="40% - Accent4 5 5 2 3_Deferred Income Taxes" xfId="5202"/>
    <cellStyle name="40% - Accent4 5 5 2 4" xfId="5203"/>
    <cellStyle name="40% - Accent4 5 5 2 4 2" xfId="5204"/>
    <cellStyle name="40% - Accent4 5 5 2_Deferred Income Taxes" xfId="5205"/>
    <cellStyle name="40% - Accent4 5 5 3" xfId="5206"/>
    <cellStyle name="40% - Accent4 5 5 3 2" xfId="5207"/>
    <cellStyle name="40% - Accent4 5 5 3 2 2" xfId="5208"/>
    <cellStyle name="40% - Accent4 5 5 3 2 2 2" xfId="5209"/>
    <cellStyle name="40% - Accent4 5 5 3 2_Deferred Income Taxes" xfId="5210"/>
    <cellStyle name="40% - Accent4 5 5 3 3" xfId="5211"/>
    <cellStyle name="40% - Accent4 5 5 3 3 2" xfId="5212"/>
    <cellStyle name="40% - Accent4 5 5 3_Deferred Income Taxes" xfId="5213"/>
    <cellStyle name="40% - Accent4 5 5 4" xfId="5214"/>
    <cellStyle name="40% - Accent4 5 5 4 2" xfId="5215"/>
    <cellStyle name="40% - Accent4 5 5 4 2 2" xfId="5216"/>
    <cellStyle name="40% - Accent4 5 5 4_Deferred Income Taxes" xfId="5217"/>
    <cellStyle name="40% - Accent4 5 5 5" xfId="5218"/>
    <cellStyle name="40% - Accent4 5 5 5 2" xfId="5219"/>
    <cellStyle name="40% - Accent4 5 5 5 2 2" xfId="5220"/>
    <cellStyle name="40% - Accent4 5 5 5_Deferred Income Taxes" xfId="5221"/>
    <cellStyle name="40% - Accent4 5 5 6" xfId="5222"/>
    <cellStyle name="40% - Accent4 5 5 6 2" xfId="5223"/>
    <cellStyle name="40% - Accent4 5 5_Deferred Income Taxes" xfId="5224"/>
    <cellStyle name="40% - Accent4 5 6" xfId="5225"/>
    <cellStyle name="40% - Accent4 5 6 2" xfId="5226"/>
    <cellStyle name="40% - Accent4 5 6 2 2" xfId="5227"/>
    <cellStyle name="40% - Accent4 5 6 2 2 2" xfId="5228"/>
    <cellStyle name="40% - Accent4 5 6 2_Deferred Income Taxes" xfId="5229"/>
    <cellStyle name="40% - Accent4 5 6 3" xfId="5230"/>
    <cellStyle name="40% - Accent4 5 6 3 2" xfId="5231"/>
    <cellStyle name="40% - Accent4 5 6 3 2 2" xfId="5232"/>
    <cellStyle name="40% - Accent4 5 6 3_Deferred Income Taxes" xfId="5233"/>
    <cellStyle name="40% - Accent4 5 6 4" xfId="5234"/>
    <cellStyle name="40% - Accent4 5 6 4 2" xfId="5235"/>
    <cellStyle name="40% - Accent4 5 6_Deferred Income Taxes" xfId="5236"/>
    <cellStyle name="40% - Accent4 5 7" xfId="5237"/>
    <cellStyle name="40% - Accent4 5 7 2" xfId="5238"/>
    <cellStyle name="40% - Accent4 5 7 2 2" xfId="5239"/>
    <cellStyle name="40% - Accent4 5 7 2 2 2" xfId="5240"/>
    <cellStyle name="40% - Accent4 5 7 2_Deferred Income Taxes" xfId="5241"/>
    <cellStyle name="40% - Accent4 5 7 3" xfId="5242"/>
    <cellStyle name="40% - Accent4 5 7 3 2" xfId="5243"/>
    <cellStyle name="40% - Accent4 5 7_Deferred Income Taxes" xfId="5244"/>
    <cellStyle name="40% - Accent4 5 8" xfId="5245"/>
    <cellStyle name="40% - Accent4 5 8 2" xfId="5246"/>
    <cellStyle name="40% - Accent4 5 8 2 2" xfId="5247"/>
    <cellStyle name="40% - Accent4 5 8_Deferred Income Taxes" xfId="5248"/>
    <cellStyle name="40% - Accent4 5 9" xfId="5249"/>
    <cellStyle name="40% - Accent4 5 9 2" xfId="5250"/>
    <cellStyle name="40% - Accent4 5 9 2 2" xfId="5251"/>
    <cellStyle name="40% - Accent4 5 9_Deferred Income Taxes" xfId="5252"/>
    <cellStyle name="40% - Accent4 5_Deferred Income Taxes" xfId="5253"/>
    <cellStyle name="40% - Accent4 6" xfId="256"/>
    <cellStyle name="40% - Accent4 6 2" xfId="5254"/>
    <cellStyle name="40% - Accent4 6 2 2" xfId="5255"/>
    <cellStyle name="40% - Accent4 6 2 2 2" xfId="5256"/>
    <cellStyle name="40% - Accent4 6 2_Deferred Income Taxes" xfId="5257"/>
    <cellStyle name="40% - Accent4 6 3" xfId="5258"/>
    <cellStyle name="40% - Accent4 6 3 2" xfId="5259"/>
    <cellStyle name="40% - Accent4 6_Deferred Income Taxes" xfId="5260"/>
    <cellStyle name="40% - Accent4 7" xfId="5261"/>
    <cellStyle name="40% - Accent4 7 2" xfId="5262"/>
    <cellStyle name="40% - Accent4 7 2 2" xfId="5263"/>
    <cellStyle name="40% - Accent4 7 2 2 2" xfId="5264"/>
    <cellStyle name="40% - Accent4 7 2_Deferred Income Taxes" xfId="5265"/>
    <cellStyle name="40% - Accent4 7 3" xfId="5266"/>
    <cellStyle name="40% - Accent4 7 3 2" xfId="5267"/>
    <cellStyle name="40% - Accent4 7_Deferred Income Taxes" xfId="5268"/>
    <cellStyle name="40% - Accent4 8" xfId="5269"/>
    <cellStyle name="40% - Accent4 8 2" xfId="5270"/>
    <cellStyle name="40% - Accent4 8 2 2" xfId="5271"/>
    <cellStyle name="40% - Accent4 8_Deferred Income Taxes" xfId="5272"/>
    <cellStyle name="40% - Accent4 9" xfId="5273"/>
    <cellStyle name="40% - Accent4 9 2" xfId="5274"/>
    <cellStyle name="40% - Accent4 9 2 2" xfId="5275"/>
    <cellStyle name="40% - Accent4 9_Deferred Income Taxes" xfId="5276"/>
    <cellStyle name="40% - Accent5 10" xfId="5277"/>
    <cellStyle name="40% - Accent5 10 2" xfId="5278"/>
    <cellStyle name="40% - Accent5 10 2 2" xfId="5279"/>
    <cellStyle name="40% - Accent5 10_Deferred Income Taxes" xfId="5280"/>
    <cellStyle name="40% - Accent5 11" xfId="5281"/>
    <cellStyle name="40% - Accent5 11 2" xfId="5282"/>
    <cellStyle name="40% - Accent5 2" xfId="17"/>
    <cellStyle name="40% - Accent5 2 2" xfId="5283"/>
    <cellStyle name="40% - Accent5 2 2 2" xfId="5284"/>
    <cellStyle name="40% - Accent5 2 2 2 2" xfId="5285"/>
    <cellStyle name="40% - Accent5 2 2 2 2 2" xfId="5286"/>
    <cellStyle name="40% - Accent5 2 2 2 2 2 2" xfId="5287"/>
    <cellStyle name="40% - Accent5 2 2 2 2 2 2 2" xfId="5288"/>
    <cellStyle name="40% - Accent5 2 2 2 2 2_Deferred Income Taxes" xfId="5289"/>
    <cellStyle name="40% - Accent5 2 2 2 2 3" xfId="5290"/>
    <cellStyle name="40% - Accent5 2 2 2 2 3 2" xfId="5291"/>
    <cellStyle name="40% - Accent5 2 2 2 2_Deferred Income Taxes" xfId="5292"/>
    <cellStyle name="40% - Accent5 2 2 2 3" xfId="5293"/>
    <cellStyle name="40% - Accent5 2 2 2 3 2" xfId="5294"/>
    <cellStyle name="40% - Accent5 2 2 2 3 2 2" xfId="5295"/>
    <cellStyle name="40% - Accent5 2 2 2 3 2 2 2" xfId="5296"/>
    <cellStyle name="40% - Accent5 2 2 2 3 2_Deferred Income Taxes" xfId="5297"/>
    <cellStyle name="40% - Accent5 2 2 2 3 3" xfId="5298"/>
    <cellStyle name="40% - Accent5 2 2 2 3 3 2" xfId="5299"/>
    <cellStyle name="40% - Accent5 2 2 2 3_Deferred Income Taxes" xfId="5300"/>
    <cellStyle name="40% - Accent5 2 2 2 4" xfId="5301"/>
    <cellStyle name="40% - Accent5 2 2 2 4 2" xfId="5302"/>
    <cellStyle name="40% - Accent5 2 2 2 4 2 2" xfId="5303"/>
    <cellStyle name="40% - Accent5 2 2 2 4_Deferred Income Taxes" xfId="5304"/>
    <cellStyle name="40% - Accent5 2 2 2 5" xfId="5305"/>
    <cellStyle name="40% - Accent5 2 2 2 5 2" xfId="5306"/>
    <cellStyle name="40% - Accent5 2 2 2_Deferred Income Taxes" xfId="5307"/>
    <cellStyle name="40% - Accent5 2 2 3" xfId="5308"/>
    <cellStyle name="40% - Accent5 2 2 3 2" xfId="5309"/>
    <cellStyle name="40% - Accent5 2 2 3 2 2" xfId="5310"/>
    <cellStyle name="40% - Accent5 2 2 3 2 2 2" xfId="5311"/>
    <cellStyle name="40% - Accent5 2 2 3 2_Deferred Income Taxes" xfId="5312"/>
    <cellStyle name="40% - Accent5 2 2 3 3" xfId="5313"/>
    <cellStyle name="40% - Accent5 2 2 3 3 2" xfId="5314"/>
    <cellStyle name="40% - Accent5 2 2 3_Deferred Income Taxes" xfId="5315"/>
    <cellStyle name="40% - Accent5 2 2 4" xfId="5316"/>
    <cellStyle name="40% - Accent5 2 2 4 2" xfId="5317"/>
    <cellStyle name="40% - Accent5 2 2 4 2 2" xfId="5318"/>
    <cellStyle name="40% - Accent5 2 2 4 2 2 2" xfId="5319"/>
    <cellStyle name="40% - Accent5 2 2 4 2_Deferred Income Taxes" xfId="5320"/>
    <cellStyle name="40% - Accent5 2 2 4 3" xfId="5321"/>
    <cellStyle name="40% - Accent5 2 2 4 3 2" xfId="5322"/>
    <cellStyle name="40% - Accent5 2 2 4_Deferred Income Taxes" xfId="5323"/>
    <cellStyle name="40% - Accent5 2 2 5" xfId="5324"/>
    <cellStyle name="40% - Accent5 2 2 5 2" xfId="5325"/>
    <cellStyle name="40% - Accent5 2 2 5 2 2" xfId="5326"/>
    <cellStyle name="40% - Accent5 2 2 5_Deferred Income Taxes" xfId="5327"/>
    <cellStyle name="40% - Accent5 2 2 6" xfId="5328"/>
    <cellStyle name="40% - Accent5 2 2 6 2" xfId="5329"/>
    <cellStyle name="40% - Accent5 2 2 6 2 2" xfId="5330"/>
    <cellStyle name="40% - Accent5 2 2 6_Deferred Income Taxes" xfId="5331"/>
    <cellStyle name="40% - Accent5 2 2 7" xfId="5332"/>
    <cellStyle name="40% - Accent5 2 2 7 2" xfId="5333"/>
    <cellStyle name="40% - Accent5 2 2_Deferred Income Taxes" xfId="5334"/>
    <cellStyle name="40% - Accent5 2 3" xfId="5335"/>
    <cellStyle name="40% - Accent5 2 3 2" xfId="5336"/>
    <cellStyle name="40% - Accent5 2 3 2 2" xfId="5337"/>
    <cellStyle name="40% - Accent5 2 3 2 2 2" xfId="5338"/>
    <cellStyle name="40% - Accent5 2 3 2 2 2 2" xfId="5339"/>
    <cellStyle name="40% - Accent5 2 3 2 2_Deferred Income Taxes" xfId="5340"/>
    <cellStyle name="40% - Accent5 2 3 2 3" xfId="5341"/>
    <cellStyle name="40% - Accent5 2 3 2 3 2" xfId="5342"/>
    <cellStyle name="40% - Accent5 2 3 2_Deferred Income Taxes" xfId="5343"/>
    <cellStyle name="40% - Accent5 2 3 3" xfId="5344"/>
    <cellStyle name="40% - Accent5 2 3 3 2" xfId="5345"/>
    <cellStyle name="40% - Accent5 2 3 3 2 2" xfId="5346"/>
    <cellStyle name="40% - Accent5 2 3 3 2 2 2" xfId="5347"/>
    <cellStyle name="40% - Accent5 2 3 3 2_Deferred Income Taxes" xfId="5348"/>
    <cellStyle name="40% - Accent5 2 3 3 3" xfId="5349"/>
    <cellStyle name="40% - Accent5 2 3 3 3 2" xfId="5350"/>
    <cellStyle name="40% - Accent5 2 3 3_Deferred Income Taxes" xfId="5351"/>
    <cellStyle name="40% - Accent5 2 3 4" xfId="5352"/>
    <cellStyle name="40% - Accent5 2 3 4 2" xfId="5353"/>
    <cellStyle name="40% - Accent5 2 3 4 2 2" xfId="5354"/>
    <cellStyle name="40% - Accent5 2 3 4_Deferred Income Taxes" xfId="5355"/>
    <cellStyle name="40% - Accent5 2 3 5" xfId="5356"/>
    <cellStyle name="40% - Accent5 2 3 5 2" xfId="5357"/>
    <cellStyle name="40% - Accent5 2 3_Deferred Income Taxes" xfId="5358"/>
    <cellStyle name="40% - Accent5 2 4" xfId="5359"/>
    <cellStyle name="40% - Accent5 2 4 2" xfId="5360"/>
    <cellStyle name="40% - Accent5 2 4 2 2" xfId="5361"/>
    <cellStyle name="40% - Accent5 2 4 2 2 2" xfId="5362"/>
    <cellStyle name="40% - Accent5 2 4 2_Deferred Income Taxes" xfId="5363"/>
    <cellStyle name="40% - Accent5 2 4 3" xfId="5364"/>
    <cellStyle name="40% - Accent5 2 4 3 2" xfId="5365"/>
    <cellStyle name="40% - Accent5 2 4_Deferred Income Taxes" xfId="5366"/>
    <cellStyle name="40% - Accent5 2 5" xfId="5367"/>
    <cellStyle name="40% - Accent5 2 5 2" xfId="5368"/>
    <cellStyle name="40% - Accent5 2 5 2 2" xfId="5369"/>
    <cellStyle name="40% - Accent5 2 5 2 2 2" xfId="5370"/>
    <cellStyle name="40% - Accent5 2 5 2_Deferred Income Taxes" xfId="5371"/>
    <cellStyle name="40% - Accent5 2 5 3" xfId="5372"/>
    <cellStyle name="40% - Accent5 2 5 3 2" xfId="5373"/>
    <cellStyle name="40% - Accent5 2 5_Deferred Income Taxes" xfId="5374"/>
    <cellStyle name="40% - Accent5 2 6" xfId="5375"/>
    <cellStyle name="40% - Accent5 2 6 2" xfId="5376"/>
    <cellStyle name="40% - Accent5 2 6 2 2" xfId="5377"/>
    <cellStyle name="40% - Accent5 2 6_Deferred Income Taxes" xfId="5378"/>
    <cellStyle name="40% - Accent5 2 7" xfId="5379"/>
    <cellStyle name="40% - Accent5 2 7 2" xfId="5380"/>
    <cellStyle name="40% - Accent5 2 7 2 2" xfId="5381"/>
    <cellStyle name="40% - Accent5 2 7_Deferred Income Taxes" xfId="5382"/>
    <cellStyle name="40% - Accent5 2 8" xfId="5383"/>
    <cellStyle name="40% - Accent5 2 8 2" xfId="5384"/>
    <cellStyle name="40% - Accent5 2_Deferred Income Taxes" xfId="5385"/>
    <cellStyle name="40% - Accent5 3" xfId="257"/>
    <cellStyle name="40% - Accent5 3 2" xfId="5386"/>
    <cellStyle name="40% - Accent5 3 2 2" xfId="5387"/>
    <cellStyle name="40% - Accent5 3 2 2 2" xfId="5388"/>
    <cellStyle name="40% - Accent5 3 2 2 2 2" xfId="5389"/>
    <cellStyle name="40% - Accent5 3 2 2 2 2 2" xfId="5390"/>
    <cellStyle name="40% - Accent5 3 2 2 2_Deferred Income Taxes" xfId="5391"/>
    <cellStyle name="40% - Accent5 3 2 2 3" xfId="5392"/>
    <cellStyle name="40% - Accent5 3 2 2 3 2" xfId="5393"/>
    <cellStyle name="40% - Accent5 3 2 2_Deferred Income Taxes" xfId="5394"/>
    <cellStyle name="40% - Accent5 3 2 3" xfId="5395"/>
    <cellStyle name="40% - Accent5 3 2 3 2" xfId="5396"/>
    <cellStyle name="40% - Accent5 3 2 3 2 2" xfId="5397"/>
    <cellStyle name="40% - Accent5 3 2 3 2 2 2" xfId="5398"/>
    <cellStyle name="40% - Accent5 3 2 3 2_Deferred Income Taxes" xfId="5399"/>
    <cellStyle name="40% - Accent5 3 2 3 3" xfId="5400"/>
    <cellStyle name="40% - Accent5 3 2 3 3 2" xfId="5401"/>
    <cellStyle name="40% - Accent5 3 2 3_Deferred Income Taxes" xfId="5402"/>
    <cellStyle name="40% - Accent5 3 2 4" xfId="5403"/>
    <cellStyle name="40% - Accent5 3 2 4 2" xfId="5404"/>
    <cellStyle name="40% - Accent5 3 2 4 2 2" xfId="5405"/>
    <cellStyle name="40% - Accent5 3 2 4_Deferred Income Taxes" xfId="5406"/>
    <cellStyle name="40% - Accent5 3 2 5" xfId="5407"/>
    <cellStyle name="40% - Accent5 3 2 5 2" xfId="5408"/>
    <cellStyle name="40% - Accent5 3 2_Deferred Income Taxes" xfId="5409"/>
    <cellStyle name="40% - Accent5 3 3" xfId="5410"/>
    <cellStyle name="40% - Accent5 3 3 2" xfId="5411"/>
    <cellStyle name="40% - Accent5 3 3 2 2" xfId="5412"/>
    <cellStyle name="40% - Accent5 3 3 2 2 2" xfId="5413"/>
    <cellStyle name="40% - Accent5 3 3 2_Deferred Income Taxes" xfId="5414"/>
    <cellStyle name="40% - Accent5 3 3 3" xfId="5415"/>
    <cellStyle name="40% - Accent5 3 3 3 2" xfId="5416"/>
    <cellStyle name="40% - Accent5 3 3_Deferred Income Taxes" xfId="5417"/>
    <cellStyle name="40% - Accent5 3 4" xfId="5418"/>
    <cellStyle name="40% - Accent5 3 4 2" xfId="5419"/>
    <cellStyle name="40% - Accent5 3 4 2 2" xfId="5420"/>
    <cellStyle name="40% - Accent5 3 4 2 2 2" xfId="5421"/>
    <cellStyle name="40% - Accent5 3 4 2_Deferred Income Taxes" xfId="5422"/>
    <cellStyle name="40% - Accent5 3 4 3" xfId="5423"/>
    <cellStyle name="40% - Accent5 3 4 3 2" xfId="5424"/>
    <cellStyle name="40% - Accent5 3 4_Deferred Income Taxes" xfId="5425"/>
    <cellStyle name="40% - Accent5 3 5" xfId="5426"/>
    <cellStyle name="40% - Accent5 3 5 2" xfId="5427"/>
    <cellStyle name="40% - Accent5 3 5 2 2" xfId="5428"/>
    <cellStyle name="40% - Accent5 3 5_Deferred Income Taxes" xfId="5429"/>
    <cellStyle name="40% - Accent5 3 6" xfId="5430"/>
    <cellStyle name="40% - Accent5 3 6 2" xfId="5431"/>
    <cellStyle name="40% - Accent5 3_Deferred Income Taxes" xfId="5432"/>
    <cellStyle name="40% - Accent5 4" xfId="258"/>
    <cellStyle name="40% - Accent5 4 10" xfId="5433"/>
    <cellStyle name="40% - Accent5 4 10 2" xfId="5434"/>
    <cellStyle name="40% - Accent5 4 2" xfId="5435"/>
    <cellStyle name="40% - Accent5 4 2 2" xfId="5436"/>
    <cellStyle name="40% - Accent5 4 2 2 2" xfId="5437"/>
    <cellStyle name="40% - Accent5 4 2 2 2 2" xfId="5438"/>
    <cellStyle name="40% - Accent5 4 2 2 2 2 2" xfId="5439"/>
    <cellStyle name="40% - Accent5 4 2 2 2 2 2 2" xfId="5440"/>
    <cellStyle name="40% - Accent5 4 2 2 2 2 2 2 2" xfId="5441"/>
    <cellStyle name="40% - Accent5 4 2 2 2 2 2 2 2 2" xfId="5442"/>
    <cellStyle name="40% - Accent5 4 2 2 2 2 2 2_Deferred Income Taxes" xfId="5443"/>
    <cellStyle name="40% - Accent5 4 2 2 2 2 2 3" xfId="5444"/>
    <cellStyle name="40% - Accent5 4 2 2 2 2 2 3 2" xfId="5445"/>
    <cellStyle name="40% - Accent5 4 2 2 2 2 2_Deferred Income Taxes" xfId="5446"/>
    <cellStyle name="40% - Accent5 4 2 2 2 2 3" xfId="5447"/>
    <cellStyle name="40% - Accent5 4 2 2 2 2 3 2" xfId="5448"/>
    <cellStyle name="40% - Accent5 4 2 2 2 2 3 2 2" xfId="5449"/>
    <cellStyle name="40% - Accent5 4 2 2 2 2 3 2 2 2" xfId="5450"/>
    <cellStyle name="40% - Accent5 4 2 2 2 2 3 2_Deferred Income Taxes" xfId="5451"/>
    <cellStyle name="40% - Accent5 4 2 2 2 2 3 3" xfId="5452"/>
    <cellStyle name="40% - Accent5 4 2 2 2 2 3 3 2" xfId="5453"/>
    <cellStyle name="40% - Accent5 4 2 2 2 2 3_Deferred Income Taxes" xfId="5454"/>
    <cellStyle name="40% - Accent5 4 2 2 2 2 4" xfId="5455"/>
    <cellStyle name="40% - Accent5 4 2 2 2 2 4 2" xfId="5456"/>
    <cellStyle name="40% - Accent5 4 2 2 2 2 4 2 2" xfId="5457"/>
    <cellStyle name="40% - Accent5 4 2 2 2 2 4_Deferred Income Taxes" xfId="5458"/>
    <cellStyle name="40% - Accent5 4 2 2 2 2 5" xfId="5459"/>
    <cellStyle name="40% - Accent5 4 2 2 2 2 5 2" xfId="5460"/>
    <cellStyle name="40% - Accent5 4 2 2 2 2_Deferred Income Taxes" xfId="5461"/>
    <cellStyle name="40% - Accent5 4 2 2 2 3" xfId="5462"/>
    <cellStyle name="40% - Accent5 4 2 2 2 3 2" xfId="5463"/>
    <cellStyle name="40% - Accent5 4 2 2 2 3 2 2" xfId="5464"/>
    <cellStyle name="40% - Accent5 4 2 2 2 3 2 2 2" xfId="5465"/>
    <cellStyle name="40% - Accent5 4 2 2 2 3 2_Deferred Income Taxes" xfId="5466"/>
    <cellStyle name="40% - Accent5 4 2 2 2 3 3" xfId="5467"/>
    <cellStyle name="40% - Accent5 4 2 2 2 3 3 2" xfId="5468"/>
    <cellStyle name="40% - Accent5 4 2 2 2 3_Deferred Income Taxes" xfId="5469"/>
    <cellStyle name="40% - Accent5 4 2 2 2 4" xfId="5470"/>
    <cellStyle name="40% - Accent5 4 2 2 2 4 2" xfId="5471"/>
    <cellStyle name="40% - Accent5 4 2 2 2 4 2 2" xfId="5472"/>
    <cellStyle name="40% - Accent5 4 2 2 2 4 2 2 2" xfId="5473"/>
    <cellStyle name="40% - Accent5 4 2 2 2 4 2_Deferred Income Taxes" xfId="5474"/>
    <cellStyle name="40% - Accent5 4 2 2 2 4 3" xfId="5475"/>
    <cellStyle name="40% - Accent5 4 2 2 2 4 3 2" xfId="5476"/>
    <cellStyle name="40% - Accent5 4 2 2 2 4_Deferred Income Taxes" xfId="5477"/>
    <cellStyle name="40% - Accent5 4 2 2 2 5" xfId="5478"/>
    <cellStyle name="40% - Accent5 4 2 2 2 5 2" xfId="5479"/>
    <cellStyle name="40% - Accent5 4 2 2 2 5 2 2" xfId="5480"/>
    <cellStyle name="40% - Accent5 4 2 2 2 5_Deferred Income Taxes" xfId="5481"/>
    <cellStyle name="40% - Accent5 4 2 2 2 6" xfId="5482"/>
    <cellStyle name="40% - Accent5 4 2 2 2 6 2" xfId="5483"/>
    <cellStyle name="40% - Accent5 4 2 2 2 6 2 2" xfId="5484"/>
    <cellStyle name="40% - Accent5 4 2 2 2 6_Deferred Income Taxes" xfId="5485"/>
    <cellStyle name="40% - Accent5 4 2 2 2 7" xfId="5486"/>
    <cellStyle name="40% - Accent5 4 2 2 2 7 2" xfId="5487"/>
    <cellStyle name="40% - Accent5 4 2 2 2_Deferred Income Taxes" xfId="5488"/>
    <cellStyle name="40% - Accent5 4 2 2 3" xfId="5489"/>
    <cellStyle name="40% - Accent5 4 2 2 3 2" xfId="5490"/>
    <cellStyle name="40% - Accent5 4 2 2 3 2 2" xfId="5491"/>
    <cellStyle name="40% - Accent5 4 2 2 3 2 2 2" xfId="5492"/>
    <cellStyle name="40% - Accent5 4 2 2 3 2 2 2 2" xfId="5493"/>
    <cellStyle name="40% - Accent5 4 2 2 3 2 2_Deferred Income Taxes" xfId="5494"/>
    <cellStyle name="40% - Accent5 4 2 2 3 2 3" xfId="5495"/>
    <cellStyle name="40% - Accent5 4 2 2 3 2 3 2" xfId="5496"/>
    <cellStyle name="40% - Accent5 4 2 2 3 2_Deferred Income Taxes" xfId="5497"/>
    <cellStyle name="40% - Accent5 4 2 2 3 3" xfId="5498"/>
    <cellStyle name="40% - Accent5 4 2 2 3 3 2" xfId="5499"/>
    <cellStyle name="40% - Accent5 4 2 2 3 3 2 2" xfId="5500"/>
    <cellStyle name="40% - Accent5 4 2 2 3 3 2 2 2" xfId="5501"/>
    <cellStyle name="40% - Accent5 4 2 2 3 3 2_Deferred Income Taxes" xfId="5502"/>
    <cellStyle name="40% - Accent5 4 2 2 3 3 3" xfId="5503"/>
    <cellStyle name="40% - Accent5 4 2 2 3 3 3 2" xfId="5504"/>
    <cellStyle name="40% - Accent5 4 2 2 3 3_Deferred Income Taxes" xfId="5505"/>
    <cellStyle name="40% - Accent5 4 2 2 3 4" xfId="5506"/>
    <cellStyle name="40% - Accent5 4 2 2 3 4 2" xfId="5507"/>
    <cellStyle name="40% - Accent5 4 2 2 3 4 2 2" xfId="5508"/>
    <cellStyle name="40% - Accent5 4 2 2 3 4_Deferred Income Taxes" xfId="5509"/>
    <cellStyle name="40% - Accent5 4 2 2 3 5" xfId="5510"/>
    <cellStyle name="40% - Accent5 4 2 2 3 5 2" xfId="5511"/>
    <cellStyle name="40% - Accent5 4 2 2 3_Deferred Income Taxes" xfId="5512"/>
    <cellStyle name="40% - Accent5 4 2 2 4" xfId="5513"/>
    <cellStyle name="40% - Accent5 4 2 2 4 2" xfId="5514"/>
    <cellStyle name="40% - Accent5 4 2 2 4 2 2" xfId="5515"/>
    <cellStyle name="40% - Accent5 4 2 2 4 2 2 2" xfId="5516"/>
    <cellStyle name="40% - Accent5 4 2 2 4 2_Deferred Income Taxes" xfId="5517"/>
    <cellStyle name="40% - Accent5 4 2 2 4 3" xfId="5518"/>
    <cellStyle name="40% - Accent5 4 2 2 4 3 2" xfId="5519"/>
    <cellStyle name="40% - Accent5 4 2 2 4_Deferred Income Taxes" xfId="5520"/>
    <cellStyle name="40% - Accent5 4 2 2 5" xfId="5521"/>
    <cellStyle name="40% - Accent5 4 2 2 5 2" xfId="5522"/>
    <cellStyle name="40% - Accent5 4 2 2 5 2 2" xfId="5523"/>
    <cellStyle name="40% - Accent5 4 2 2 5 2 2 2" xfId="5524"/>
    <cellStyle name="40% - Accent5 4 2 2 5 2_Deferred Income Taxes" xfId="5525"/>
    <cellStyle name="40% - Accent5 4 2 2 5 3" xfId="5526"/>
    <cellStyle name="40% - Accent5 4 2 2 5 3 2" xfId="5527"/>
    <cellStyle name="40% - Accent5 4 2 2 5_Deferred Income Taxes" xfId="5528"/>
    <cellStyle name="40% - Accent5 4 2 2 6" xfId="5529"/>
    <cellStyle name="40% - Accent5 4 2 2 6 2" xfId="5530"/>
    <cellStyle name="40% - Accent5 4 2 2 6 2 2" xfId="5531"/>
    <cellStyle name="40% - Accent5 4 2 2 6_Deferred Income Taxes" xfId="5532"/>
    <cellStyle name="40% - Accent5 4 2 2 7" xfId="5533"/>
    <cellStyle name="40% - Accent5 4 2 2 7 2" xfId="5534"/>
    <cellStyle name="40% - Accent5 4 2 2 7 2 2" xfId="5535"/>
    <cellStyle name="40% - Accent5 4 2 2 7_Deferred Income Taxes" xfId="5536"/>
    <cellStyle name="40% - Accent5 4 2 2 8" xfId="5537"/>
    <cellStyle name="40% - Accent5 4 2 2 8 2" xfId="5538"/>
    <cellStyle name="40% - Accent5 4 2 2_Deferred Income Taxes" xfId="5539"/>
    <cellStyle name="40% - Accent5 4 2 3" xfId="5540"/>
    <cellStyle name="40% - Accent5 4 2 3 2" xfId="5541"/>
    <cellStyle name="40% - Accent5 4 2 3 2 2" xfId="5542"/>
    <cellStyle name="40% - Accent5 4 2 3 2 2 2" xfId="5543"/>
    <cellStyle name="40% - Accent5 4 2 3 2 2 2 2" xfId="5544"/>
    <cellStyle name="40% - Accent5 4 2 3 2 2 2 2 2" xfId="5545"/>
    <cellStyle name="40% - Accent5 4 2 3 2 2 2_Deferred Income Taxes" xfId="5546"/>
    <cellStyle name="40% - Accent5 4 2 3 2 2 3" xfId="5547"/>
    <cellStyle name="40% - Accent5 4 2 3 2 2 3 2" xfId="5548"/>
    <cellStyle name="40% - Accent5 4 2 3 2 2_Deferred Income Taxes" xfId="5549"/>
    <cellStyle name="40% - Accent5 4 2 3 2 3" xfId="5550"/>
    <cellStyle name="40% - Accent5 4 2 3 2 3 2" xfId="5551"/>
    <cellStyle name="40% - Accent5 4 2 3 2 3 2 2" xfId="5552"/>
    <cellStyle name="40% - Accent5 4 2 3 2 3 2 2 2" xfId="5553"/>
    <cellStyle name="40% - Accent5 4 2 3 2 3 2_Deferred Income Taxes" xfId="5554"/>
    <cellStyle name="40% - Accent5 4 2 3 2 3 3" xfId="5555"/>
    <cellStyle name="40% - Accent5 4 2 3 2 3 3 2" xfId="5556"/>
    <cellStyle name="40% - Accent5 4 2 3 2 3_Deferred Income Taxes" xfId="5557"/>
    <cellStyle name="40% - Accent5 4 2 3 2 4" xfId="5558"/>
    <cellStyle name="40% - Accent5 4 2 3 2 4 2" xfId="5559"/>
    <cellStyle name="40% - Accent5 4 2 3 2 4 2 2" xfId="5560"/>
    <cellStyle name="40% - Accent5 4 2 3 2 4_Deferred Income Taxes" xfId="5561"/>
    <cellStyle name="40% - Accent5 4 2 3 2 5" xfId="5562"/>
    <cellStyle name="40% - Accent5 4 2 3 2 5 2" xfId="5563"/>
    <cellStyle name="40% - Accent5 4 2 3 2 5 2 2" xfId="5564"/>
    <cellStyle name="40% - Accent5 4 2 3 2 5_Deferred Income Taxes" xfId="5565"/>
    <cellStyle name="40% - Accent5 4 2 3 2 6" xfId="5566"/>
    <cellStyle name="40% - Accent5 4 2 3 2 6 2" xfId="5567"/>
    <cellStyle name="40% - Accent5 4 2 3 2_Deferred Income Taxes" xfId="5568"/>
    <cellStyle name="40% - Accent5 4 2 3 3" xfId="5569"/>
    <cellStyle name="40% - Accent5 4 2 3 3 2" xfId="5570"/>
    <cellStyle name="40% - Accent5 4 2 3 3 2 2" xfId="5571"/>
    <cellStyle name="40% - Accent5 4 2 3 3 2 2 2" xfId="5572"/>
    <cellStyle name="40% - Accent5 4 2 3 3 2_Deferred Income Taxes" xfId="5573"/>
    <cellStyle name="40% - Accent5 4 2 3 3 3" xfId="5574"/>
    <cellStyle name="40% - Accent5 4 2 3 3 3 2" xfId="5575"/>
    <cellStyle name="40% - Accent5 4 2 3 3_Deferred Income Taxes" xfId="5576"/>
    <cellStyle name="40% - Accent5 4 2 3 4" xfId="5577"/>
    <cellStyle name="40% - Accent5 4 2 3 4 2" xfId="5578"/>
    <cellStyle name="40% - Accent5 4 2 3 4 2 2" xfId="5579"/>
    <cellStyle name="40% - Accent5 4 2 3 4 2 2 2" xfId="5580"/>
    <cellStyle name="40% - Accent5 4 2 3 4 2_Deferred Income Taxes" xfId="5581"/>
    <cellStyle name="40% - Accent5 4 2 3 4 3" xfId="5582"/>
    <cellStyle name="40% - Accent5 4 2 3 4 3 2" xfId="5583"/>
    <cellStyle name="40% - Accent5 4 2 3 4_Deferred Income Taxes" xfId="5584"/>
    <cellStyle name="40% - Accent5 4 2 3 5" xfId="5585"/>
    <cellStyle name="40% - Accent5 4 2 3 5 2" xfId="5586"/>
    <cellStyle name="40% - Accent5 4 2 3 5 2 2" xfId="5587"/>
    <cellStyle name="40% - Accent5 4 2 3 5_Deferred Income Taxes" xfId="5588"/>
    <cellStyle name="40% - Accent5 4 2 3 6" xfId="5589"/>
    <cellStyle name="40% - Accent5 4 2 3 6 2" xfId="5590"/>
    <cellStyle name="40% - Accent5 4 2 3 6 2 2" xfId="5591"/>
    <cellStyle name="40% - Accent5 4 2 3 6_Deferred Income Taxes" xfId="5592"/>
    <cellStyle name="40% - Accent5 4 2 3 7" xfId="5593"/>
    <cellStyle name="40% - Accent5 4 2 3 7 2" xfId="5594"/>
    <cellStyle name="40% - Accent5 4 2 3_Deferred Income Taxes" xfId="5595"/>
    <cellStyle name="40% - Accent5 4 2 4" xfId="5596"/>
    <cellStyle name="40% - Accent5 4 2 4 2" xfId="5597"/>
    <cellStyle name="40% - Accent5 4 2 4 2 2" xfId="5598"/>
    <cellStyle name="40% - Accent5 4 2 4 2 2 2" xfId="5599"/>
    <cellStyle name="40% - Accent5 4 2 4 2 2 2 2" xfId="5600"/>
    <cellStyle name="40% - Accent5 4 2 4 2 2_Deferred Income Taxes" xfId="5601"/>
    <cellStyle name="40% - Accent5 4 2 4 2 3" xfId="5602"/>
    <cellStyle name="40% - Accent5 4 2 4 2 3 2" xfId="5603"/>
    <cellStyle name="40% - Accent5 4 2 4 2 3 2 2" xfId="5604"/>
    <cellStyle name="40% - Accent5 4 2 4 2 3_Deferred Income Taxes" xfId="5605"/>
    <cellStyle name="40% - Accent5 4 2 4 2 4" xfId="5606"/>
    <cellStyle name="40% - Accent5 4 2 4 2 4 2" xfId="5607"/>
    <cellStyle name="40% - Accent5 4 2 4 2_Deferred Income Taxes" xfId="5608"/>
    <cellStyle name="40% - Accent5 4 2 4 3" xfId="5609"/>
    <cellStyle name="40% - Accent5 4 2 4 3 2" xfId="5610"/>
    <cellStyle name="40% - Accent5 4 2 4 3 2 2" xfId="5611"/>
    <cellStyle name="40% - Accent5 4 2 4 3 2 2 2" xfId="5612"/>
    <cellStyle name="40% - Accent5 4 2 4 3 2_Deferred Income Taxes" xfId="5613"/>
    <cellStyle name="40% - Accent5 4 2 4 3 3" xfId="5614"/>
    <cellStyle name="40% - Accent5 4 2 4 3 3 2" xfId="5615"/>
    <cellStyle name="40% - Accent5 4 2 4 3_Deferred Income Taxes" xfId="5616"/>
    <cellStyle name="40% - Accent5 4 2 4 4" xfId="5617"/>
    <cellStyle name="40% - Accent5 4 2 4 4 2" xfId="5618"/>
    <cellStyle name="40% - Accent5 4 2 4 4 2 2" xfId="5619"/>
    <cellStyle name="40% - Accent5 4 2 4 4_Deferred Income Taxes" xfId="5620"/>
    <cellStyle name="40% - Accent5 4 2 4 5" xfId="5621"/>
    <cellStyle name="40% - Accent5 4 2 4 5 2" xfId="5622"/>
    <cellStyle name="40% - Accent5 4 2 4 5 2 2" xfId="5623"/>
    <cellStyle name="40% - Accent5 4 2 4 5_Deferred Income Taxes" xfId="5624"/>
    <cellStyle name="40% - Accent5 4 2 4 6" xfId="5625"/>
    <cellStyle name="40% - Accent5 4 2 4 6 2" xfId="5626"/>
    <cellStyle name="40% - Accent5 4 2 4_Deferred Income Taxes" xfId="5627"/>
    <cellStyle name="40% - Accent5 4 2 5" xfId="5628"/>
    <cellStyle name="40% - Accent5 4 2 5 2" xfId="5629"/>
    <cellStyle name="40% - Accent5 4 2 5 2 2" xfId="5630"/>
    <cellStyle name="40% - Accent5 4 2 5 2 2 2" xfId="5631"/>
    <cellStyle name="40% - Accent5 4 2 5 2_Deferred Income Taxes" xfId="5632"/>
    <cellStyle name="40% - Accent5 4 2 5 3" xfId="5633"/>
    <cellStyle name="40% - Accent5 4 2 5 3 2" xfId="5634"/>
    <cellStyle name="40% - Accent5 4 2 5 3 2 2" xfId="5635"/>
    <cellStyle name="40% - Accent5 4 2 5 3_Deferred Income Taxes" xfId="5636"/>
    <cellStyle name="40% - Accent5 4 2 5 4" xfId="5637"/>
    <cellStyle name="40% - Accent5 4 2 5 4 2" xfId="5638"/>
    <cellStyle name="40% - Accent5 4 2 5_Deferred Income Taxes" xfId="5639"/>
    <cellStyle name="40% - Accent5 4 2 6" xfId="5640"/>
    <cellStyle name="40% - Accent5 4 2 6 2" xfId="5641"/>
    <cellStyle name="40% - Accent5 4 2 6 2 2" xfId="5642"/>
    <cellStyle name="40% - Accent5 4 2 6 2 2 2" xfId="5643"/>
    <cellStyle name="40% - Accent5 4 2 6 2_Deferred Income Taxes" xfId="5644"/>
    <cellStyle name="40% - Accent5 4 2 6 3" xfId="5645"/>
    <cellStyle name="40% - Accent5 4 2 6 3 2" xfId="5646"/>
    <cellStyle name="40% - Accent5 4 2 6_Deferred Income Taxes" xfId="5647"/>
    <cellStyle name="40% - Accent5 4 2 7" xfId="5648"/>
    <cellStyle name="40% - Accent5 4 2 7 2" xfId="5649"/>
    <cellStyle name="40% - Accent5 4 2 7 2 2" xfId="5650"/>
    <cellStyle name="40% - Accent5 4 2 7_Deferred Income Taxes" xfId="5651"/>
    <cellStyle name="40% - Accent5 4 2 8" xfId="5652"/>
    <cellStyle name="40% - Accent5 4 2 8 2" xfId="5653"/>
    <cellStyle name="40% - Accent5 4 2 8 2 2" xfId="5654"/>
    <cellStyle name="40% - Accent5 4 2 8_Deferred Income Taxes" xfId="5655"/>
    <cellStyle name="40% - Accent5 4 2 9" xfId="5656"/>
    <cellStyle name="40% - Accent5 4 2 9 2" xfId="5657"/>
    <cellStyle name="40% - Accent5 4 2_Deferred Income Taxes" xfId="5658"/>
    <cellStyle name="40% - Accent5 4 3" xfId="5659"/>
    <cellStyle name="40% - Accent5 4 3 2" xfId="5660"/>
    <cellStyle name="40% - Accent5 4 3 2 2" xfId="5661"/>
    <cellStyle name="40% - Accent5 4 3 2 2 2" xfId="5662"/>
    <cellStyle name="40% - Accent5 4 3 2 2 2 2" xfId="5663"/>
    <cellStyle name="40% - Accent5 4 3 2 2 2 2 2" xfId="5664"/>
    <cellStyle name="40% - Accent5 4 3 2 2 2 2 2 2" xfId="5665"/>
    <cellStyle name="40% - Accent5 4 3 2 2 2 2_Deferred Income Taxes" xfId="5666"/>
    <cellStyle name="40% - Accent5 4 3 2 2 2 3" xfId="5667"/>
    <cellStyle name="40% - Accent5 4 3 2 2 2 3 2" xfId="5668"/>
    <cellStyle name="40% - Accent5 4 3 2 2 2_Deferred Income Taxes" xfId="5669"/>
    <cellStyle name="40% - Accent5 4 3 2 2 3" xfId="5670"/>
    <cellStyle name="40% - Accent5 4 3 2 2 3 2" xfId="5671"/>
    <cellStyle name="40% - Accent5 4 3 2 2 3 2 2" xfId="5672"/>
    <cellStyle name="40% - Accent5 4 3 2 2 3 2 2 2" xfId="5673"/>
    <cellStyle name="40% - Accent5 4 3 2 2 3 2_Deferred Income Taxes" xfId="5674"/>
    <cellStyle name="40% - Accent5 4 3 2 2 3 3" xfId="5675"/>
    <cellStyle name="40% - Accent5 4 3 2 2 3 3 2" xfId="5676"/>
    <cellStyle name="40% - Accent5 4 3 2 2 3_Deferred Income Taxes" xfId="5677"/>
    <cellStyle name="40% - Accent5 4 3 2 2 4" xfId="5678"/>
    <cellStyle name="40% - Accent5 4 3 2 2 4 2" xfId="5679"/>
    <cellStyle name="40% - Accent5 4 3 2 2 4 2 2" xfId="5680"/>
    <cellStyle name="40% - Accent5 4 3 2 2 4_Deferred Income Taxes" xfId="5681"/>
    <cellStyle name="40% - Accent5 4 3 2 2 5" xfId="5682"/>
    <cellStyle name="40% - Accent5 4 3 2 2 5 2" xfId="5683"/>
    <cellStyle name="40% - Accent5 4 3 2 2_Deferred Income Taxes" xfId="5684"/>
    <cellStyle name="40% - Accent5 4 3 2 3" xfId="5685"/>
    <cellStyle name="40% - Accent5 4 3 2 3 2" xfId="5686"/>
    <cellStyle name="40% - Accent5 4 3 2 3 2 2" xfId="5687"/>
    <cellStyle name="40% - Accent5 4 3 2 3 2 2 2" xfId="5688"/>
    <cellStyle name="40% - Accent5 4 3 2 3 2_Deferred Income Taxes" xfId="5689"/>
    <cellStyle name="40% - Accent5 4 3 2 3 3" xfId="5690"/>
    <cellStyle name="40% - Accent5 4 3 2 3 3 2" xfId="5691"/>
    <cellStyle name="40% - Accent5 4 3 2 3_Deferred Income Taxes" xfId="5692"/>
    <cellStyle name="40% - Accent5 4 3 2 4" xfId="5693"/>
    <cellStyle name="40% - Accent5 4 3 2 4 2" xfId="5694"/>
    <cellStyle name="40% - Accent5 4 3 2 4 2 2" xfId="5695"/>
    <cellStyle name="40% - Accent5 4 3 2 4 2 2 2" xfId="5696"/>
    <cellStyle name="40% - Accent5 4 3 2 4 2_Deferred Income Taxes" xfId="5697"/>
    <cellStyle name="40% - Accent5 4 3 2 4 3" xfId="5698"/>
    <cellStyle name="40% - Accent5 4 3 2 4 3 2" xfId="5699"/>
    <cellStyle name="40% - Accent5 4 3 2 4_Deferred Income Taxes" xfId="5700"/>
    <cellStyle name="40% - Accent5 4 3 2 5" xfId="5701"/>
    <cellStyle name="40% - Accent5 4 3 2 5 2" xfId="5702"/>
    <cellStyle name="40% - Accent5 4 3 2 5 2 2" xfId="5703"/>
    <cellStyle name="40% - Accent5 4 3 2 5_Deferred Income Taxes" xfId="5704"/>
    <cellStyle name="40% - Accent5 4 3 2 6" xfId="5705"/>
    <cellStyle name="40% - Accent5 4 3 2 6 2" xfId="5706"/>
    <cellStyle name="40% - Accent5 4 3 2 6 2 2" xfId="5707"/>
    <cellStyle name="40% - Accent5 4 3 2 6_Deferred Income Taxes" xfId="5708"/>
    <cellStyle name="40% - Accent5 4 3 2 7" xfId="5709"/>
    <cellStyle name="40% - Accent5 4 3 2 7 2" xfId="5710"/>
    <cellStyle name="40% - Accent5 4 3 2_Deferred Income Taxes" xfId="5711"/>
    <cellStyle name="40% - Accent5 4 3 3" xfId="5712"/>
    <cellStyle name="40% - Accent5 4 3 3 2" xfId="5713"/>
    <cellStyle name="40% - Accent5 4 3 3 2 2" xfId="5714"/>
    <cellStyle name="40% - Accent5 4 3 3 2 2 2" xfId="5715"/>
    <cellStyle name="40% - Accent5 4 3 3 2 2 2 2" xfId="5716"/>
    <cellStyle name="40% - Accent5 4 3 3 2 2_Deferred Income Taxes" xfId="5717"/>
    <cellStyle name="40% - Accent5 4 3 3 2 3" xfId="5718"/>
    <cellStyle name="40% - Accent5 4 3 3 2 3 2" xfId="5719"/>
    <cellStyle name="40% - Accent5 4 3 3 2_Deferred Income Taxes" xfId="5720"/>
    <cellStyle name="40% - Accent5 4 3 3 3" xfId="5721"/>
    <cellStyle name="40% - Accent5 4 3 3 3 2" xfId="5722"/>
    <cellStyle name="40% - Accent5 4 3 3 3 2 2" xfId="5723"/>
    <cellStyle name="40% - Accent5 4 3 3 3 2 2 2" xfId="5724"/>
    <cellStyle name="40% - Accent5 4 3 3 3 2_Deferred Income Taxes" xfId="5725"/>
    <cellStyle name="40% - Accent5 4 3 3 3 3" xfId="5726"/>
    <cellStyle name="40% - Accent5 4 3 3 3 3 2" xfId="5727"/>
    <cellStyle name="40% - Accent5 4 3 3 3_Deferred Income Taxes" xfId="5728"/>
    <cellStyle name="40% - Accent5 4 3 3 4" xfId="5729"/>
    <cellStyle name="40% - Accent5 4 3 3 4 2" xfId="5730"/>
    <cellStyle name="40% - Accent5 4 3 3 4 2 2" xfId="5731"/>
    <cellStyle name="40% - Accent5 4 3 3 4_Deferred Income Taxes" xfId="5732"/>
    <cellStyle name="40% - Accent5 4 3 3 5" xfId="5733"/>
    <cellStyle name="40% - Accent5 4 3 3 5 2" xfId="5734"/>
    <cellStyle name="40% - Accent5 4 3 3_Deferred Income Taxes" xfId="5735"/>
    <cellStyle name="40% - Accent5 4 3 4" xfId="5736"/>
    <cellStyle name="40% - Accent5 4 3 4 2" xfId="5737"/>
    <cellStyle name="40% - Accent5 4 3 4 2 2" xfId="5738"/>
    <cellStyle name="40% - Accent5 4 3 4 2 2 2" xfId="5739"/>
    <cellStyle name="40% - Accent5 4 3 4 2_Deferred Income Taxes" xfId="5740"/>
    <cellStyle name="40% - Accent5 4 3 4 3" xfId="5741"/>
    <cellStyle name="40% - Accent5 4 3 4 3 2" xfId="5742"/>
    <cellStyle name="40% - Accent5 4 3 4_Deferred Income Taxes" xfId="5743"/>
    <cellStyle name="40% - Accent5 4 3 5" xfId="5744"/>
    <cellStyle name="40% - Accent5 4 3 5 2" xfId="5745"/>
    <cellStyle name="40% - Accent5 4 3 5 2 2" xfId="5746"/>
    <cellStyle name="40% - Accent5 4 3 5 2 2 2" xfId="5747"/>
    <cellStyle name="40% - Accent5 4 3 5 2_Deferred Income Taxes" xfId="5748"/>
    <cellStyle name="40% - Accent5 4 3 5 3" xfId="5749"/>
    <cellStyle name="40% - Accent5 4 3 5 3 2" xfId="5750"/>
    <cellStyle name="40% - Accent5 4 3 5_Deferred Income Taxes" xfId="5751"/>
    <cellStyle name="40% - Accent5 4 3 6" xfId="5752"/>
    <cellStyle name="40% - Accent5 4 3 6 2" xfId="5753"/>
    <cellStyle name="40% - Accent5 4 3 6 2 2" xfId="5754"/>
    <cellStyle name="40% - Accent5 4 3 6_Deferred Income Taxes" xfId="5755"/>
    <cellStyle name="40% - Accent5 4 3 7" xfId="5756"/>
    <cellStyle name="40% - Accent5 4 3 7 2" xfId="5757"/>
    <cellStyle name="40% - Accent5 4 3 7 2 2" xfId="5758"/>
    <cellStyle name="40% - Accent5 4 3 7_Deferred Income Taxes" xfId="5759"/>
    <cellStyle name="40% - Accent5 4 3 8" xfId="5760"/>
    <cellStyle name="40% - Accent5 4 3 8 2" xfId="5761"/>
    <cellStyle name="40% - Accent5 4 3_Deferred Income Taxes" xfId="5762"/>
    <cellStyle name="40% - Accent5 4 4" xfId="5763"/>
    <cellStyle name="40% - Accent5 4 4 2" xfId="5764"/>
    <cellStyle name="40% - Accent5 4 4 2 2" xfId="5765"/>
    <cellStyle name="40% - Accent5 4 4 2 2 2" xfId="5766"/>
    <cellStyle name="40% - Accent5 4 4 2 2 2 2" xfId="5767"/>
    <cellStyle name="40% - Accent5 4 4 2 2 2 2 2" xfId="5768"/>
    <cellStyle name="40% - Accent5 4 4 2 2 2_Deferred Income Taxes" xfId="5769"/>
    <cellStyle name="40% - Accent5 4 4 2 2 3" xfId="5770"/>
    <cellStyle name="40% - Accent5 4 4 2 2 3 2" xfId="5771"/>
    <cellStyle name="40% - Accent5 4 4 2 2_Deferred Income Taxes" xfId="5772"/>
    <cellStyle name="40% - Accent5 4 4 2 3" xfId="5773"/>
    <cellStyle name="40% - Accent5 4 4 2 3 2" xfId="5774"/>
    <cellStyle name="40% - Accent5 4 4 2 3 2 2" xfId="5775"/>
    <cellStyle name="40% - Accent5 4 4 2 3 2 2 2" xfId="5776"/>
    <cellStyle name="40% - Accent5 4 4 2 3 2_Deferred Income Taxes" xfId="5777"/>
    <cellStyle name="40% - Accent5 4 4 2 3 3" xfId="5778"/>
    <cellStyle name="40% - Accent5 4 4 2 3 3 2" xfId="5779"/>
    <cellStyle name="40% - Accent5 4 4 2 3_Deferred Income Taxes" xfId="5780"/>
    <cellStyle name="40% - Accent5 4 4 2 4" xfId="5781"/>
    <cellStyle name="40% - Accent5 4 4 2 4 2" xfId="5782"/>
    <cellStyle name="40% - Accent5 4 4 2 4 2 2" xfId="5783"/>
    <cellStyle name="40% - Accent5 4 4 2 4_Deferred Income Taxes" xfId="5784"/>
    <cellStyle name="40% - Accent5 4 4 2 5" xfId="5785"/>
    <cellStyle name="40% - Accent5 4 4 2 5 2" xfId="5786"/>
    <cellStyle name="40% - Accent5 4 4 2 5 2 2" xfId="5787"/>
    <cellStyle name="40% - Accent5 4 4 2 5_Deferred Income Taxes" xfId="5788"/>
    <cellStyle name="40% - Accent5 4 4 2 6" xfId="5789"/>
    <cellStyle name="40% - Accent5 4 4 2 6 2" xfId="5790"/>
    <cellStyle name="40% - Accent5 4 4 2_Deferred Income Taxes" xfId="5791"/>
    <cellStyle name="40% - Accent5 4 4 3" xfId="5792"/>
    <cellStyle name="40% - Accent5 4 4 3 2" xfId="5793"/>
    <cellStyle name="40% - Accent5 4 4 3 2 2" xfId="5794"/>
    <cellStyle name="40% - Accent5 4 4 3 2 2 2" xfId="5795"/>
    <cellStyle name="40% - Accent5 4 4 3 2_Deferred Income Taxes" xfId="5796"/>
    <cellStyle name="40% - Accent5 4 4 3 3" xfId="5797"/>
    <cellStyle name="40% - Accent5 4 4 3 3 2" xfId="5798"/>
    <cellStyle name="40% - Accent5 4 4 3_Deferred Income Taxes" xfId="5799"/>
    <cellStyle name="40% - Accent5 4 4 4" xfId="5800"/>
    <cellStyle name="40% - Accent5 4 4 4 2" xfId="5801"/>
    <cellStyle name="40% - Accent5 4 4 4 2 2" xfId="5802"/>
    <cellStyle name="40% - Accent5 4 4 4 2 2 2" xfId="5803"/>
    <cellStyle name="40% - Accent5 4 4 4 2_Deferred Income Taxes" xfId="5804"/>
    <cellStyle name="40% - Accent5 4 4 4 3" xfId="5805"/>
    <cellStyle name="40% - Accent5 4 4 4 3 2" xfId="5806"/>
    <cellStyle name="40% - Accent5 4 4 4_Deferred Income Taxes" xfId="5807"/>
    <cellStyle name="40% - Accent5 4 4 5" xfId="5808"/>
    <cellStyle name="40% - Accent5 4 4 5 2" xfId="5809"/>
    <cellStyle name="40% - Accent5 4 4 5 2 2" xfId="5810"/>
    <cellStyle name="40% - Accent5 4 4 5_Deferred Income Taxes" xfId="5811"/>
    <cellStyle name="40% - Accent5 4 4 6" xfId="5812"/>
    <cellStyle name="40% - Accent5 4 4 6 2" xfId="5813"/>
    <cellStyle name="40% - Accent5 4 4 6 2 2" xfId="5814"/>
    <cellStyle name="40% - Accent5 4 4 6_Deferred Income Taxes" xfId="5815"/>
    <cellStyle name="40% - Accent5 4 4 7" xfId="5816"/>
    <cellStyle name="40% - Accent5 4 4 7 2" xfId="5817"/>
    <cellStyle name="40% - Accent5 4 4_Deferred Income Taxes" xfId="5818"/>
    <cellStyle name="40% - Accent5 4 5" xfId="5819"/>
    <cellStyle name="40% - Accent5 4 5 2" xfId="5820"/>
    <cellStyle name="40% - Accent5 4 5 2 2" xfId="5821"/>
    <cellStyle name="40% - Accent5 4 5 2 2 2" xfId="5822"/>
    <cellStyle name="40% - Accent5 4 5 2 2 2 2" xfId="5823"/>
    <cellStyle name="40% - Accent5 4 5 2 2_Deferred Income Taxes" xfId="5824"/>
    <cellStyle name="40% - Accent5 4 5 2 3" xfId="5825"/>
    <cellStyle name="40% - Accent5 4 5 2 3 2" xfId="5826"/>
    <cellStyle name="40% - Accent5 4 5 2 3 2 2" xfId="5827"/>
    <cellStyle name="40% - Accent5 4 5 2 3_Deferred Income Taxes" xfId="5828"/>
    <cellStyle name="40% - Accent5 4 5 2 4" xfId="5829"/>
    <cellStyle name="40% - Accent5 4 5 2 4 2" xfId="5830"/>
    <cellStyle name="40% - Accent5 4 5 2_Deferred Income Taxes" xfId="5831"/>
    <cellStyle name="40% - Accent5 4 5 3" xfId="5832"/>
    <cellStyle name="40% - Accent5 4 5 3 2" xfId="5833"/>
    <cellStyle name="40% - Accent5 4 5 3 2 2" xfId="5834"/>
    <cellStyle name="40% - Accent5 4 5 3 2 2 2" xfId="5835"/>
    <cellStyle name="40% - Accent5 4 5 3 2_Deferred Income Taxes" xfId="5836"/>
    <cellStyle name="40% - Accent5 4 5 3 3" xfId="5837"/>
    <cellStyle name="40% - Accent5 4 5 3 3 2" xfId="5838"/>
    <cellStyle name="40% - Accent5 4 5 3_Deferred Income Taxes" xfId="5839"/>
    <cellStyle name="40% - Accent5 4 5 4" xfId="5840"/>
    <cellStyle name="40% - Accent5 4 5 4 2" xfId="5841"/>
    <cellStyle name="40% - Accent5 4 5 4 2 2" xfId="5842"/>
    <cellStyle name="40% - Accent5 4 5 4_Deferred Income Taxes" xfId="5843"/>
    <cellStyle name="40% - Accent5 4 5 5" xfId="5844"/>
    <cellStyle name="40% - Accent5 4 5 5 2" xfId="5845"/>
    <cellStyle name="40% - Accent5 4 5 5 2 2" xfId="5846"/>
    <cellStyle name="40% - Accent5 4 5 5_Deferred Income Taxes" xfId="5847"/>
    <cellStyle name="40% - Accent5 4 5 6" xfId="5848"/>
    <cellStyle name="40% - Accent5 4 5 6 2" xfId="5849"/>
    <cellStyle name="40% - Accent5 4 5_Deferred Income Taxes" xfId="5850"/>
    <cellStyle name="40% - Accent5 4 6" xfId="5851"/>
    <cellStyle name="40% - Accent5 4 6 2" xfId="5852"/>
    <cellStyle name="40% - Accent5 4 6 2 2" xfId="5853"/>
    <cellStyle name="40% - Accent5 4 6 2 2 2" xfId="5854"/>
    <cellStyle name="40% - Accent5 4 6 2_Deferred Income Taxes" xfId="5855"/>
    <cellStyle name="40% - Accent5 4 6 3" xfId="5856"/>
    <cellStyle name="40% - Accent5 4 6 3 2" xfId="5857"/>
    <cellStyle name="40% - Accent5 4 6 3 2 2" xfId="5858"/>
    <cellStyle name="40% - Accent5 4 6 3_Deferred Income Taxes" xfId="5859"/>
    <cellStyle name="40% - Accent5 4 6 4" xfId="5860"/>
    <cellStyle name="40% - Accent5 4 6 4 2" xfId="5861"/>
    <cellStyle name="40% - Accent5 4 6_Deferred Income Taxes" xfId="5862"/>
    <cellStyle name="40% - Accent5 4 7" xfId="5863"/>
    <cellStyle name="40% - Accent5 4 7 2" xfId="5864"/>
    <cellStyle name="40% - Accent5 4 7 2 2" xfId="5865"/>
    <cellStyle name="40% - Accent5 4 7 2 2 2" xfId="5866"/>
    <cellStyle name="40% - Accent5 4 7 2_Deferred Income Taxes" xfId="5867"/>
    <cellStyle name="40% - Accent5 4 7 3" xfId="5868"/>
    <cellStyle name="40% - Accent5 4 7 3 2" xfId="5869"/>
    <cellStyle name="40% - Accent5 4 7_Deferred Income Taxes" xfId="5870"/>
    <cellStyle name="40% - Accent5 4 8" xfId="5871"/>
    <cellStyle name="40% - Accent5 4 8 2" xfId="5872"/>
    <cellStyle name="40% - Accent5 4 8 2 2" xfId="5873"/>
    <cellStyle name="40% - Accent5 4 8_Deferred Income Taxes" xfId="5874"/>
    <cellStyle name="40% - Accent5 4 9" xfId="5875"/>
    <cellStyle name="40% - Accent5 4 9 2" xfId="5876"/>
    <cellStyle name="40% - Accent5 4 9 2 2" xfId="5877"/>
    <cellStyle name="40% - Accent5 4 9_Deferred Income Taxes" xfId="5878"/>
    <cellStyle name="40% - Accent5 4_Deferred Income Taxes" xfId="5879"/>
    <cellStyle name="40% - Accent5 5" xfId="259"/>
    <cellStyle name="40% - Accent5 5 2" xfId="5880"/>
    <cellStyle name="40% - Accent5 5 2 2" xfId="5881"/>
    <cellStyle name="40% - Accent5 5 2 2 2" xfId="5882"/>
    <cellStyle name="40% - Accent5 5 2 2 2 2" xfId="5883"/>
    <cellStyle name="40% - Accent5 5 2 2_Deferred Income Taxes" xfId="5884"/>
    <cellStyle name="40% - Accent5 5 2 3" xfId="5885"/>
    <cellStyle name="40% - Accent5 5 2 3 2" xfId="5886"/>
    <cellStyle name="40% - Accent5 5 2_Deferred Income Taxes" xfId="5887"/>
    <cellStyle name="40% - Accent5 5 3" xfId="5888"/>
    <cellStyle name="40% - Accent5 5 3 2" xfId="5889"/>
    <cellStyle name="40% - Accent5 5 3 2 2" xfId="5890"/>
    <cellStyle name="40% - Accent5 5 3 2 2 2" xfId="5891"/>
    <cellStyle name="40% - Accent5 5 3 2_Deferred Income Taxes" xfId="5892"/>
    <cellStyle name="40% - Accent5 5 3 3" xfId="5893"/>
    <cellStyle name="40% - Accent5 5 3 3 2" xfId="5894"/>
    <cellStyle name="40% - Accent5 5 3_Deferred Income Taxes" xfId="5895"/>
    <cellStyle name="40% - Accent5 5 4" xfId="5896"/>
    <cellStyle name="40% - Accent5 5 4 2" xfId="5897"/>
    <cellStyle name="40% - Accent5 5 4 2 2" xfId="5898"/>
    <cellStyle name="40% - Accent5 5 4_Deferred Income Taxes" xfId="5899"/>
    <cellStyle name="40% - Accent5 5 5" xfId="5900"/>
    <cellStyle name="40% - Accent5 5 5 2" xfId="5901"/>
    <cellStyle name="40% - Accent5 5_Deferred Income Taxes" xfId="5902"/>
    <cellStyle name="40% - Accent5 6" xfId="260"/>
    <cellStyle name="40% - Accent5 6 2" xfId="5903"/>
    <cellStyle name="40% - Accent5 6 2 2" xfId="5904"/>
    <cellStyle name="40% - Accent5 6 2 2 2" xfId="5905"/>
    <cellStyle name="40% - Accent5 6 2_Deferred Income Taxes" xfId="5906"/>
    <cellStyle name="40% - Accent5 6 3" xfId="5907"/>
    <cellStyle name="40% - Accent5 6 3 2" xfId="5908"/>
    <cellStyle name="40% - Accent5 6_Deferred Income Taxes" xfId="5909"/>
    <cellStyle name="40% - Accent5 7" xfId="5910"/>
    <cellStyle name="40% - Accent5 7 2" xfId="5911"/>
    <cellStyle name="40% - Accent5 7 2 2" xfId="5912"/>
    <cellStyle name="40% - Accent5 7 2 2 2" xfId="5913"/>
    <cellStyle name="40% - Accent5 7 2_Deferred Income Taxes" xfId="5914"/>
    <cellStyle name="40% - Accent5 7 3" xfId="5915"/>
    <cellStyle name="40% - Accent5 7 3 2" xfId="5916"/>
    <cellStyle name="40% - Accent5 7_Deferred Income Taxes" xfId="5917"/>
    <cellStyle name="40% - Accent5 8" xfId="5918"/>
    <cellStyle name="40% - Accent5 8 2" xfId="5919"/>
    <cellStyle name="40% - Accent5 8 2 2" xfId="5920"/>
    <cellStyle name="40% - Accent5 8_Deferred Income Taxes" xfId="5921"/>
    <cellStyle name="40% - Accent5 9" xfId="5922"/>
    <cellStyle name="40% - Accent5 9 2" xfId="5923"/>
    <cellStyle name="40% - Accent5 9 2 2" xfId="5924"/>
    <cellStyle name="40% - Accent5 9_Deferred Income Taxes" xfId="5925"/>
    <cellStyle name="40% - Accent6 2" xfId="18"/>
    <cellStyle name="40% - Accent6 2 18" xfId="5926"/>
    <cellStyle name="40% - Accent6 2 2" xfId="5927"/>
    <cellStyle name="40% - Accent6 2 2 2" xfId="5928"/>
    <cellStyle name="40% - Accent6 2 2 2 2" xfId="5929"/>
    <cellStyle name="40% - Accent6 2 2_Deferred Income Taxes" xfId="5930"/>
    <cellStyle name="40% - Accent6 2 3" xfId="5931"/>
    <cellStyle name="40% - Accent6 2 3 2" xfId="5932"/>
    <cellStyle name="40% - Accent6 2 3 2 2" xfId="5933"/>
    <cellStyle name="40% - Accent6 2 3_Deferred Income Taxes" xfId="5934"/>
    <cellStyle name="40% - Accent6 2_Deferred Income Taxes" xfId="5935"/>
    <cellStyle name="40% - Accent6 3" xfId="261"/>
    <cellStyle name="40% - Accent6 3 2" xfId="5936"/>
    <cellStyle name="40% - Accent6 3 2 2" xfId="5937"/>
    <cellStyle name="40% - Accent6 3 2 2 2" xfId="5938"/>
    <cellStyle name="40% - Accent6 3 2 2 2 2" xfId="5939"/>
    <cellStyle name="40% - Accent6 3 2 2 2 2 2" xfId="5940"/>
    <cellStyle name="40% - Accent6 3 2 2 2 2 2 2" xfId="5941"/>
    <cellStyle name="40% - Accent6 3 2 2 2 2 2 2 2" xfId="5942"/>
    <cellStyle name="40% - Accent6 3 2 2 2 2 2_Deferred Income Taxes" xfId="5943"/>
    <cellStyle name="40% - Accent6 3 2 2 2 2 3" xfId="5944"/>
    <cellStyle name="40% - Accent6 3 2 2 2 2 3 2" xfId="5945"/>
    <cellStyle name="40% - Accent6 3 2 2 2 2_Deferred Income Taxes" xfId="5946"/>
    <cellStyle name="40% - Accent6 3 2 2 2 3" xfId="5947"/>
    <cellStyle name="40% - Accent6 3 2 2 2 3 2" xfId="5948"/>
    <cellStyle name="40% - Accent6 3 2 2 2 3 2 2" xfId="5949"/>
    <cellStyle name="40% - Accent6 3 2 2 2 3 2 2 2" xfId="5950"/>
    <cellStyle name="40% - Accent6 3 2 2 2 3 2_Deferred Income Taxes" xfId="5951"/>
    <cellStyle name="40% - Accent6 3 2 2 2 3 3" xfId="5952"/>
    <cellStyle name="40% - Accent6 3 2 2 2 3 3 2" xfId="5953"/>
    <cellStyle name="40% - Accent6 3 2 2 2 3_Deferred Income Taxes" xfId="5954"/>
    <cellStyle name="40% - Accent6 3 2 2 2 4" xfId="5955"/>
    <cellStyle name="40% - Accent6 3 2 2 2 4 2" xfId="5956"/>
    <cellStyle name="40% - Accent6 3 2 2 2 4 2 2" xfId="5957"/>
    <cellStyle name="40% - Accent6 3 2 2 2 4_Deferred Income Taxes" xfId="5958"/>
    <cellStyle name="40% - Accent6 3 2 2 2 5" xfId="5959"/>
    <cellStyle name="40% - Accent6 3 2 2 2 5 2" xfId="5960"/>
    <cellStyle name="40% - Accent6 3 2 2 2_Deferred Income Taxes" xfId="5961"/>
    <cellStyle name="40% - Accent6 3 2 2 3" xfId="5962"/>
    <cellStyle name="40% - Accent6 3 2 2 3 2" xfId="5963"/>
    <cellStyle name="40% - Accent6 3 2 2 3 2 2" xfId="5964"/>
    <cellStyle name="40% - Accent6 3 2 2 3 2 2 2" xfId="5965"/>
    <cellStyle name="40% - Accent6 3 2 2 3 2_Deferred Income Taxes" xfId="5966"/>
    <cellStyle name="40% - Accent6 3 2 2 3 3" xfId="5967"/>
    <cellStyle name="40% - Accent6 3 2 2 3 3 2" xfId="5968"/>
    <cellStyle name="40% - Accent6 3 2 2 3_Deferred Income Taxes" xfId="5969"/>
    <cellStyle name="40% - Accent6 3 2 2 4" xfId="5970"/>
    <cellStyle name="40% - Accent6 3 2 2 4 2" xfId="5971"/>
    <cellStyle name="40% - Accent6 3 2 2 4 2 2" xfId="5972"/>
    <cellStyle name="40% - Accent6 3 2 2 4 2 2 2" xfId="5973"/>
    <cellStyle name="40% - Accent6 3 2 2 4 2_Deferred Income Taxes" xfId="5974"/>
    <cellStyle name="40% - Accent6 3 2 2 4 3" xfId="5975"/>
    <cellStyle name="40% - Accent6 3 2 2 4 3 2" xfId="5976"/>
    <cellStyle name="40% - Accent6 3 2 2 4_Deferred Income Taxes" xfId="5977"/>
    <cellStyle name="40% - Accent6 3 2 2 5" xfId="5978"/>
    <cellStyle name="40% - Accent6 3 2 2 5 2" xfId="5979"/>
    <cellStyle name="40% - Accent6 3 2 2 5 2 2" xfId="5980"/>
    <cellStyle name="40% - Accent6 3 2 2 5_Deferred Income Taxes" xfId="5981"/>
    <cellStyle name="40% - Accent6 3 2 2 6" xfId="5982"/>
    <cellStyle name="40% - Accent6 3 2 2 6 2" xfId="5983"/>
    <cellStyle name="40% - Accent6 3 2 2_Deferred Income Taxes" xfId="5984"/>
    <cellStyle name="40% - Accent6 3 2 3" xfId="5985"/>
    <cellStyle name="40% - Accent6 3 2 3 2" xfId="5986"/>
    <cellStyle name="40% - Accent6 3 2 3 2 2" xfId="5987"/>
    <cellStyle name="40% - Accent6 3 2 3 2 2 2" xfId="5988"/>
    <cellStyle name="40% - Accent6 3 2 3 2 2 2 2" xfId="5989"/>
    <cellStyle name="40% - Accent6 3 2 3 2 2_Deferred Income Taxes" xfId="5990"/>
    <cellStyle name="40% - Accent6 3 2 3 2 3" xfId="5991"/>
    <cellStyle name="40% - Accent6 3 2 3 2 3 2" xfId="5992"/>
    <cellStyle name="40% - Accent6 3 2 3 2_Deferred Income Taxes" xfId="5993"/>
    <cellStyle name="40% - Accent6 3 2 3 3" xfId="5994"/>
    <cellStyle name="40% - Accent6 3 2 3 3 2" xfId="5995"/>
    <cellStyle name="40% - Accent6 3 2 3 3 2 2" xfId="5996"/>
    <cellStyle name="40% - Accent6 3 2 3 3 2 2 2" xfId="5997"/>
    <cellStyle name="40% - Accent6 3 2 3 3 2_Deferred Income Taxes" xfId="5998"/>
    <cellStyle name="40% - Accent6 3 2 3 3 3" xfId="5999"/>
    <cellStyle name="40% - Accent6 3 2 3 3 3 2" xfId="6000"/>
    <cellStyle name="40% - Accent6 3 2 3 3_Deferred Income Taxes" xfId="6001"/>
    <cellStyle name="40% - Accent6 3 2 3 4" xfId="6002"/>
    <cellStyle name="40% - Accent6 3 2 3 4 2" xfId="6003"/>
    <cellStyle name="40% - Accent6 3 2 3 4 2 2" xfId="6004"/>
    <cellStyle name="40% - Accent6 3 2 3 4_Deferred Income Taxes" xfId="6005"/>
    <cellStyle name="40% - Accent6 3 2 3 5" xfId="6006"/>
    <cellStyle name="40% - Accent6 3 2 3 5 2" xfId="6007"/>
    <cellStyle name="40% - Accent6 3 2 3_Deferred Income Taxes" xfId="6008"/>
    <cellStyle name="40% - Accent6 3 2 4" xfId="6009"/>
    <cellStyle name="40% - Accent6 3 2 4 2" xfId="6010"/>
    <cellStyle name="40% - Accent6 3 2 4 2 2" xfId="6011"/>
    <cellStyle name="40% - Accent6 3 2 4 2 2 2" xfId="6012"/>
    <cellStyle name="40% - Accent6 3 2 4 2_Deferred Income Taxes" xfId="6013"/>
    <cellStyle name="40% - Accent6 3 2 4 3" xfId="6014"/>
    <cellStyle name="40% - Accent6 3 2 4 3 2" xfId="6015"/>
    <cellStyle name="40% - Accent6 3 2 4_Deferred Income Taxes" xfId="6016"/>
    <cellStyle name="40% - Accent6 3 2 5" xfId="6017"/>
    <cellStyle name="40% - Accent6 3 2 5 2" xfId="6018"/>
    <cellStyle name="40% - Accent6 3 2 5 2 2" xfId="6019"/>
    <cellStyle name="40% - Accent6 3 2 5 2 2 2" xfId="6020"/>
    <cellStyle name="40% - Accent6 3 2 5 2_Deferred Income Taxes" xfId="6021"/>
    <cellStyle name="40% - Accent6 3 2 5 3" xfId="6022"/>
    <cellStyle name="40% - Accent6 3 2 5 3 2" xfId="6023"/>
    <cellStyle name="40% - Accent6 3 2 5_Deferred Income Taxes" xfId="6024"/>
    <cellStyle name="40% - Accent6 3 2 6" xfId="6025"/>
    <cellStyle name="40% - Accent6 3 2 6 2" xfId="6026"/>
    <cellStyle name="40% - Accent6 3 2 6 2 2" xfId="6027"/>
    <cellStyle name="40% - Accent6 3 2 6_Deferred Income Taxes" xfId="6028"/>
    <cellStyle name="40% - Accent6 3 2 7" xfId="6029"/>
    <cellStyle name="40% - Accent6 3 2 7 2" xfId="6030"/>
    <cellStyle name="40% - Accent6 3 2_Deferred Income Taxes" xfId="6031"/>
    <cellStyle name="40% - Accent6 3 3" xfId="6032"/>
    <cellStyle name="40% - Accent6 3 3 2" xfId="6033"/>
    <cellStyle name="40% - Accent6 3 3 2 2" xfId="6034"/>
    <cellStyle name="40% - Accent6 3 3 2 2 2" xfId="6035"/>
    <cellStyle name="40% - Accent6 3 3 2 2 2 2" xfId="6036"/>
    <cellStyle name="40% - Accent6 3 3 2 2 2 2 2" xfId="6037"/>
    <cellStyle name="40% - Accent6 3 3 2 2 2_Deferred Income Taxes" xfId="6038"/>
    <cellStyle name="40% - Accent6 3 3 2 2 3" xfId="6039"/>
    <cellStyle name="40% - Accent6 3 3 2 2 3 2" xfId="6040"/>
    <cellStyle name="40% - Accent6 3 3 2 2_Deferred Income Taxes" xfId="6041"/>
    <cellStyle name="40% - Accent6 3 3 2 3" xfId="6042"/>
    <cellStyle name="40% - Accent6 3 3 2 3 2" xfId="6043"/>
    <cellStyle name="40% - Accent6 3 3 2 3 2 2" xfId="6044"/>
    <cellStyle name="40% - Accent6 3 3 2 3 2 2 2" xfId="6045"/>
    <cellStyle name="40% - Accent6 3 3 2 3 2_Deferred Income Taxes" xfId="6046"/>
    <cellStyle name="40% - Accent6 3 3 2 3 3" xfId="6047"/>
    <cellStyle name="40% - Accent6 3 3 2 3 3 2" xfId="6048"/>
    <cellStyle name="40% - Accent6 3 3 2 3_Deferred Income Taxes" xfId="6049"/>
    <cellStyle name="40% - Accent6 3 3 2 4" xfId="6050"/>
    <cellStyle name="40% - Accent6 3 3 2 4 2" xfId="6051"/>
    <cellStyle name="40% - Accent6 3 3 2 4 2 2" xfId="6052"/>
    <cellStyle name="40% - Accent6 3 3 2 4_Deferred Income Taxes" xfId="6053"/>
    <cellStyle name="40% - Accent6 3 3 2 5" xfId="6054"/>
    <cellStyle name="40% - Accent6 3 3 2 5 2" xfId="6055"/>
    <cellStyle name="40% - Accent6 3 3 2_Deferred Income Taxes" xfId="6056"/>
    <cellStyle name="40% - Accent6 3 3 3" xfId="6057"/>
    <cellStyle name="40% - Accent6 3 3 3 2" xfId="6058"/>
    <cellStyle name="40% - Accent6 3 3 3 2 2" xfId="6059"/>
    <cellStyle name="40% - Accent6 3 3 3 2 2 2" xfId="6060"/>
    <cellStyle name="40% - Accent6 3 3 3 2_Deferred Income Taxes" xfId="6061"/>
    <cellStyle name="40% - Accent6 3 3 3 3" xfId="6062"/>
    <cellStyle name="40% - Accent6 3 3 3 3 2" xfId="6063"/>
    <cellStyle name="40% - Accent6 3 3 3_Deferred Income Taxes" xfId="6064"/>
    <cellStyle name="40% - Accent6 3 3 4" xfId="6065"/>
    <cellStyle name="40% - Accent6 3 3 4 2" xfId="6066"/>
    <cellStyle name="40% - Accent6 3 3 4 2 2" xfId="6067"/>
    <cellStyle name="40% - Accent6 3 3 4 2 2 2" xfId="6068"/>
    <cellStyle name="40% - Accent6 3 3 4 2_Deferred Income Taxes" xfId="6069"/>
    <cellStyle name="40% - Accent6 3 3 4 3" xfId="6070"/>
    <cellStyle name="40% - Accent6 3 3 4 3 2" xfId="6071"/>
    <cellStyle name="40% - Accent6 3 3 4_Deferred Income Taxes" xfId="6072"/>
    <cellStyle name="40% - Accent6 3 3 5" xfId="6073"/>
    <cellStyle name="40% - Accent6 3 3 5 2" xfId="6074"/>
    <cellStyle name="40% - Accent6 3 3 5 2 2" xfId="6075"/>
    <cellStyle name="40% - Accent6 3 3 5_Deferred Income Taxes" xfId="6076"/>
    <cellStyle name="40% - Accent6 3 3 6" xfId="6077"/>
    <cellStyle name="40% - Accent6 3 3 6 2" xfId="6078"/>
    <cellStyle name="40% - Accent6 3 3_Deferred Income Taxes" xfId="6079"/>
    <cellStyle name="40% - Accent6 3 4" xfId="6080"/>
    <cellStyle name="40% - Accent6 3 4 2" xfId="6081"/>
    <cellStyle name="40% - Accent6 3 4 2 2" xfId="6082"/>
    <cellStyle name="40% - Accent6 3 4 2 2 2" xfId="6083"/>
    <cellStyle name="40% - Accent6 3 4 2 2 2 2" xfId="6084"/>
    <cellStyle name="40% - Accent6 3 4 2 2_Deferred Income Taxes" xfId="6085"/>
    <cellStyle name="40% - Accent6 3 4 2 3" xfId="6086"/>
    <cellStyle name="40% - Accent6 3 4 2 3 2" xfId="6087"/>
    <cellStyle name="40% - Accent6 3 4 2_Deferred Income Taxes" xfId="6088"/>
    <cellStyle name="40% - Accent6 3 4 3" xfId="6089"/>
    <cellStyle name="40% - Accent6 3 4 3 2" xfId="6090"/>
    <cellStyle name="40% - Accent6 3 4 3 2 2" xfId="6091"/>
    <cellStyle name="40% - Accent6 3 4 3 2 2 2" xfId="6092"/>
    <cellStyle name="40% - Accent6 3 4 3 2_Deferred Income Taxes" xfId="6093"/>
    <cellStyle name="40% - Accent6 3 4 3 3" xfId="6094"/>
    <cellStyle name="40% - Accent6 3 4 3 3 2" xfId="6095"/>
    <cellStyle name="40% - Accent6 3 4 3_Deferred Income Taxes" xfId="6096"/>
    <cellStyle name="40% - Accent6 3 4 4" xfId="6097"/>
    <cellStyle name="40% - Accent6 3 4 4 2" xfId="6098"/>
    <cellStyle name="40% - Accent6 3 4 4 2 2" xfId="6099"/>
    <cellStyle name="40% - Accent6 3 4 4_Deferred Income Taxes" xfId="6100"/>
    <cellStyle name="40% - Accent6 3 4 5" xfId="6101"/>
    <cellStyle name="40% - Accent6 3 4 5 2" xfId="6102"/>
    <cellStyle name="40% - Accent6 3 4_Deferred Income Taxes" xfId="6103"/>
    <cellStyle name="40% - Accent6 3 5" xfId="6104"/>
    <cellStyle name="40% - Accent6 3 5 2" xfId="6105"/>
    <cellStyle name="40% - Accent6 3 5 2 2" xfId="6106"/>
    <cellStyle name="40% - Accent6 3 5 2 2 2" xfId="6107"/>
    <cellStyle name="40% - Accent6 3 5 2_Deferred Income Taxes" xfId="6108"/>
    <cellStyle name="40% - Accent6 3 5 3" xfId="6109"/>
    <cellStyle name="40% - Accent6 3 5 3 2" xfId="6110"/>
    <cellStyle name="40% - Accent6 3 5_Deferred Income Taxes" xfId="6111"/>
    <cellStyle name="40% - Accent6 3 6" xfId="6112"/>
    <cellStyle name="40% - Accent6 3 6 2" xfId="6113"/>
    <cellStyle name="40% - Accent6 3 6 2 2" xfId="6114"/>
    <cellStyle name="40% - Accent6 3 6 2 2 2" xfId="6115"/>
    <cellStyle name="40% - Accent6 3 6 2_Deferred Income Taxes" xfId="6116"/>
    <cellStyle name="40% - Accent6 3 6 3" xfId="6117"/>
    <cellStyle name="40% - Accent6 3 6 3 2" xfId="6118"/>
    <cellStyle name="40% - Accent6 3 6_Deferred Income Taxes" xfId="6119"/>
    <cellStyle name="40% - Accent6 3 7" xfId="6120"/>
    <cellStyle name="40% - Accent6 3 7 2" xfId="6121"/>
    <cellStyle name="40% - Accent6 3 7 2 2" xfId="6122"/>
    <cellStyle name="40% - Accent6 3 7_Deferred Income Taxes" xfId="6123"/>
    <cellStyle name="40% - Accent6 3 8" xfId="6124"/>
    <cellStyle name="40% - Accent6 3 9" xfId="6125"/>
    <cellStyle name="40% - Accent6 3 9 2" xfId="6126"/>
    <cellStyle name="40% - Accent6 3_Deferred Income Taxes" xfId="6127"/>
    <cellStyle name="40% - Accent6 4" xfId="262"/>
    <cellStyle name="40% - Accent6 4 2" xfId="6128"/>
    <cellStyle name="40% - Accent6 4 2 2" xfId="6129"/>
    <cellStyle name="40% - Accent6 4_Deferred Income Taxes" xfId="6130"/>
    <cellStyle name="40% - Accent6 5" xfId="263"/>
    <cellStyle name="40% - Accent6 5 10" xfId="6131"/>
    <cellStyle name="40% - Accent6 5 10 2" xfId="6132"/>
    <cellStyle name="40% - Accent6 5 2" xfId="6133"/>
    <cellStyle name="40% - Accent6 5 2 2" xfId="6134"/>
    <cellStyle name="40% - Accent6 5 2 2 2" xfId="6135"/>
    <cellStyle name="40% - Accent6 5 2 2 2 2" xfId="6136"/>
    <cellStyle name="40% - Accent6 5 2 2 2 2 2" xfId="6137"/>
    <cellStyle name="40% - Accent6 5 2 2 2 2 2 2" xfId="6138"/>
    <cellStyle name="40% - Accent6 5 2 2 2 2 2 2 2" xfId="6139"/>
    <cellStyle name="40% - Accent6 5 2 2 2 2 2 2 2 2" xfId="6140"/>
    <cellStyle name="40% - Accent6 5 2 2 2 2 2 2_Deferred Income Taxes" xfId="6141"/>
    <cellStyle name="40% - Accent6 5 2 2 2 2 2 3" xfId="6142"/>
    <cellStyle name="40% - Accent6 5 2 2 2 2 2 3 2" xfId="6143"/>
    <cellStyle name="40% - Accent6 5 2 2 2 2 2_Deferred Income Taxes" xfId="6144"/>
    <cellStyle name="40% - Accent6 5 2 2 2 2 3" xfId="6145"/>
    <cellStyle name="40% - Accent6 5 2 2 2 2 3 2" xfId="6146"/>
    <cellStyle name="40% - Accent6 5 2 2 2 2 3 2 2" xfId="6147"/>
    <cellStyle name="40% - Accent6 5 2 2 2 2 3 2 2 2" xfId="6148"/>
    <cellStyle name="40% - Accent6 5 2 2 2 2 3 2_Deferred Income Taxes" xfId="6149"/>
    <cellStyle name="40% - Accent6 5 2 2 2 2 3 3" xfId="6150"/>
    <cellStyle name="40% - Accent6 5 2 2 2 2 3 3 2" xfId="6151"/>
    <cellStyle name="40% - Accent6 5 2 2 2 2 3_Deferred Income Taxes" xfId="6152"/>
    <cellStyle name="40% - Accent6 5 2 2 2 2 4" xfId="6153"/>
    <cellStyle name="40% - Accent6 5 2 2 2 2 4 2" xfId="6154"/>
    <cellStyle name="40% - Accent6 5 2 2 2 2 4 2 2" xfId="6155"/>
    <cellStyle name="40% - Accent6 5 2 2 2 2 4_Deferred Income Taxes" xfId="6156"/>
    <cellStyle name="40% - Accent6 5 2 2 2 2 5" xfId="6157"/>
    <cellStyle name="40% - Accent6 5 2 2 2 2 5 2" xfId="6158"/>
    <cellStyle name="40% - Accent6 5 2 2 2 2_Deferred Income Taxes" xfId="6159"/>
    <cellStyle name="40% - Accent6 5 2 2 2 3" xfId="6160"/>
    <cellStyle name="40% - Accent6 5 2 2 2 3 2" xfId="6161"/>
    <cellStyle name="40% - Accent6 5 2 2 2 3 2 2" xfId="6162"/>
    <cellStyle name="40% - Accent6 5 2 2 2 3 2 2 2" xfId="6163"/>
    <cellStyle name="40% - Accent6 5 2 2 2 3 2_Deferred Income Taxes" xfId="6164"/>
    <cellStyle name="40% - Accent6 5 2 2 2 3 3" xfId="6165"/>
    <cellStyle name="40% - Accent6 5 2 2 2 3 3 2" xfId="6166"/>
    <cellStyle name="40% - Accent6 5 2 2 2 3_Deferred Income Taxes" xfId="6167"/>
    <cellStyle name="40% - Accent6 5 2 2 2 4" xfId="6168"/>
    <cellStyle name="40% - Accent6 5 2 2 2 4 2" xfId="6169"/>
    <cellStyle name="40% - Accent6 5 2 2 2 4 2 2" xfId="6170"/>
    <cellStyle name="40% - Accent6 5 2 2 2 4 2 2 2" xfId="6171"/>
    <cellStyle name="40% - Accent6 5 2 2 2 4 2_Deferred Income Taxes" xfId="6172"/>
    <cellStyle name="40% - Accent6 5 2 2 2 4 3" xfId="6173"/>
    <cellStyle name="40% - Accent6 5 2 2 2 4 3 2" xfId="6174"/>
    <cellStyle name="40% - Accent6 5 2 2 2 4_Deferred Income Taxes" xfId="6175"/>
    <cellStyle name="40% - Accent6 5 2 2 2 5" xfId="6176"/>
    <cellStyle name="40% - Accent6 5 2 2 2 5 2" xfId="6177"/>
    <cellStyle name="40% - Accent6 5 2 2 2 5 2 2" xfId="6178"/>
    <cellStyle name="40% - Accent6 5 2 2 2 5_Deferred Income Taxes" xfId="6179"/>
    <cellStyle name="40% - Accent6 5 2 2 2 6" xfId="6180"/>
    <cellStyle name="40% - Accent6 5 2 2 2 6 2" xfId="6181"/>
    <cellStyle name="40% - Accent6 5 2 2 2 6 2 2" xfId="6182"/>
    <cellStyle name="40% - Accent6 5 2 2 2 6_Deferred Income Taxes" xfId="6183"/>
    <cellStyle name="40% - Accent6 5 2 2 2 7" xfId="6184"/>
    <cellStyle name="40% - Accent6 5 2 2 2 7 2" xfId="6185"/>
    <cellStyle name="40% - Accent6 5 2 2 2_Deferred Income Taxes" xfId="6186"/>
    <cellStyle name="40% - Accent6 5 2 2 3" xfId="6187"/>
    <cellStyle name="40% - Accent6 5 2 2 3 2" xfId="6188"/>
    <cellStyle name="40% - Accent6 5 2 2 3 2 2" xfId="6189"/>
    <cellStyle name="40% - Accent6 5 2 2 3 2 2 2" xfId="6190"/>
    <cellStyle name="40% - Accent6 5 2 2 3 2 2 2 2" xfId="6191"/>
    <cellStyle name="40% - Accent6 5 2 2 3 2 2_Deferred Income Taxes" xfId="6192"/>
    <cellStyle name="40% - Accent6 5 2 2 3 2 3" xfId="6193"/>
    <cellStyle name="40% - Accent6 5 2 2 3 2 3 2" xfId="6194"/>
    <cellStyle name="40% - Accent6 5 2 2 3 2_Deferred Income Taxes" xfId="6195"/>
    <cellStyle name="40% - Accent6 5 2 2 3 3" xfId="6196"/>
    <cellStyle name="40% - Accent6 5 2 2 3 3 2" xfId="6197"/>
    <cellStyle name="40% - Accent6 5 2 2 3 3 2 2" xfId="6198"/>
    <cellStyle name="40% - Accent6 5 2 2 3 3 2 2 2" xfId="6199"/>
    <cellStyle name="40% - Accent6 5 2 2 3 3 2_Deferred Income Taxes" xfId="6200"/>
    <cellStyle name="40% - Accent6 5 2 2 3 3 3" xfId="6201"/>
    <cellStyle name="40% - Accent6 5 2 2 3 3 3 2" xfId="6202"/>
    <cellStyle name="40% - Accent6 5 2 2 3 3_Deferred Income Taxes" xfId="6203"/>
    <cellStyle name="40% - Accent6 5 2 2 3 4" xfId="6204"/>
    <cellStyle name="40% - Accent6 5 2 2 3 4 2" xfId="6205"/>
    <cellStyle name="40% - Accent6 5 2 2 3 4 2 2" xfId="6206"/>
    <cellStyle name="40% - Accent6 5 2 2 3 4_Deferred Income Taxes" xfId="6207"/>
    <cellStyle name="40% - Accent6 5 2 2 3 5" xfId="6208"/>
    <cellStyle name="40% - Accent6 5 2 2 3 5 2" xfId="6209"/>
    <cellStyle name="40% - Accent6 5 2 2 3_Deferred Income Taxes" xfId="6210"/>
    <cellStyle name="40% - Accent6 5 2 2 4" xfId="6211"/>
    <cellStyle name="40% - Accent6 5 2 2 4 2" xfId="6212"/>
    <cellStyle name="40% - Accent6 5 2 2 4 2 2" xfId="6213"/>
    <cellStyle name="40% - Accent6 5 2 2 4 2 2 2" xfId="6214"/>
    <cellStyle name="40% - Accent6 5 2 2 4 2_Deferred Income Taxes" xfId="6215"/>
    <cellStyle name="40% - Accent6 5 2 2 4 3" xfId="6216"/>
    <cellStyle name="40% - Accent6 5 2 2 4 3 2" xfId="6217"/>
    <cellStyle name="40% - Accent6 5 2 2 4_Deferred Income Taxes" xfId="6218"/>
    <cellStyle name="40% - Accent6 5 2 2 5" xfId="6219"/>
    <cellStyle name="40% - Accent6 5 2 2 5 2" xfId="6220"/>
    <cellStyle name="40% - Accent6 5 2 2 5 2 2" xfId="6221"/>
    <cellStyle name="40% - Accent6 5 2 2 5 2 2 2" xfId="6222"/>
    <cellStyle name="40% - Accent6 5 2 2 5 2_Deferred Income Taxes" xfId="6223"/>
    <cellStyle name="40% - Accent6 5 2 2 5 3" xfId="6224"/>
    <cellStyle name="40% - Accent6 5 2 2 5 3 2" xfId="6225"/>
    <cellStyle name="40% - Accent6 5 2 2 5_Deferred Income Taxes" xfId="6226"/>
    <cellStyle name="40% - Accent6 5 2 2 6" xfId="6227"/>
    <cellStyle name="40% - Accent6 5 2 2 6 2" xfId="6228"/>
    <cellStyle name="40% - Accent6 5 2 2 6 2 2" xfId="6229"/>
    <cellStyle name="40% - Accent6 5 2 2 6_Deferred Income Taxes" xfId="6230"/>
    <cellStyle name="40% - Accent6 5 2 2 7" xfId="6231"/>
    <cellStyle name="40% - Accent6 5 2 2 7 2" xfId="6232"/>
    <cellStyle name="40% - Accent6 5 2 2 7 2 2" xfId="6233"/>
    <cellStyle name="40% - Accent6 5 2 2 7_Deferred Income Taxes" xfId="6234"/>
    <cellStyle name="40% - Accent6 5 2 2 8" xfId="6235"/>
    <cellStyle name="40% - Accent6 5 2 2 8 2" xfId="6236"/>
    <cellStyle name="40% - Accent6 5 2 2_Deferred Income Taxes" xfId="6237"/>
    <cellStyle name="40% - Accent6 5 2 3" xfId="6238"/>
    <cellStyle name="40% - Accent6 5 2 3 2" xfId="6239"/>
    <cellStyle name="40% - Accent6 5 2 3 2 2" xfId="6240"/>
    <cellStyle name="40% - Accent6 5 2 3 2 2 2" xfId="6241"/>
    <cellStyle name="40% - Accent6 5 2 3 2 2 2 2" xfId="6242"/>
    <cellStyle name="40% - Accent6 5 2 3 2 2 2 2 2" xfId="6243"/>
    <cellStyle name="40% - Accent6 5 2 3 2 2 2_Deferred Income Taxes" xfId="6244"/>
    <cellStyle name="40% - Accent6 5 2 3 2 2 3" xfId="6245"/>
    <cellStyle name="40% - Accent6 5 2 3 2 2 3 2" xfId="6246"/>
    <cellStyle name="40% - Accent6 5 2 3 2 2_Deferred Income Taxes" xfId="6247"/>
    <cellStyle name="40% - Accent6 5 2 3 2 3" xfId="6248"/>
    <cellStyle name="40% - Accent6 5 2 3 2 3 2" xfId="6249"/>
    <cellStyle name="40% - Accent6 5 2 3 2 3 2 2" xfId="6250"/>
    <cellStyle name="40% - Accent6 5 2 3 2 3 2 2 2" xfId="6251"/>
    <cellStyle name="40% - Accent6 5 2 3 2 3 2_Deferred Income Taxes" xfId="6252"/>
    <cellStyle name="40% - Accent6 5 2 3 2 3 3" xfId="6253"/>
    <cellStyle name="40% - Accent6 5 2 3 2 3 3 2" xfId="6254"/>
    <cellStyle name="40% - Accent6 5 2 3 2 3_Deferred Income Taxes" xfId="6255"/>
    <cellStyle name="40% - Accent6 5 2 3 2 4" xfId="6256"/>
    <cellStyle name="40% - Accent6 5 2 3 2 4 2" xfId="6257"/>
    <cellStyle name="40% - Accent6 5 2 3 2 4 2 2" xfId="6258"/>
    <cellStyle name="40% - Accent6 5 2 3 2 4_Deferred Income Taxes" xfId="6259"/>
    <cellStyle name="40% - Accent6 5 2 3 2 5" xfId="6260"/>
    <cellStyle name="40% - Accent6 5 2 3 2 5 2" xfId="6261"/>
    <cellStyle name="40% - Accent6 5 2 3 2 5 2 2" xfId="6262"/>
    <cellStyle name="40% - Accent6 5 2 3 2 5_Deferred Income Taxes" xfId="6263"/>
    <cellStyle name="40% - Accent6 5 2 3 2 6" xfId="6264"/>
    <cellStyle name="40% - Accent6 5 2 3 2 6 2" xfId="6265"/>
    <cellStyle name="40% - Accent6 5 2 3 2_Deferred Income Taxes" xfId="6266"/>
    <cellStyle name="40% - Accent6 5 2 3 3" xfId="6267"/>
    <cellStyle name="40% - Accent6 5 2 3 3 2" xfId="6268"/>
    <cellStyle name="40% - Accent6 5 2 3 3 2 2" xfId="6269"/>
    <cellStyle name="40% - Accent6 5 2 3 3 2 2 2" xfId="6270"/>
    <cellStyle name="40% - Accent6 5 2 3 3 2_Deferred Income Taxes" xfId="6271"/>
    <cellStyle name="40% - Accent6 5 2 3 3 3" xfId="6272"/>
    <cellStyle name="40% - Accent6 5 2 3 3 3 2" xfId="6273"/>
    <cellStyle name="40% - Accent6 5 2 3 3_Deferred Income Taxes" xfId="6274"/>
    <cellStyle name="40% - Accent6 5 2 3 4" xfId="6275"/>
    <cellStyle name="40% - Accent6 5 2 3 4 2" xfId="6276"/>
    <cellStyle name="40% - Accent6 5 2 3 4 2 2" xfId="6277"/>
    <cellStyle name="40% - Accent6 5 2 3 4 2 2 2" xfId="6278"/>
    <cellStyle name="40% - Accent6 5 2 3 4 2_Deferred Income Taxes" xfId="6279"/>
    <cellStyle name="40% - Accent6 5 2 3 4 3" xfId="6280"/>
    <cellStyle name="40% - Accent6 5 2 3 4 3 2" xfId="6281"/>
    <cellStyle name="40% - Accent6 5 2 3 4_Deferred Income Taxes" xfId="6282"/>
    <cellStyle name="40% - Accent6 5 2 3 5" xfId="6283"/>
    <cellStyle name="40% - Accent6 5 2 3 5 2" xfId="6284"/>
    <cellStyle name="40% - Accent6 5 2 3 5 2 2" xfId="6285"/>
    <cellStyle name="40% - Accent6 5 2 3 5_Deferred Income Taxes" xfId="6286"/>
    <cellStyle name="40% - Accent6 5 2 3 6" xfId="6287"/>
    <cellStyle name="40% - Accent6 5 2 3 6 2" xfId="6288"/>
    <cellStyle name="40% - Accent6 5 2 3 6 2 2" xfId="6289"/>
    <cellStyle name="40% - Accent6 5 2 3 6_Deferred Income Taxes" xfId="6290"/>
    <cellStyle name="40% - Accent6 5 2 3 7" xfId="6291"/>
    <cellStyle name="40% - Accent6 5 2 3 7 2" xfId="6292"/>
    <cellStyle name="40% - Accent6 5 2 3_Deferred Income Taxes" xfId="6293"/>
    <cellStyle name="40% - Accent6 5 2 4" xfId="6294"/>
    <cellStyle name="40% - Accent6 5 2 4 2" xfId="6295"/>
    <cellStyle name="40% - Accent6 5 2 4 2 2" xfId="6296"/>
    <cellStyle name="40% - Accent6 5 2 4 2 2 2" xfId="6297"/>
    <cellStyle name="40% - Accent6 5 2 4 2 2 2 2" xfId="6298"/>
    <cellStyle name="40% - Accent6 5 2 4 2 2_Deferred Income Taxes" xfId="6299"/>
    <cellStyle name="40% - Accent6 5 2 4 2 3" xfId="6300"/>
    <cellStyle name="40% - Accent6 5 2 4 2 3 2" xfId="6301"/>
    <cellStyle name="40% - Accent6 5 2 4 2 3 2 2" xfId="6302"/>
    <cellStyle name="40% - Accent6 5 2 4 2 3_Deferred Income Taxes" xfId="6303"/>
    <cellStyle name="40% - Accent6 5 2 4 2 4" xfId="6304"/>
    <cellStyle name="40% - Accent6 5 2 4 2 4 2" xfId="6305"/>
    <cellStyle name="40% - Accent6 5 2 4 2_Deferred Income Taxes" xfId="6306"/>
    <cellStyle name="40% - Accent6 5 2 4 3" xfId="6307"/>
    <cellStyle name="40% - Accent6 5 2 4 3 2" xfId="6308"/>
    <cellStyle name="40% - Accent6 5 2 4 3 2 2" xfId="6309"/>
    <cellStyle name="40% - Accent6 5 2 4 3 2 2 2" xfId="6310"/>
    <cellStyle name="40% - Accent6 5 2 4 3 2_Deferred Income Taxes" xfId="6311"/>
    <cellStyle name="40% - Accent6 5 2 4 3 3" xfId="6312"/>
    <cellStyle name="40% - Accent6 5 2 4 3 3 2" xfId="6313"/>
    <cellStyle name="40% - Accent6 5 2 4 3_Deferred Income Taxes" xfId="6314"/>
    <cellStyle name="40% - Accent6 5 2 4 4" xfId="6315"/>
    <cellStyle name="40% - Accent6 5 2 4 4 2" xfId="6316"/>
    <cellStyle name="40% - Accent6 5 2 4 4 2 2" xfId="6317"/>
    <cellStyle name="40% - Accent6 5 2 4 4_Deferred Income Taxes" xfId="6318"/>
    <cellStyle name="40% - Accent6 5 2 4 5" xfId="6319"/>
    <cellStyle name="40% - Accent6 5 2 4 5 2" xfId="6320"/>
    <cellStyle name="40% - Accent6 5 2 4 5 2 2" xfId="6321"/>
    <cellStyle name="40% - Accent6 5 2 4 5_Deferred Income Taxes" xfId="6322"/>
    <cellStyle name="40% - Accent6 5 2 4 6" xfId="6323"/>
    <cellStyle name="40% - Accent6 5 2 4 6 2" xfId="6324"/>
    <cellStyle name="40% - Accent6 5 2 4_Deferred Income Taxes" xfId="6325"/>
    <cellStyle name="40% - Accent6 5 2 5" xfId="6326"/>
    <cellStyle name="40% - Accent6 5 2 5 2" xfId="6327"/>
    <cellStyle name="40% - Accent6 5 2 5 2 2" xfId="6328"/>
    <cellStyle name="40% - Accent6 5 2 5 2 2 2" xfId="6329"/>
    <cellStyle name="40% - Accent6 5 2 5 2_Deferred Income Taxes" xfId="6330"/>
    <cellStyle name="40% - Accent6 5 2 5 3" xfId="6331"/>
    <cellStyle name="40% - Accent6 5 2 5 3 2" xfId="6332"/>
    <cellStyle name="40% - Accent6 5 2 5 3 2 2" xfId="6333"/>
    <cellStyle name="40% - Accent6 5 2 5 3_Deferred Income Taxes" xfId="6334"/>
    <cellStyle name="40% - Accent6 5 2 5 4" xfId="6335"/>
    <cellStyle name="40% - Accent6 5 2 5 4 2" xfId="6336"/>
    <cellStyle name="40% - Accent6 5 2 5_Deferred Income Taxes" xfId="6337"/>
    <cellStyle name="40% - Accent6 5 2 6" xfId="6338"/>
    <cellStyle name="40% - Accent6 5 2 6 2" xfId="6339"/>
    <cellStyle name="40% - Accent6 5 2 6 2 2" xfId="6340"/>
    <cellStyle name="40% - Accent6 5 2 6 2 2 2" xfId="6341"/>
    <cellStyle name="40% - Accent6 5 2 6 2_Deferred Income Taxes" xfId="6342"/>
    <cellStyle name="40% - Accent6 5 2 6 3" xfId="6343"/>
    <cellStyle name="40% - Accent6 5 2 6 3 2" xfId="6344"/>
    <cellStyle name="40% - Accent6 5 2 6_Deferred Income Taxes" xfId="6345"/>
    <cellStyle name="40% - Accent6 5 2 7" xfId="6346"/>
    <cellStyle name="40% - Accent6 5 2 7 2" xfId="6347"/>
    <cellStyle name="40% - Accent6 5 2 7 2 2" xfId="6348"/>
    <cellStyle name="40% - Accent6 5 2 7_Deferred Income Taxes" xfId="6349"/>
    <cellStyle name="40% - Accent6 5 2 8" xfId="6350"/>
    <cellStyle name="40% - Accent6 5 2 8 2" xfId="6351"/>
    <cellStyle name="40% - Accent6 5 2 8 2 2" xfId="6352"/>
    <cellStyle name="40% - Accent6 5 2 8_Deferred Income Taxes" xfId="6353"/>
    <cellStyle name="40% - Accent6 5 2 9" xfId="6354"/>
    <cellStyle name="40% - Accent6 5 2 9 2" xfId="6355"/>
    <cellStyle name="40% - Accent6 5 2_Deferred Income Taxes" xfId="6356"/>
    <cellStyle name="40% - Accent6 5 3" xfId="6357"/>
    <cellStyle name="40% - Accent6 5 3 2" xfId="6358"/>
    <cellStyle name="40% - Accent6 5 3 2 2" xfId="6359"/>
    <cellStyle name="40% - Accent6 5 3 2 2 2" xfId="6360"/>
    <cellStyle name="40% - Accent6 5 3 2 2 2 2" xfId="6361"/>
    <cellStyle name="40% - Accent6 5 3 2 2 2 2 2" xfId="6362"/>
    <cellStyle name="40% - Accent6 5 3 2 2 2 2 2 2" xfId="6363"/>
    <cellStyle name="40% - Accent6 5 3 2 2 2 2_Deferred Income Taxes" xfId="6364"/>
    <cellStyle name="40% - Accent6 5 3 2 2 2 3" xfId="6365"/>
    <cellStyle name="40% - Accent6 5 3 2 2 2 3 2" xfId="6366"/>
    <cellStyle name="40% - Accent6 5 3 2 2 2_Deferred Income Taxes" xfId="6367"/>
    <cellStyle name="40% - Accent6 5 3 2 2 3" xfId="6368"/>
    <cellStyle name="40% - Accent6 5 3 2 2 3 2" xfId="6369"/>
    <cellStyle name="40% - Accent6 5 3 2 2 3 2 2" xfId="6370"/>
    <cellStyle name="40% - Accent6 5 3 2 2 3 2 2 2" xfId="6371"/>
    <cellStyle name="40% - Accent6 5 3 2 2 3 2_Deferred Income Taxes" xfId="6372"/>
    <cellStyle name="40% - Accent6 5 3 2 2 3 3" xfId="6373"/>
    <cellStyle name="40% - Accent6 5 3 2 2 3 3 2" xfId="6374"/>
    <cellStyle name="40% - Accent6 5 3 2 2 3_Deferred Income Taxes" xfId="6375"/>
    <cellStyle name="40% - Accent6 5 3 2 2 4" xfId="6376"/>
    <cellStyle name="40% - Accent6 5 3 2 2 4 2" xfId="6377"/>
    <cellStyle name="40% - Accent6 5 3 2 2 4 2 2" xfId="6378"/>
    <cellStyle name="40% - Accent6 5 3 2 2 4_Deferred Income Taxes" xfId="6379"/>
    <cellStyle name="40% - Accent6 5 3 2 2 5" xfId="6380"/>
    <cellStyle name="40% - Accent6 5 3 2 2 5 2" xfId="6381"/>
    <cellStyle name="40% - Accent6 5 3 2 2_Deferred Income Taxes" xfId="6382"/>
    <cellStyle name="40% - Accent6 5 3 2 3" xfId="6383"/>
    <cellStyle name="40% - Accent6 5 3 2 3 2" xfId="6384"/>
    <cellStyle name="40% - Accent6 5 3 2 3 2 2" xfId="6385"/>
    <cellStyle name="40% - Accent6 5 3 2 3 2 2 2" xfId="6386"/>
    <cellStyle name="40% - Accent6 5 3 2 3 2_Deferred Income Taxes" xfId="6387"/>
    <cellStyle name="40% - Accent6 5 3 2 3 3" xfId="6388"/>
    <cellStyle name="40% - Accent6 5 3 2 3 3 2" xfId="6389"/>
    <cellStyle name="40% - Accent6 5 3 2 3_Deferred Income Taxes" xfId="6390"/>
    <cellStyle name="40% - Accent6 5 3 2 4" xfId="6391"/>
    <cellStyle name="40% - Accent6 5 3 2 4 2" xfId="6392"/>
    <cellStyle name="40% - Accent6 5 3 2 4 2 2" xfId="6393"/>
    <cellStyle name="40% - Accent6 5 3 2 4 2 2 2" xfId="6394"/>
    <cellStyle name="40% - Accent6 5 3 2 4 2_Deferred Income Taxes" xfId="6395"/>
    <cellStyle name="40% - Accent6 5 3 2 4 3" xfId="6396"/>
    <cellStyle name="40% - Accent6 5 3 2 4 3 2" xfId="6397"/>
    <cellStyle name="40% - Accent6 5 3 2 4_Deferred Income Taxes" xfId="6398"/>
    <cellStyle name="40% - Accent6 5 3 2 5" xfId="6399"/>
    <cellStyle name="40% - Accent6 5 3 2 5 2" xfId="6400"/>
    <cellStyle name="40% - Accent6 5 3 2 5 2 2" xfId="6401"/>
    <cellStyle name="40% - Accent6 5 3 2 5_Deferred Income Taxes" xfId="6402"/>
    <cellStyle name="40% - Accent6 5 3 2 6" xfId="6403"/>
    <cellStyle name="40% - Accent6 5 3 2 6 2" xfId="6404"/>
    <cellStyle name="40% - Accent6 5 3 2 6 2 2" xfId="6405"/>
    <cellStyle name="40% - Accent6 5 3 2 6_Deferred Income Taxes" xfId="6406"/>
    <cellStyle name="40% - Accent6 5 3 2 7" xfId="6407"/>
    <cellStyle name="40% - Accent6 5 3 2 7 2" xfId="6408"/>
    <cellStyle name="40% - Accent6 5 3 2_Deferred Income Taxes" xfId="6409"/>
    <cellStyle name="40% - Accent6 5 3 3" xfId="6410"/>
    <cellStyle name="40% - Accent6 5 3 3 2" xfId="6411"/>
    <cellStyle name="40% - Accent6 5 3 3 2 2" xfId="6412"/>
    <cellStyle name="40% - Accent6 5 3 3 2 2 2" xfId="6413"/>
    <cellStyle name="40% - Accent6 5 3 3 2 2 2 2" xfId="6414"/>
    <cellStyle name="40% - Accent6 5 3 3 2 2_Deferred Income Taxes" xfId="6415"/>
    <cellStyle name="40% - Accent6 5 3 3 2 3" xfId="6416"/>
    <cellStyle name="40% - Accent6 5 3 3 2 3 2" xfId="6417"/>
    <cellStyle name="40% - Accent6 5 3 3 2_Deferred Income Taxes" xfId="6418"/>
    <cellStyle name="40% - Accent6 5 3 3 3" xfId="6419"/>
    <cellStyle name="40% - Accent6 5 3 3 3 2" xfId="6420"/>
    <cellStyle name="40% - Accent6 5 3 3 3 2 2" xfId="6421"/>
    <cellStyle name="40% - Accent6 5 3 3 3 2 2 2" xfId="6422"/>
    <cellStyle name="40% - Accent6 5 3 3 3 2_Deferred Income Taxes" xfId="6423"/>
    <cellStyle name="40% - Accent6 5 3 3 3 3" xfId="6424"/>
    <cellStyle name="40% - Accent6 5 3 3 3 3 2" xfId="6425"/>
    <cellStyle name="40% - Accent6 5 3 3 3_Deferred Income Taxes" xfId="6426"/>
    <cellStyle name="40% - Accent6 5 3 3 4" xfId="6427"/>
    <cellStyle name="40% - Accent6 5 3 3 4 2" xfId="6428"/>
    <cellStyle name="40% - Accent6 5 3 3 4 2 2" xfId="6429"/>
    <cellStyle name="40% - Accent6 5 3 3 4_Deferred Income Taxes" xfId="6430"/>
    <cellStyle name="40% - Accent6 5 3 3 5" xfId="6431"/>
    <cellStyle name="40% - Accent6 5 3 3 5 2" xfId="6432"/>
    <cellStyle name="40% - Accent6 5 3 3_Deferred Income Taxes" xfId="6433"/>
    <cellStyle name="40% - Accent6 5 3 4" xfId="6434"/>
    <cellStyle name="40% - Accent6 5 3 4 2" xfId="6435"/>
    <cellStyle name="40% - Accent6 5 3 4 2 2" xfId="6436"/>
    <cellStyle name="40% - Accent6 5 3 4 2 2 2" xfId="6437"/>
    <cellStyle name="40% - Accent6 5 3 4 2_Deferred Income Taxes" xfId="6438"/>
    <cellStyle name="40% - Accent6 5 3 4 3" xfId="6439"/>
    <cellStyle name="40% - Accent6 5 3 4 3 2" xfId="6440"/>
    <cellStyle name="40% - Accent6 5 3 4_Deferred Income Taxes" xfId="6441"/>
    <cellStyle name="40% - Accent6 5 3 5" xfId="6442"/>
    <cellStyle name="40% - Accent6 5 3 5 2" xfId="6443"/>
    <cellStyle name="40% - Accent6 5 3 5 2 2" xfId="6444"/>
    <cellStyle name="40% - Accent6 5 3 5 2 2 2" xfId="6445"/>
    <cellStyle name="40% - Accent6 5 3 5 2_Deferred Income Taxes" xfId="6446"/>
    <cellStyle name="40% - Accent6 5 3 5 3" xfId="6447"/>
    <cellStyle name="40% - Accent6 5 3 5 3 2" xfId="6448"/>
    <cellStyle name="40% - Accent6 5 3 5_Deferred Income Taxes" xfId="6449"/>
    <cellStyle name="40% - Accent6 5 3 6" xfId="6450"/>
    <cellStyle name="40% - Accent6 5 3 6 2" xfId="6451"/>
    <cellStyle name="40% - Accent6 5 3 6 2 2" xfId="6452"/>
    <cellStyle name="40% - Accent6 5 3 6_Deferred Income Taxes" xfId="6453"/>
    <cellStyle name="40% - Accent6 5 3 7" xfId="6454"/>
    <cellStyle name="40% - Accent6 5 3 7 2" xfId="6455"/>
    <cellStyle name="40% - Accent6 5 3 7 2 2" xfId="6456"/>
    <cellStyle name="40% - Accent6 5 3 7_Deferred Income Taxes" xfId="6457"/>
    <cellStyle name="40% - Accent6 5 3 8" xfId="6458"/>
    <cellStyle name="40% - Accent6 5 3 8 2" xfId="6459"/>
    <cellStyle name="40% - Accent6 5 3_Deferred Income Taxes" xfId="6460"/>
    <cellStyle name="40% - Accent6 5 4" xfId="6461"/>
    <cellStyle name="40% - Accent6 5 4 2" xfId="6462"/>
    <cellStyle name="40% - Accent6 5 4 2 2" xfId="6463"/>
    <cellStyle name="40% - Accent6 5 4 2 2 2" xfId="6464"/>
    <cellStyle name="40% - Accent6 5 4 2 2 2 2" xfId="6465"/>
    <cellStyle name="40% - Accent6 5 4 2 2 2 2 2" xfId="6466"/>
    <cellStyle name="40% - Accent6 5 4 2 2 2_Deferred Income Taxes" xfId="6467"/>
    <cellStyle name="40% - Accent6 5 4 2 2 3" xfId="6468"/>
    <cellStyle name="40% - Accent6 5 4 2 2 3 2" xfId="6469"/>
    <cellStyle name="40% - Accent6 5 4 2 2_Deferred Income Taxes" xfId="6470"/>
    <cellStyle name="40% - Accent6 5 4 2 3" xfId="6471"/>
    <cellStyle name="40% - Accent6 5 4 2 3 2" xfId="6472"/>
    <cellStyle name="40% - Accent6 5 4 2 3 2 2" xfId="6473"/>
    <cellStyle name="40% - Accent6 5 4 2 3 2 2 2" xfId="6474"/>
    <cellStyle name="40% - Accent6 5 4 2 3 2_Deferred Income Taxes" xfId="6475"/>
    <cellStyle name="40% - Accent6 5 4 2 3 3" xfId="6476"/>
    <cellStyle name="40% - Accent6 5 4 2 3 3 2" xfId="6477"/>
    <cellStyle name="40% - Accent6 5 4 2 3_Deferred Income Taxes" xfId="6478"/>
    <cellStyle name="40% - Accent6 5 4 2 4" xfId="6479"/>
    <cellStyle name="40% - Accent6 5 4 2 4 2" xfId="6480"/>
    <cellStyle name="40% - Accent6 5 4 2 4 2 2" xfId="6481"/>
    <cellStyle name="40% - Accent6 5 4 2 4_Deferred Income Taxes" xfId="6482"/>
    <cellStyle name="40% - Accent6 5 4 2 5" xfId="6483"/>
    <cellStyle name="40% - Accent6 5 4 2 5 2" xfId="6484"/>
    <cellStyle name="40% - Accent6 5 4 2 5 2 2" xfId="6485"/>
    <cellStyle name="40% - Accent6 5 4 2 5_Deferred Income Taxes" xfId="6486"/>
    <cellStyle name="40% - Accent6 5 4 2 6" xfId="6487"/>
    <cellStyle name="40% - Accent6 5 4 2 6 2" xfId="6488"/>
    <cellStyle name="40% - Accent6 5 4 2_Deferred Income Taxes" xfId="6489"/>
    <cellStyle name="40% - Accent6 5 4 3" xfId="6490"/>
    <cellStyle name="40% - Accent6 5 4 3 2" xfId="6491"/>
    <cellStyle name="40% - Accent6 5 4 3 2 2" xfId="6492"/>
    <cellStyle name="40% - Accent6 5 4 3 2 2 2" xfId="6493"/>
    <cellStyle name="40% - Accent6 5 4 3 2_Deferred Income Taxes" xfId="6494"/>
    <cellStyle name="40% - Accent6 5 4 3 3" xfId="6495"/>
    <cellStyle name="40% - Accent6 5 4 3 3 2" xfId="6496"/>
    <cellStyle name="40% - Accent6 5 4 3_Deferred Income Taxes" xfId="6497"/>
    <cellStyle name="40% - Accent6 5 4 4" xfId="6498"/>
    <cellStyle name="40% - Accent6 5 4 4 2" xfId="6499"/>
    <cellStyle name="40% - Accent6 5 4 4 2 2" xfId="6500"/>
    <cellStyle name="40% - Accent6 5 4 4 2 2 2" xfId="6501"/>
    <cellStyle name="40% - Accent6 5 4 4 2_Deferred Income Taxes" xfId="6502"/>
    <cellStyle name="40% - Accent6 5 4 4 3" xfId="6503"/>
    <cellStyle name="40% - Accent6 5 4 4 3 2" xfId="6504"/>
    <cellStyle name="40% - Accent6 5 4 4_Deferred Income Taxes" xfId="6505"/>
    <cellStyle name="40% - Accent6 5 4 5" xfId="6506"/>
    <cellStyle name="40% - Accent6 5 4 5 2" xfId="6507"/>
    <cellStyle name="40% - Accent6 5 4 5 2 2" xfId="6508"/>
    <cellStyle name="40% - Accent6 5 4 5_Deferred Income Taxes" xfId="6509"/>
    <cellStyle name="40% - Accent6 5 4 6" xfId="6510"/>
    <cellStyle name="40% - Accent6 5 4 6 2" xfId="6511"/>
    <cellStyle name="40% - Accent6 5 4 6 2 2" xfId="6512"/>
    <cellStyle name="40% - Accent6 5 4 6_Deferred Income Taxes" xfId="6513"/>
    <cellStyle name="40% - Accent6 5 4 7" xfId="6514"/>
    <cellStyle name="40% - Accent6 5 4 7 2" xfId="6515"/>
    <cellStyle name="40% - Accent6 5 4_Deferred Income Taxes" xfId="6516"/>
    <cellStyle name="40% - Accent6 5 5" xfId="6517"/>
    <cellStyle name="40% - Accent6 5 5 2" xfId="6518"/>
    <cellStyle name="40% - Accent6 5 5 2 2" xfId="6519"/>
    <cellStyle name="40% - Accent6 5 5 2 2 2" xfId="6520"/>
    <cellStyle name="40% - Accent6 5 5 2 2 2 2" xfId="6521"/>
    <cellStyle name="40% - Accent6 5 5 2 2_Deferred Income Taxes" xfId="6522"/>
    <cellStyle name="40% - Accent6 5 5 2 3" xfId="6523"/>
    <cellStyle name="40% - Accent6 5 5 2 3 2" xfId="6524"/>
    <cellStyle name="40% - Accent6 5 5 2 3 2 2" xfId="6525"/>
    <cellStyle name="40% - Accent6 5 5 2 3_Deferred Income Taxes" xfId="6526"/>
    <cellStyle name="40% - Accent6 5 5 2 4" xfId="6527"/>
    <cellStyle name="40% - Accent6 5 5 2 4 2" xfId="6528"/>
    <cellStyle name="40% - Accent6 5 5 2_Deferred Income Taxes" xfId="6529"/>
    <cellStyle name="40% - Accent6 5 5 3" xfId="6530"/>
    <cellStyle name="40% - Accent6 5 5 3 2" xfId="6531"/>
    <cellStyle name="40% - Accent6 5 5 3 2 2" xfId="6532"/>
    <cellStyle name="40% - Accent6 5 5 3 2 2 2" xfId="6533"/>
    <cellStyle name="40% - Accent6 5 5 3 2_Deferred Income Taxes" xfId="6534"/>
    <cellStyle name="40% - Accent6 5 5 3 3" xfId="6535"/>
    <cellStyle name="40% - Accent6 5 5 3 3 2" xfId="6536"/>
    <cellStyle name="40% - Accent6 5 5 3_Deferred Income Taxes" xfId="6537"/>
    <cellStyle name="40% - Accent6 5 5 4" xfId="6538"/>
    <cellStyle name="40% - Accent6 5 5 4 2" xfId="6539"/>
    <cellStyle name="40% - Accent6 5 5 4 2 2" xfId="6540"/>
    <cellStyle name="40% - Accent6 5 5 4_Deferred Income Taxes" xfId="6541"/>
    <cellStyle name="40% - Accent6 5 5 5" xfId="6542"/>
    <cellStyle name="40% - Accent6 5 5 5 2" xfId="6543"/>
    <cellStyle name="40% - Accent6 5 5 5 2 2" xfId="6544"/>
    <cellStyle name="40% - Accent6 5 5 5_Deferred Income Taxes" xfId="6545"/>
    <cellStyle name="40% - Accent6 5 5 6" xfId="6546"/>
    <cellStyle name="40% - Accent6 5 5 6 2" xfId="6547"/>
    <cellStyle name="40% - Accent6 5 5_Deferred Income Taxes" xfId="6548"/>
    <cellStyle name="40% - Accent6 5 6" xfId="6549"/>
    <cellStyle name="40% - Accent6 5 6 2" xfId="6550"/>
    <cellStyle name="40% - Accent6 5 6 2 2" xfId="6551"/>
    <cellStyle name="40% - Accent6 5 6 2 2 2" xfId="6552"/>
    <cellStyle name="40% - Accent6 5 6 2_Deferred Income Taxes" xfId="6553"/>
    <cellStyle name="40% - Accent6 5 6 3" xfId="6554"/>
    <cellStyle name="40% - Accent6 5 6 3 2" xfId="6555"/>
    <cellStyle name="40% - Accent6 5 6 3 2 2" xfId="6556"/>
    <cellStyle name="40% - Accent6 5 6 3_Deferred Income Taxes" xfId="6557"/>
    <cellStyle name="40% - Accent6 5 6 4" xfId="6558"/>
    <cellStyle name="40% - Accent6 5 6 4 2" xfId="6559"/>
    <cellStyle name="40% - Accent6 5 6_Deferred Income Taxes" xfId="6560"/>
    <cellStyle name="40% - Accent6 5 7" xfId="6561"/>
    <cellStyle name="40% - Accent6 5 7 2" xfId="6562"/>
    <cellStyle name="40% - Accent6 5 7 2 2" xfId="6563"/>
    <cellStyle name="40% - Accent6 5 7 2 2 2" xfId="6564"/>
    <cellStyle name="40% - Accent6 5 7 2_Deferred Income Taxes" xfId="6565"/>
    <cellStyle name="40% - Accent6 5 7 3" xfId="6566"/>
    <cellStyle name="40% - Accent6 5 7 3 2" xfId="6567"/>
    <cellStyle name="40% - Accent6 5 7_Deferred Income Taxes" xfId="6568"/>
    <cellStyle name="40% - Accent6 5 8" xfId="6569"/>
    <cellStyle name="40% - Accent6 5 8 2" xfId="6570"/>
    <cellStyle name="40% - Accent6 5 8 2 2" xfId="6571"/>
    <cellStyle name="40% - Accent6 5 8_Deferred Income Taxes" xfId="6572"/>
    <cellStyle name="40% - Accent6 5 9" xfId="6573"/>
    <cellStyle name="40% - Accent6 5 9 2" xfId="6574"/>
    <cellStyle name="40% - Accent6 5 9 2 2" xfId="6575"/>
    <cellStyle name="40% - Accent6 5 9_Deferred Income Taxes" xfId="6576"/>
    <cellStyle name="40% - Accent6 5_Deferred Income Taxes" xfId="6577"/>
    <cellStyle name="40% - Accent6 6" xfId="264"/>
    <cellStyle name="40% - Accent6 6 2" xfId="6578"/>
    <cellStyle name="40% - Accent6 6 2 2" xfId="6579"/>
    <cellStyle name="40% - Accent6 6_Deferred Income Taxes" xfId="6580"/>
    <cellStyle name="60% - Accent1 2" xfId="19"/>
    <cellStyle name="60% - Accent1 2 2" xfId="6581"/>
    <cellStyle name="60% - Accent1 2 3" xfId="6582"/>
    <cellStyle name="60% - Accent1 2_Deferred Income Taxes" xfId="6583"/>
    <cellStyle name="60% - Accent1 3" xfId="265"/>
    <cellStyle name="60% - Accent1 4" xfId="266"/>
    <cellStyle name="60% - Accent1 5" xfId="267"/>
    <cellStyle name="60% - Accent1 6" xfId="268"/>
    <cellStyle name="60% - Accent2 2" xfId="20"/>
    <cellStyle name="60% - Accent2 2 2" xfId="6584"/>
    <cellStyle name="60% - Accent2 2 3" xfId="6585"/>
    <cellStyle name="60% - Accent2 2_Deferred Income Taxes" xfId="6586"/>
    <cellStyle name="60% - Accent2 3" xfId="269"/>
    <cellStyle name="60% - Accent2 4" xfId="270"/>
    <cellStyle name="60% - Accent2 5" xfId="271"/>
    <cellStyle name="60% - Accent2 6" xfId="272"/>
    <cellStyle name="60% - Accent3 2" xfId="21"/>
    <cellStyle name="60% - Accent3 2 2" xfId="6587"/>
    <cellStyle name="60% - Accent3 2 3" xfId="6588"/>
    <cellStyle name="60% - Accent3 2_Deferred Income Taxes" xfId="6589"/>
    <cellStyle name="60% - Accent3 3" xfId="273"/>
    <cellStyle name="60% - Accent3 4" xfId="274"/>
    <cellStyle name="60% - Accent3 5" xfId="275"/>
    <cellStyle name="60% - Accent3 6" xfId="276"/>
    <cellStyle name="60% - Accent4 2" xfId="22"/>
    <cellStyle name="60% - Accent4 2 2" xfId="6590"/>
    <cellStyle name="60% - Accent4 2 3" xfId="6591"/>
    <cellStyle name="60% - Accent4 2_Deferred Income Taxes" xfId="6592"/>
    <cellStyle name="60% - Accent4 3" xfId="277"/>
    <cellStyle name="60% - Accent4 4" xfId="278"/>
    <cellStyle name="60% - Accent4 5" xfId="279"/>
    <cellStyle name="60% - Accent4 6" xfId="280"/>
    <cellStyle name="60% - Accent5 2" xfId="23"/>
    <cellStyle name="60% - Accent5 2 2" xfId="6593"/>
    <cellStyle name="60% - Accent5 2_Deferred Income Taxes" xfId="6594"/>
    <cellStyle name="60% - Accent5 3" xfId="281"/>
    <cellStyle name="60% - Accent5 4" xfId="282"/>
    <cellStyle name="60% - Accent5 5" xfId="283"/>
    <cellStyle name="60% - Accent5 6" xfId="284"/>
    <cellStyle name="60% - Accent6 2" xfId="24"/>
    <cellStyle name="60% - Accent6 2 2" xfId="6595"/>
    <cellStyle name="60% - Accent6 2 3" xfId="6596"/>
    <cellStyle name="60% - Accent6 2_Deferred Income Taxes" xfId="6597"/>
    <cellStyle name="60% - Accent6 3" xfId="285"/>
    <cellStyle name="60% - Accent6 4" xfId="286"/>
    <cellStyle name="60% - Accent6 5" xfId="287"/>
    <cellStyle name="60% - Accent6 6" xfId="288"/>
    <cellStyle name="Accent1 - 20%" xfId="25"/>
    <cellStyle name="Accent1 - 40%" xfId="26"/>
    <cellStyle name="Accent1 - 60%" xfId="27"/>
    <cellStyle name="Accent1 2" xfId="28"/>
    <cellStyle name="Accent1 2 2" xfId="6598"/>
    <cellStyle name="Accent1 2 3" xfId="6599"/>
    <cellStyle name="Accent1 2_Deferred Income Taxes" xfId="6600"/>
    <cellStyle name="Accent1 3" xfId="289"/>
    <cellStyle name="Accent1 4" xfId="290"/>
    <cellStyle name="Accent1 5" xfId="291"/>
    <cellStyle name="Accent1 6" xfId="292"/>
    <cellStyle name="Accent2 - 20%" xfId="29"/>
    <cellStyle name="Accent2 - 40%" xfId="30"/>
    <cellStyle name="Accent2 - 60%" xfId="31"/>
    <cellStyle name="Accent2 2" xfId="32"/>
    <cellStyle name="Accent2 2 2" xfId="6601"/>
    <cellStyle name="Accent2 2 3" xfId="6602"/>
    <cellStyle name="Accent2 2_Deferred Income Taxes" xfId="6603"/>
    <cellStyle name="Accent2 3" xfId="293"/>
    <cellStyle name="Accent2 4" xfId="294"/>
    <cellStyle name="Accent2 5" xfId="295"/>
    <cellStyle name="Accent2 6" xfId="296"/>
    <cellStyle name="Accent3 - 20%" xfId="33"/>
    <cellStyle name="Accent3 - 40%" xfId="34"/>
    <cellStyle name="Accent3 - 60%" xfId="35"/>
    <cellStyle name="Accent3 2" xfId="36"/>
    <cellStyle name="Accent3 2 2" xfId="6604"/>
    <cellStyle name="Accent3 2 3" xfId="6605"/>
    <cellStyle name="Accent3 2_Deferred Income Taxes" xfId="6606"/>
    <cellStyle name="Accent3 3" xfId="297"/>
    <cellStyle name="Accent3 4" xfId="298"/>
    <cellStyle name="Accent3 5" xfId="299"/>
    <cellStyle name="Accent3 6" xfId="300"/>
    <cellStyle name="Accent4 - 20%" xfId="37"/>
    <cellStyle name="Accent4 - 40%" xfId="38"/>
    <cellStyle name="Accent4 - 60%" xfId="39"/>
    <cellStyle name="Accent4 2" xfId="40"/>
    <cellStyle name="Accent4 2 2" xfId="6607"/>
    <cellStyle name="Accent4 2_Deferred Income Taxes" xfId="6608"/>
    <cellStyle name="Accent4 3" xfId="301"/>
    <cellStyle name="Accent4 4" xfId="302"/>
    <cellStyle name="Accent4 5" xfId="303"/>
    <cellStyle name="Accent4 6" xfId="304"/>
    <cellStyle name="Accent5 - 20%" xfId="41"/>
    <cellStyle name="Accent5 - 40%" xfId="42"/>
    <cellStyle name="Accent5 - 60%" xfId="43"/>
    <cellStyle name="Accent5 2" xfId="44"/>
    <cellStyle name="Accent5 2 2" xfId="6609"/>
    <cellStyle name="Accent5 3" xfId="305"/>
    <cellStyle name="Accent5 4" xfId="306"/>
    <cellStyle name="Accent5 5" xfId="307"/>
    <cellStyle name="Accent5 6" xfId="308"/>
    <cellStyle name="Accent6 - 20%" xfId="45"/>
    <cellStyle name="Accent6 - 40%" xfId="46"/>
    <cellStyle name="Accent6 - 60%" xfId="47"/>
    <cellStyle name="Accent6 2" xfId="48"/>
    <cellStyle name="Accent6 2 2" xfId="6610"/>
    <cellStyle name="Accent6 3" xfId="309"/>
    <cellStyle name="Accent6 4" xfId="310"/>
    <cellStyle name="Accent6 5" xfId="311"/>
    <cellStyle name="Accent6 6" xfId="312"/>
    <cellStyle name="args.style" xfId="6611"/>
    <cellStyle name="ArrayHeading" xfId="313"/>
    <cellStyle name="Bad 2" xfId="49"/>
    <cellStyle name="Bad 2 2" xfId="6612"/>
    <cellStyle name="Bad 2 3" xfId="6613"/>
    <cellStyle name="Bad 2_Deferred Income Taxes" xfId="6614"/>
    <cellStyle name="Bad 3" xfId="314"/>
    <cellStyle name="Bad 4" xfId="315"/>
    <cellStyle name="Bad 5" xfId="316"/>
    <cellStyle name="Bad 6" xfId="317"/>
    <cellStyle name="BetweenMacros" xfId="318"/>
    <cellStyle name="BlackStrike" xfId="6615"/>
    <cellStyle name="BlackText" xfId="6616"/>
    <cellStyle name="bld-li - Style4" xfId="6617"/>
    <cellStyle name="Blue" xfId="6618"/>
    <cellStyle name="BoldText" xfId="6619"/>
    <cellStyle name="BoldText 2" xfId="6620"/>
    <cellStyle name="Border Heavy" xfId="6621"/>
    <cellStyle name="Border Thin" xfId="6622"/>
    <cellStyle name="Bottom bold border" xfId="6623"/>
    <cellStyle name="Bottom single border" xfId="6624"/>
    <cellStyle name="Brand Align Left Text" xfId="6625"/>
    <cellStyle name="Brand Default" xfId="6626"/>
    <cellStyle name="Brand Percent" xfId="6627"/>
    <cellStyle name="Brand Source" xfId="6628"/>
    <cellStyle name="Brand Subtitle with Underline" xfId="6629"/>
    <cellStyle name="Brand Subtitle without Underline" xfId="6630"/>
    <cellStyle name="Brand Title" xfId="6631"/>
    <cellStyle name="Calc Currency (0)" xfId="6632"/>
    <cellStyle name="Calc Currency (0) 10" xfId="6633"/>
    <cellStyle name="Calc Currency (0) 11" xfId="6634"/>
    <cellStyle name="Calc Currency (0) 12" xfId="6635"/>
    <cellStyle name="Calc Currency (0) 13" xfId="6636"/>
    <cellStyle name="Calc Currency (0) 14" xfId="6637"/>
    <cellStyle name="Calc Currency (0) 2" xfId="6638"/>
    <cellStyle name="Calc Currency (0) 3" xfId="6639"/>
    <cellStyle name="Calc Currency (0) 4" xfId="6640"/>
    <cellStyle name="Calc Currency (0) 5" xfId="6641"/>
    <cellStyle name="Calc Currency (0) 6" xfId="6642"/>
    <cellStyle name="Calc Currency (0) 7" xfId="6643"/>
    <cellStyle name="Calc Currency (0) 8" xfId="6644"/>
    <cellStyle name="Calc Currency (0) 9" xfId="6645"/>
    <cellStyle name="Calc Currency (0)_Deferred Income Taxes" xfId="6646"/>
    <cellStyle name="Calculation 2" xfId="50"/>
    <cellStyle name="Calculation 2 2" xfId="6647"/>
    <cellStyle name="Calculation 2 3" xfId="6648"/>
    <cellStyle name="Calculation 2 4" xfId="6649"/>
    <cellStyle name="Calculation 2 5" xfId="6650"/>
    <cellStyle name="Calculation 2_Deferred Income Taxes" xfId="6651"/>
    <cellStyle name="Calculation 3" xfId="319"/>
    <cellStyle name="Calculation 3 2" xfId="6652"/>
    <cellStyle name="Calculation 3 3" xfId="6653"/>
    <cellStyle name="Calculation 3 4" xfId="6654"/>
    <cellStyle name="Calculation 4" xfId="320"/>
    <cellStyle name="Calculation 4 2" xfId="6655"/>
    <cellStyle name="Calculation 4 3" xfId="6656"/>
    <cellStyle name="Calculation 4 4" xfId="6657"/>
    <cellStyle name="Calculation 5" xfId="321"/>
    <cellStyle name="Calculation 5 2" xfId="6658"/>
    <cellStyle name="Calculation 5 3" xfId="6659"/>
    <cellStyle name="Calculation 5 4" xfId="6660"/>
    <cellStyle name="Calculation 6" xfId="322"/>
    <cellStyle name="Calculation 6 2" xfId="6661"/>
    <cellStyle name="Calculation 6 3" xfId="6662"/>
    <cellStyle name="Calculation 6 4" xfId="6663"/>
    <cellStyle name="Cancel" xfId="6664"/>
    <cellStyle name="Check Cell 2" xfId="51"/>
    <cellStyle name="Check Cell 2 2" xfId="6665"/>
    <cellStyle name="Check Cell 2_Deferred Income Taxes" xfId="6666"/>
    <cellStyle name="Check Cell 3" xfId="323"/>
    <cellStyle name="Check Cell 4" xfId="324"/>
    <cellStyle name="Check Cell 5" xfId="325"/>
    <cellStyle name="Check Cell 6" xfId="326"/>
    <cellStyle name="Co. Names" xfId="6667"/>
    <cellStyle name="Column total in dollars" xfId="327"/>
    <cellStyle name="Comma" xfId="1" builtinId="3"/>
    <cellStyle name="Comma  - Style1" xfId="52"/>
    <cellStyle name="Comma  - Style1 2" xfId="328"/>
    <cellStyle name="Comma  - Style1 3" xfId="329"/>
    <cellStyle name="Comma  - Style2" xfId="53"/>
    <cellStyle name="Comma  - Style2 2" xfId="330"/>
    <cellStyle name="Comma  - Style2 3" xfId="331"/>
    <cellStyle name="Comma  - Style3" xfId="54"/>
    <cellStyle name="Comma  - Style3 2" xfId="332"/>
    <cellStyle name="Comma  - Style3 3" xfId="333"/>
    <cellStyle name="Comma  - Style4" xfId="55"/>
    <cellStyle name="Comma  - Style4 2" xfId="334"/>
    <cellStyle name="Comma  - Style4 3" xfId="335"/>
    <cellStyle name="Comma  - Style5" xfId="56"/>
    <cellStyle name="Comma  - Style5 2" xfId="336"/>
    <cellStyle name="Comma  - Style5 3" xfId="337"/>
    <cellStyle name="Comma  - Style6" xfId="57"/>
    <cellStyle name="Comma  - Style6 2" xfId="338"/>
    <cellStyle name="Comma  - Style6 3" xfId="339"/>
    <cellStyle name="Comma  - Style7" xfId="58"/>
    <cellStyle name="Comma  - Style7 2" xfId="340"/>
    <cellStyle name="Comma  - Style7 3" xfId="341"/>
    <cellStyle name="Comma  - Style8" xfId="59"/>
    <cellStyle name="Comma  - Style8 2" xfId="342"/>
    <cellStyle name="Comma  - Style8 3" xfId="343"/>
    <cellStyle name="Comma (0)" xfId="344"/>
    <cellStyle name="Comma [0] 2" xfId="345"/>
    <cellStyle name="Comma [0] 2 2" xfId="346"/>
    <cellStyle name="Comma [0] 3" xfId="347"/>
    <cellStyle name="Comma [1]" xfId="6668"/>
    <cellStyle name="Comma [2]" xfId="6669"/>
    <cellStyle name="Comma [3]" xfId="6670"/>
    <cellStyle name="Comma 10" xfId="60"/>
    <cellStyle name="Comma 10 2" xfId="6671"/>
    <cellStyle name="Comma 10 2 2" xfId="6672"/>
    <cellStyle name="Comma 10 3" xfId="6673"/>
    <cellStyle name="Comma 10 3 2" xfId="6674"/>
    <cellStyle name="Comma 10 3 3" xfId="6675"/>
    <cellStyle name="Comma 10 3 4" xfId="6676"/>
    <cellStyle name="Comma 10 4" xfId="6677"/>
    <cellStyle name="Comma 10 4 2" xfId="6678"/>
    <cellStyle name="Comma 10 4 2 2" xfId="6679"/>
    <cellStyle name="Comma 10 4 3" xfId="6680"/>
    <cellStyle name="Comma 10 4 3 2" xfId="6681"/>
    <cellStyle name="Comma 10 4 4" xfId="6682"/>
    <cellStyle name="Comma 10 5" xfId="6683"/>
    <cellStyle name="Comma 10 5 2" xfId="6684"/>
    <cellStyle name="Comma 10 6" xfId="6685"/>
    <cellStyle name="Comma 10 6 2" xfId="6686"/>
    <cellStyle name="Comma 10 7" xfId="6687"/>
    <cellStyle name="Comma 10 7 2" xfId="6688"/>
    <cellStyle name="Comma 10 8" xfId="6689"/>
    <cellStyle name="Comma 10_Deferred Income Taxes" xfId="6690"/>
    <cellStyle name="Comma 100" xfId="6691"/>
    <cellStyle name="Comma 101" xfId="6692"/>
    <cellStyle name="Comma 102" xfId="6693"/>
    <cellStyle name="Comma 103" xfId="6694"/>
    <cellStyle name="Comma 104" xfId="6695"/>
    <cellStyle name="Comma 105" xfId="6696"/>
    <cellStyle name="Comma 106" xfId="6697"/>
    <cellStyle name="Comma 107" xfId="6698"/>
    <cellStyle name="Comma 108" xfId="6699"/>
    <cellStyle name="Comma 108 2" xfId="6700"/>
    <cellStyle name="Comma 109" xfId="6701"/>
    <cellStyle name="Comma 109 2" xfId="6702"/>
    <cellStyle name="Comma 11" xfId="348"/>
    <cellStyle name="Comma 11 2" xfId="6703"/>
    <cellStyle name="Comma 11 2 2" xfId="6704"/>
    <cellStyle name="Comma 11 2 3" xfId="6705"/>
    <cellStyle name="Comma 11 3" xfId="6706"/>
    <cellStyle name="Comma 11 4" xfId="6707"/>
    <cellStyle name="Comma 11 4 2" xfId="6708"/>
    <cellStyle name="Comma 11 5" xfId="6709"/>
    <cellStyle name="Comma 11 5 2" xfId="6710"/>
    <cellStyle name="Comma 11 6" xfId="6711"/>
    <cellStyle name="Comma 11 6 2" xfId="6712"/>
    <cellStyle name="Comma 11 7" xfId="6713"/>
    <cellStyle name="Comma 11_Deferred Income Taxes" xfId="6714"/>
    <cellStyle name="Comma 110" xfId="6715"/>
    <cellStyle name="Comma 110 2" xfId="6716"/>
    <cellStyle name="Comma 111" xfId="6717"/>
    <cellStyle name="Comma 111 2" xfId="6718"/>
    <cellStyle name="Comma 112" xfId="6719"/>
    <cellStyle name="Comma 112 2" xfId="6720"/>
    <cellStyle name="Comma 113" xfId="6721"/>
    <cellStyle name="Comma 113 2" xfId="6722"/>
    <cellStyle name="Comma 114" xfId="6723"/>
    <cellStyle name="Comma 114 2" xfId="6724"/>
    <cellStyle name="Comma 115" xfId="6725"/>
    <cellStyle name="Comma 115 2" xfId="6726"/>
    <cellStyle name="Comma 116" xfId="6727"/>
    <cellStyle name="Comma 116 2" xfId="6728"/>
    <cellStyle name="Comma 117" xfId="6729"/>
    <cellStyle name="Comma 118" xfId="15522"/>
    <cellStyle name="Comma 12" xfId="6730"/>
    <cellStyle name="Comma 12 2" xfId="6731"/>
    <cellStyle name="Comma 12 2 2" xfId="6732"/>
    <cellStyle name="Comma 12 2 3" xfId="6733"/>
    <cellStyle name="Comma 12 3" xfId="6734"/>
    <cellStyle name="Comma 12 3 2" xfId="6735"/>
    <cellStyle name="Comma 12 4" xfId="6736"/>
    <cellStyle name="Comma 12 4 2" xfId="6737"/>
    <cellStyle name="Comma 12 5" xfId="6738"/>
    <cellStyle name="Comma 12 5 2" xfId="6739"/>
    <cellStyle name="Comma 12 6" xfId="6740"/>
    <cellStyle name="Comma 12_Deferred Income Taxes" xfId="6741"/>
    <cellStyle name="Comma 13" xfId="6742"/>
    <cellStyle name="Comma 13 2" xfId="6743"/>
    <cellStyle name="Comma 13 2 2" xfId="6744"/>
    <cellStyle name="Comma 13 2 2 2" xfId="6745"/>
    <cellStyle name="Comma 13 2 3" xfId="6746"/>
    <cellStyle name="Comma 13 2 4" xfId="6747"/>
    <cellStyle name="Comma 13 3" xfId="6748"/>
    <cellStyle name="Comma 13 3 2" xfId="6749"/>
    <cellStyle name="Comma 13 4" xfId="6750"/>
    <cellStyle name="Comma 13 4 2" xfId="6751"/>
    <cellStyle name="Comma 13 5" xfId="6752"/>
    <cellStyle name="Comma 13 5 2" xfId="6753"/>
    <cellStyle name="Comma 13 6" xfId="6754"/>
    <cellStyle name="Comma 13_Deferred Income Taxes" xfId="6755"/>
    <cellStyle name="Comma 14" xfId="6756"/>
    <cellStyle name="Comma 14 2" xfId="6757"/>
    <cellStyle name="Comma 14 2 2" xfId="6758"/>
    <cellStyle name="Comma 14 3" xfId="6759"/>
    <cellStyle name="Comma 14 3 2" xfId="6760"/>
    <cellStyle name="Comma 14 4" xfId="6761"/>
    <cellStyle name="Comma 14 4 2" xfId="6762"/>
    <cellStyle name="Comma 14 5" xfId="6763"/>
    <cellStyle name="Comma 14 6" xfId="6764"/>
    <cellStyle name="Comma 14_Deferred Income Taxes" xfId="6765"/>
    <cellStyle name="Comma 15" xfId="6766"/>
    <cellStyle name="Comma 15 2" xfId="6767"/>
    <cellStyle name="Comma 15 2 2" xfId="6768"/>
    <cellStyle name="Comma 15 3" xfId="6769"/>
    <cellStyle name="Comma 15 3 2" xfId="6770"/>
    <cellStyle name="Comma 15 4" xfId="6771"/>
    <cellStyle name="Comma 15 4 2" xfId="6772"/>
    <cellStyle name="Comma 15 5" xfId="6773"/>
    <cellStyle name="Comma 15_Deferred Income Taxes" xfId="6774"/>
    <cellStyle name="Comma 16" xfId="6775"/>
    <cellStyle name="Comma 16 2" xfId="6776"/>
    <cellStyle name="Comma 16 2 2" xfId="6777"/>
    <cellStyle name="Comma 16 3" xfId="6778"/>
    <cellStyle name="Comma 16 3 2" xfId="6779"/>
    <cellStyle name="Comma 16 4" xfId="6780"/>
    <cellStyle name="Comma 16 4 2" xfId="6781"/>
    <cellStyle name="Comma 16 5" xfId="6782"/>
    <cellStyle name="Comma 16_Deferred Income Taxes" xfId="6783"/>
    <cellStyle name="Comma 17" xfId="6784"/>
    <cellStyle name="Comma 17 2" xfId="6785"/>
    <cellStyle name="Comma 17 2 2" xfId="6786"/>
    <cellStyle name="Comma 17 2 2 2" xfId="6787"/>
    <cellStyle name="Comma 17 2 3" xfId="6788"/>
    <cellStyle name="Comma 17 2 3 2" xfId="6789"/>
    <cellStyle name="Comma 17 2 4" xfId="6790"/>
    <cellStyle name="Comma 17 2 4 2" xfId="6791"/>
    <cellStyle name="Comma 17 2 5" xfId="6792"/>
    <cellStyle name="Comma 17 3" xfId="6793"/>
    <cellStyle name="Comma 17 3 2" xfId="6794"/>
    <cellStyle name="Comma 17 4" xfId="6795"/>
    <cellStyle name="Comma 17 4 2" xfId="6796"/>
    <cellStyle name="Comma 17 5" xfId="6797"/>
    <cellStyle name="Comma 17 5 2" xfId="6798"/>
    <cellStyle name="Comma 17 6" xfId="6799"/>
    <cellStyle name="Comma 17_Deferred Income Taxes" xfId="6800"/>
    <cellStyle name="Comma 18" xfId="6801"/>
    <cellStyle name="Comma 18 2" xfId="6802"/>
    <cellStyle name="Comma 18 2 2" xfId="6803"/>
    <cellStyle name="Comma 18 3" xfId="6804"/>
    <cellStyle name="Comma 18 3 2" xfId="6805"/>
    <cellStyle name="Comma 18 4" xfId="6806"/>
    <cellStyle name="Comma 18 4 2" xfId="6807"/>
    <cellStyle name="Comma 18 5" xfId="6808"/>
    <cellStyle name="Comma 18_Deferred Income Taxes" xfId="6809"/>
    <cellStyle name="Comma 19" xfId="6810"/>
    <cellStyle name="Comma 19 2" xfId="6811"/>
    <cellStyle name="Comma 19 2 2" xfId="6812"/>
    <cellStyle name="Comma 19 3" xfId="6813"/>
    <cellStyle name="Comma 19 3 2" xfId="6814"/>
    <cellStyle name="Comma 19 4" xfId="6815"/>
    <cellStyle name="Comma 19 4 2" xfId="6816"/>
    <cellStyle name="Comma 19 5" xfId="6817"/>
    <cellStyle name="Comma 19_Deferred Income Taxes" xfId="6818"/>
    <cellStyle name="Comma 2" xfId="61"/>
    <cellStyle name="Comma 2 10" xfId="6819"/>
    <cellStyle name="Comma 2 10 2" xfId="6820"/>
    <cellStyle name="Comma 2 11" xfId="6821"/>
    <cellStyle name="Comma 2 12" xfId="6822"/>
    <cellStyle name="Comma 2 13" xfId="6823"/>
    <cellStyle name="Comma 2 14" xfId="6824"/>
    <cellStyle name="Comma 2 15" xfId="6825"/>
    <cellStyle name="Comma 2 16" xfId="6826"/>
    <cellStyle name="Comma 2 17" xfId="6827"/>
    <cellStyle name="Comma 2 18" xfId="6828"/>
    <cellStyle name="Comma 2 19" xfId="6829"/>
    <cellStyle name="Comma 2 2" xfId="62"/>
    <cellStyle name="Comma 2 2 2" xfId="349"/>
    <cellStyle name="Comma 2 2 2 2" xfId="6830"/>
    <cellStyle name="Comma 2 2 3" xfId="6831"/>
    <cellStyle name="Comma 2 2 4" xfId="6832"/>
    <cellStyle name="Comma 2 2 5" xfId="6833"/>
    <cellStyle name="Comma 2 2 5 2" xfId="6834"/>
    <cellStyle name="Comma 2 2_Deferred Income Taxes" xfId="6835"/>
    <cellStyle name="Comma 2 20" xfId="6836"/>
    <cellStyle name="Comma 2 21" xfId="6837"/>
    <cellStyle name="Comma 2 22" xfId="6838"/>
    <cellStyle name="Comma 2 22 2" xfId="6839"/>
    <cellStyle name="Comma 2 3" xfId="63"/>
    <cellStyle name="Comma 2 3 2" xfId="6840"/>
    <cellStyle name="Comma 2 3 2 2" xfId="6841"/>
    <cellStyle name="Comma 2 3 2 2 2" xfId="6842"/>
    <cellStyle name="Comma 2 3 2 2 2 2" xfId="6843"/>
    <cellStyle name="Comma 2 3 2 2 2 2 2" xfId="6844"/>
    <cellStyle name="Comma 2 3 2 2 2 3" xfId="6845"/>
    <cellStyle name="Comma 2 3 2 2 2 3 2" xfId="6846"/>
    <cellStyle name="Comma 2 3 2 2 2 4" xfId="6847"/>
    <cellStyle name="Comma 2 3 2 2 3" xfId="6848"/>
    <cellStyle name="Comma 2 3 2 2 3 2" xfId="6849"/>
    <cellStyle name="Comma 2 3 2 2 3 2 2" xfId="6850"/>
    <cellStyle name="Comma 2 3 2 2 3 3" xfId="6851"/>
    <cellStyle name="Comma 2 3 2 2 3 3 2" xfId="6852"/>
    <cellStyle name="Comma 2 3 2 2 3 4" xfId="6853"/>
    <cellStyle name="Comma 2 3 2 2 4" xfId="6854"/>
    <cellStyle name="Comma 2 3 2 2 4 2" xfId="6855"/>
    <cellStyle name="Comma 2 3 2 2 5" xfId="6856"/>
    <cellStyle name="Comma 2 3 2 2 5 2" xfId="6857"/>
    <cellStyle name="Comma 2 3 2 2 6" xfId="6858"/>
    <cellStyle name="Comma 2 3 2 3" xfId="6859"/>
    <cellStyle name="Comma 2 3 2 3 2" xfId="6860"/>
    <cellStyle name="Comma 2 3 2 3 2 2" xfId="6861"/>
    <cellStyle name="Comma 2 3 2 3 2 2 2" xfId="6862"/>
    <cellStyle name="Comma 2 3 2 3 2 3" xfId="6863"/>
    <cellStyle name="Comma 2 3 2 3 2 3 2" xfId="6864"/>
    <cellStyle name="Comma 2 3 2 3 2 4" xfId="6865"/>
    <cellStyle name="Comma 2 3 2 3 3" xfId="6866"/>
    <cellStyle name="Comma 2 3 2 3 3 2" xfId="6867"/>
    <cellStyle name="Comma 2 3 2 3 4" xfId="6868"/>
    <cellStyle name="Comma 2 3 2 3 4 2" xfId="6869"/>
    <cellStyle name="Comma 2 3 2 3 5" xfId="6870"/>
    <cellStyle name="Comma 2 3 2 4" xfId="6871"/>
    <cellStyle name="Comma 2 3 2 4 2" xfId="6872"/>
    <cellStyle name="Comma 2 3 2 4 2 2" xfId="6873"/>
    <cellStyle name="Comma 2 3 2 4 3" xfId="6874"/>
    <cellStyle name="Comma 2 3 2 4 3 2" xfId="6875"/>
    <cellStyle name="Comma 2 3 2 4 4" xfId="6876"/>
    <cellStyle name="Comma 2 3 2 5" xfId="6877"/>
    <cellStyle name="Comma 2 3 2 5 2" xfId="6878"/>
    <cellStyle name="Comma 2 3 2 5 2 2" xfId="6879"/>
    <cellStyle name="Comma 2 3 2 5 3" xfId="6880"/>
    <cellStyle name="Comma 2 3 2 5 3 2" xfId="6881"/>
    <cellStyle name="Comma 2 3 2 5 4" xfId="6882"/>
    <cellStyle name="Comma 2 3 2 6" xfId="6883"/>
    <cellStyle name="Comma 2 3 2 6 2" xfId="6884"/>
    <cellStyle name="Comma 2 3 2 6 2 2" xfId="6885"/>
    <cellStyle name="Comma 2 3 2 6 3" xfId="6886"/>
    <cellStyle name="Comma 2 3 2 6 3 2" xfId="6887"/>
    <cellStyle name="Comma 2 3 2 6 4" xfId="6888"/>
    <cellStyle name="Comma 2 3 2 7" xfId="6889"/>
    <cellStyle name="Comma 2 3 2 7 2" xfId="6890"/>
    <cellStyle name="Comma 2 3 2 8" xfId="6891"/>
    <cellStyle name="Comma 2 3 2 8 2" xfId="6892"/>
    <cellStyle name="Comma 2 3 2 9" xfId="6893"/>
    <cellStyle name="Comma 2 3 3" xfId="6894"/>
    <cellStyle name="Comma 2 3 4" xfId="6895"/>
    <cellStyle name="Comma 2 3 4 2" xfId="6896"/>
    <cellStyle name="Comma 2 3 4 2 2" xfId="6897"/>
    <cellStyle name="Comma 2 3 4 2 2 2" xfId="6898"/>
    <cellStyle name="Comma 2 3 4 2 3" xfId="6899"/>
    <cellStyle name="Comma 2 3 4 2 3 2" xfId="6900"/>
    <cellStyle name="Comma 2 3 4 2 4" xfId="6901"/>
    <cellStyle name="Comma 2 3 4 3" xfId="6902"/>
    <cellStyle name="Comma 2 3 4 3 2" xfId="6903"/>
    <cellStyle name="Comma 2 3 4 3 2 2" xfId="6904"/>
    <cellStyle name="Comma 2 3 4 3 3" xfId="6905"/>
    <cellStyle name="Comma 2 3 4 3 3 2" xfId="6906"/>
    <cellStyle name="Comma 2 3 4 3 4" xfId="6907"/>
    <cellStyle name="Comma 2 3 4 4" xfId="6908"/>
    <cellStyle name="Comma 2 3 4 4 2" xfId="6909"/>
    <cellStyle name="Comma 2 3 4 4 2 2" xfId="6910"/>
    <cellStyle name="Comma 2 3 4 4 3" xfId="6911"/>
    <cellStyle name="Comma 2 3 4 4 3 2" xfId="6912"/>
    <cellStyle name="Comma 2 3 4 4 4" xfId="6913"/>
    <cellStyle name="Comma 2 3 4 5" xfId="6914"/>
    <cellStyle name="Comma 2 3 4 5 2" xfId="6915"/>
    <cellStyle name="Comma 2 3 4 6" xfId="6916"/>
    <cellStyle name="Comma 2 3 4 6 2" xfId="6917"/>
    <cellStyle name="Comma 2 3 4 7" xfId="6918"/>
    <cellStyle name="Comma 2 3 5" xfId="6919"/>
    <cellStyle name="Comma 2 3 5 2" xfId="6920"/>
    <cellStyle name="Comma 2 3 5 2 2" xfId="6921"/>
    <cellStyle name="Comma 2 3 5 2 2 2" xfId="6922"/>
    <cellStyle name="Comma 2 3 5 2 3" xfId="6923"/>
    <cellStyle name="Comma 2 3 5 2 3 2" xfId="6924"/>
    <cellStyle name="Comma 2 3 5 2 4" xfId="6925"/>
    <cellStyle name="Comma 2 3 5 3" xfId="6926"/>
    <cellStyle name="Comma 2 3 5 3 2" xfId="6927"/>
    <cellStyle name="Comma 2 3 5 4" xfId="6928"/>
    <cellStyle name="Comma 2 3 5 4 2" xfId="6929"/>
    <cellStyle name="Comma 2 3 5 5" xfId="6930"/>
    <cellStyle name="Comma 2 3 6" xfId="6931"/>
    <cellStyle name="Comma 2 3 6 2" xfId="6932"/>
    <cellStyle name="Comma 2 3 6 2 2" xfId="6933"/>
    <cellStyle name="Comma 2 3 6 3" xfId="6934"/>
    <cellStyle name="Comma 2 3 6 3 2" xfId="6935"/>
    <cellStyle name="Comma 2 3 6 4" xfId="6936"/>
    <cellStyle name="Comma 2 3 7" xfId="6937"/>
    <cellStyle name="Comma 2 3 7 2" xfId="6938"/>
    <cellStyle name="Comma 2 3 7 2 2" xfId="6939"/>
    <cellStyle name="Comma 2 3 7 3" xfId="6940"/>
    <cellStyle name="Comma 2 3 7 3 2" xfId="6941"/>
    <cellStyle name="Comma 2 3 7 4" xfId="6942"/>
    <cellStyle name="Comma 2 4" xfId="350"/>
    <cellStyle name="Comma 2 4 2" xfId="6943"/>
    <cellStyle name="Comma 2 4 2 2" xfId="6944"/>
    <cellStyle name="Comma 2 4 2 2 2" xfId="6945"/>
    <cellStyle name="Comma 2 4 2 2 2 2" xfId="6946"/>
    <cellStyle name="Comma 2 4 2 2 2 2 2" xfId="6947"/>
    <cellStyle name="Comma 2 4 2 2 2 2 2 2" xfId="6948"/>
    <cellStyle name="Comma 2 4 2 2 2 2_Deferred Income Taxes" xfId="6949"/>
    <cellStyle name="Comma 2 4 2 2 2 3" xfId="6950"/>
    <cellStyle name="Comma 2 4 2 2 2 3 2" xfId="6951"/>
    <cellStyle name="Comma 2 4 2 2 2_Deferred Income Taxes" xfId="6952"/>
    <cellStyle name="Comma 2 4 2 2 3" xfId="6953"/>
    <cellStyle name="Comma 2 4 2 2 3 2" xfId="6954"/>
    <cellStyle name="Comma 2 4 2 2 3 2 2" xfId="6955"/>
    <cellStyle name="Comma 2 4 2 2 3 2 2 2" xfId="6956"/>
    <cellStyle name="Comma 2 4 2 2 3 2_Deferred Income Taxes" xfId="6957"/>
    <cellStyle name="Comma 2 4 2 2 3 3" xfId="6958"/>
    <cellStyle name="Comma 2 4 2 2 3 3 2" xfId="6959"/>
    <cellStyle name="Comma 2 4 2 2 3_Deferred Income Taxes" xfId="6960"/>
    <cellStyle name="Comma 2 4 2 2 4" xfId="6961"/>
    <cellStyle name="Comma 2 4 2 2 4 2" xfId="6962"/>
    <cellStyle name="Comma 2 4 2 2 4 2 2" xfId="6963"/>
    <cellStyle name="Comma 2 4 2 2 4_Deferred Income Taxes" xfId="6964"/>
    <cellStyle name="Comma 2 4 2 2 5" xfId="6965"/>
    <cellStyle name="Comma 2 4 2 2 5 2" xfId="6966"/>
    <cellStyle name="Comma 2 4 2 2_Deferred Income Taxes" xfId="6967"/>
    <cellStyle name="Comma 2 4 2 3" xfId="6968"/>
    <cellStyle name="Comma 2 4 2 3 2" xfId="6969"/>
    <cellStyle name="Comma 2 4 2 3 2 2" xfId="6970"/>
    <cellStyle name="Comma 2 4 2 3 2 2 2" xfId="6971"/>
    <cellStyle name="Comma 2 4 2 3 2_Deferred Income Taxes" xfId="6972"/>
    <cellStyle name="Comma 2 4 2 3 3" xfId="6973"/>
    <cellStyle name="Comma 2 4 2 3 3 2" xfId="6974"/>
    <cellStyle name="Comma 2 4 2 3_Deferred Income Taxes" xfId="6975"/>
    <cellStyle name="Comma 2 4 2 4" xfId="6976"/>
    <cellStyle name="Comma 2 4 2 4 2" xfId="6977"/>
    <cellStyle name="Comma 2 4 2 4 2 2" xfId="6978"/>
    <cellStyle name="Comma 2 4 2 4 2 2 2" xfId="6979"/>
    <cellStyle name="Comma 2 4 2 4 2_Deferred Income Taxes" xfId="6980"/>
    <cellStyle name="Comma 2 4 2 4 3" xfId="6981"/>
    <cellStyle name="Comma 2 4 2 4 3 2" xfId="6982"/>
    <cellStyle name="Comma 2 4 2 4_Deferred Income Taxes" xfId="6983"/>
    <cellStyle name="Comma 2 4 2 5" xfId="6984"/>
    <cellStyle name="Comma 2 4 2 5 2" xfId="6985"/>
    <cellStyle name="Comma 2 4 2 5 2 2" xfId="6986"/>
    <cellStyle name="Comma 2 4 2 5_Deferred Income Taxes" xfId="6987"/>
    <cellStyle name="Comma 2 4 2 6" xfId="6988"/>
    <cellStyle name="Comma 2 4 2 6 2" xfId="6989"/>
    <cellStyle name="Comma 2 4 2_Deferred Income Taxes" xfId="6990"/>
    <cellStyle name="Comma 2 4 3" xfId="6991"/>
    <cellStyle name="Comma 2 4 3 2" xfId="6992"/>
    <cellStyle name="Comma 2 4 3 2 2" xfId="6993"/>
    <cellStyle name="Comma 2 4 3 2 2 2" xfId="6994"/>
    <cellStyle name="Comma 2 4 3 2 2 2 2" xfId="6995"/>
    <cellStyle name="Comma 2 4 3 2 2_Deferred Income Taxes" xfId="6996"/>
    <cellStyle name="Comma 2 4 3 2 3" xfId="6997"/>
    <cellStyle name="Comma 2 4 3 2 3 2" xfId="6998"/>
    <cellStyle name="Comma 2 4 3 2_Deferred Income Taxes" xfId="6999"/>
    <cellStyle name="Comma 2 4 3 3" xfId="7000"/>
    <cellStyle name="Comma 2 4 3 3 2" xfId="7001"/>
    <cellStyle name="Comma 2 4 3 3 2 2" xfId="7002"/>
    <cellStyle name="Comma 2 4 3 3 2 2 2" xfId="7003"/>
    <cellStyle name="Comma 2 4 3 3 2_Deferred Income Taxes" xfId="7004"/>
    <cellStyle name="Comma 2 4 3 3 3" xfId="7005"/>
    <cellStyle name="Comma 2 4 3 3 3 2" xfId="7006"/>
    <cellStyle name="Comma 2 4 3 3_Deferred Income Taxes" xfId="7007"/>
    <cellStyle name="Comma 2 4 3 4" xfId="7008"/>
    <cellStyle name="Comma 2 4 3 4 2" xfId="7009"/>
    <cellStyle name="Comma 2 4 3 4 2 2" xfId="7010"/>
    <cellStyle name="Comma 2 4 3 4_Deferred Income Taxes" xfId="7011"/>
    <cellStyle name="Comma 2 4 3 5" xfId="7012"/>
    <cellStyle name="Comma 2 4 3 5 2" xfId="7013"/>
    <cellStyle name="Comma 2 4 3_Deferred Income Taxes" xfId="7014"/>
    <cellStyle name="Comma 2 4 4" xfId="7015"/>
    <cellStyle name="Comma 2 4 4 2" xfId="7016"/>
    <cellStyle name="Comma 2 4 4 2 2" xfId="7017"/>
    <cellStyle name="Comma 2 4 4 2 2 2" xfId="7018"/>
    <cellStyle name="Comma 2 4 4 2_Deferred Income Taxes" xfId="7019"/>
    <cellStyle name="Comma 2 4 4 3" xfId="7020"/>
    <cellStyle name="Comma 2 4 4 3 2" xfId="7021"/>
    <cellStyle name="Comma 2 4 4_Deferred Income Taxes" xfId="7022"/>
    <cellStyle name="Comma 2 4 5" xfId="7023"/>
    <cellStyle name="Comma 2 4 5 2" xfId="7024"/>
    <cellStyle name="Comma 2 4 5 2 2" xfId="7025"/>
    <cellStyle name="Comma 2 4 5 2 2 2" xfId="7026"/>
    <cellStyle name="Comma 2 4 5 2_Deferred Income Taxes" xfId="7027"/>
    <cellStyle name="Comma 2 4 5 3" xfId="7028"/>
    <cellStyle name="Comma 2 4 5 3 2" xfId="7029"/>
    <cellStyle name="Comma 2 4 5_Deferred Income Taxes" xfId="7030"/>
    <cellStyle name="Comma 2 4 6" xfId="7031"/>
    <cellStyle name="Comma 2 4 6 2" xfId="7032"/>
    <cellStyle name="Comma 2 4 6 2 2" xfId="7033"/>
    <cellStyle name="Comma 2 4 6_Deferred Income Taxes" xfId="7034"/>
    <cellStyle name="Comma 2 4 7" xfId="7035"/>
    <cellStyle name="Comma 2 4 7 2" xfId="7036"/>
    <cellStyle name="Comma 2 4_Deferred Income Taxes" xfId="7037"/>
    <cellStyle name="Comma 2 5" xfId="351"/>
    <cellStyle name="Comma 2 5 2" xfId="7038"/>
    <cellStyle name="Comma 2 5 2 2" xfId="7039"/>
    <cellStyle name="Comma 2 5 2 2 2" xfId="7040"/>
    <cellStyle name="Comma 2 5 2 2 2 2" xfId="7041"/>
    <cellStyle name="Comma 2 5 2 2 2 2 2" xfId="7042"/>
    <cellStyle name="Comma 2 5 2 2 2_Deferred Income Taxes" xfId="7043"/>
    <cellStyle name="Comma 2 5 2 2 3" xfId="7044"/>
    <cellStyle name="Comma 2 5 2 2 3 2" xfId="7045"/>
    <cellStyle name="Comma 2 5 2 2 4" xfId="7046"/>
    <cellStyle name="Comma 2 5 2 2_Deferred Income Taxes" xfId="7047"/>
    <cellStyle name="Comma 2 5 2 3" xfId="7048"/>
    <cellStyle name="Comma 2 5 2 3 2" xfId="7049"/>
    <cellStyle name="Comma 2 5 2 3 2 2" xfId="7050"/>
    <cellStyle name="Comma 2 5 2 3 2 2 2" xfId="7051"/>
    <cellStyle name="Comma 2 5 2 3 2_Deferred Income Taxes" xfId="7052"/>
    <cellStyle name="Comma 2 5 2 3 3" xfId="7053"/>
    <cellStyle name="Comma 2 5 2 3 3 2" xfId="7054"/>
    <cellStyle name="Comma 2 5 2 3 4" xfId="7055"/>
    <cellStyle name="Comma 2 5 2 3_Deferred Income Taxes" xfId="7056"/>
    <cellStyle name="Comma 2 5 2 4" xfId="7057"/>
    <cellStyle name="Comma 2 5 2 4 2" xfId="7058"/>
    <cellStyle name="Comma 2 5 2 4 2 2" xfId="7059"/>
    <cellStyle name="Comma 2 5 2 4_Deferred Income Taxes" xfId="7060"/>
    <cellStyle name="Comma 2 5 2 5" xfId="7061"/>
    <cellStyle name="Comma 2 5 2 5 2" xfId="7062"/>
    <cellStyle name="Comma 2 5 2 6" xfId="7063"/>
    <cellStyle name="Comma 2 5 2_Deferred Income Taxes" xfId="7064"/>
    <cellStyle name="Comma 2 5 3" xfId="7065"/>
    <cellStyle name="Comma 2 5 3 2" xfId="7066"/>
    <cellStyle name="Comma 2 5 3 2 2" xfId="7067"/>
    <cellStyle name="Comma 2 5 3 2 2 2" xfId="7068"/>
    <cellStyle name="Comma 2 5 3 2 3" xfId="7069"/>
    <cellStyle name="Comma 2 5 3 2 3 2" xfId="7070"/>
    <cellStyle name="Comma 2 5 3 2 4" xfId="7071"/>
    <cellStyle name="Comma 2 5 3 2_Deferred Income Taxes" xfId="7072"/>
    <cellStyle name="Comma 2 5 3 3" xfId="7073"/>
    <cellStyle name="Comma 2 5 3 3 2" xfId="7074"/>
    <cellStyle name="Comma 2 5 3 4" xfId="7075"/>
    <cellStyle name="Comma 2 5 3 4 2" xfId="7076"/>
    <cellStyle name="Comma 2 5 3 5" xfId="7077"/>
    <cellStyle name="Comma 2 5 3_Deferred Income Taxes" xfId="7078"/>
    <cellStyle name="Comma 2 5 4" xfId="7079"/>
    <cellStyle name="Comma 2 5 4 2" xfId="7080"/>
    <cellStyle name="Comma 2 5 4 2 2" xfId="7081"/>
    <cellStyle name="Comma 2 5 4 2 2 2" xfId="7082"/>
    <cellStyle name="Comma 2 5 4 2_Deferred Income Taxes" xfId="7083"/>
    <cellStyle name="Comma 2 5 4 3" xfId="7084"/>
    <cellStyle name="Comma 2 5 4 3 2" xfId="7085"/>
    <cellStyle name="Comma 2 5 4 4" xfId="7086"/>
    <cellStyle name="Comma 2 5 4_Deferred Income Taxes" xfId="7087"/>
    <cellStyle name="Comma 2 5 5" xfId="7088"/>
    <cellStyle name="Comma 2 5 5 2" xfId="7089"/>
    <cellStyle name="Comma 2 5 5 2 2" xfId="7090"/>
    <cellStyle name="Comma 2 5 5 3" xfId="7091"/>
    <cellStyle name="Comma 2 5 5 3 2" xfId="7092"/>
    <cellStyle name="Comma 2 5 5 4" xfId="7093"/>
    <cellStyle name="Comma 2 5 5_Deferred Income Taxes" xfId="7094"/>
    <cellStyle name="Comma 2 5 6" xfId="7095"/>
    <cellStyle name="Comma 2 5 6 2" xfId="7096"/>
    <cellStyle name="Comma 2 5 6 2 2" xfId="7097"/>
    <cellStyle name="Comma 2 5 6 3" xfId="7098"/>
    <cellStyle name="Comma 2 5 6 3 2" xfId="7099"/>
    <cellStyle name="Comma 2 5 6 4" xfId="7100"/>
    <cellStyle name="Comma 2 5_Deferred Income Taxes" xfId="7101"/>
    <cellStyle name="Comma 2 6" xfId="352"/>
    <cellStyle name="Comma 2 6 2" xfId="7102"/>
    <cellStyle name="Comma 2 6 2 2" xfId="7103"/>
    <cellStyle name="Comma 2 6 2 2 2" xfId="7104"/>
    <cellStyle name="Comma 2 6 2 2 2 2" xfId="7105"/>
    <cellStyle name="Comma 2 6 2 2 3" xfId="7106"/>
    <cellStyle name="Comma 2 6 2 2 3 2" xfId="7107"/>
    <cellStyle name="Comma 2 6 2 2 4" xfId="7108"/>
    <cellStyle name="Comma 2 6 2 2_Deferred Income Taxes" xfId="7109"/>
    <cellStyle name="Comma 2 6 2 3" xfId="7110"/>
    <cellStyle name="Comma 2 6 2 3 2" xfId="7111"/>
    <cellStyle name="Comma 2 6 2 3 2 2" xfId="7112"/>
    <cellStyle name="Comma 2 6 2 3 3" xfId="7113"/>
    <cellStyle name="Comma 2 6 2 3 3 2" xfId="7114"/>
    <cellStyle name="Comma 2 6 2 3 4" xfId="7115"/>
    <cellStyle name="Comma 2 6 2 4" xfId="7116"/>
    <cellStyle name="Comma 2 6 2 4 2" xfId="7117"/>
    <cellStyle name="Comma 2 6 2 5" xfId="7118"/>
    <cellStyle name="Comma 2 6 2 5 2" xfId="7119"/>
    <cellStyle name="Comma 2 6 2 6" xfId="7120"/>
    <cellStyle name="Comma 2 6 2_Deferred Income Taxes" xfId="7121"/>
    <cellStyle name="Comma 2 6 3" xfId="7122"/>
    <cellStyle name="Comma 2 6 3 2" xfId="7123"/>
    <cellStyle name="Comma 2 6 3 2 2" xfId="7124"/>
    <cellStyle name="Comma 2 6 3 2 2 2" xfId="7125"/>
    <cellStyle name="Comma 2 6 3 2 3" xfId="7126"/>
    <cellStyle name="Comma 2 6 3 2 3 2" xfId="7127"/>
    <cellStyle name="Comma 2 6 3 2 4" xfId="7128"/>
    <cellStyle name="Comma 2 6 3 2_Deferred Income Taxes" xfId="7129"/>
    <cellStyle name="Comma 2 6 3 3" xfId="7130"/>
    <cellStyle name="Comma 2 6 3 3 2" xfId="7131"/>
    <cellStyle name="Comma 2 6 3 4" xfId="7132"/>
    <cellStyle name="Comma 2 6 3 4 2" xfId="7133"/>
    <cellStyle name="Comma 2 6 3 5" xfId="7134"/>
    <cellStyle name="Comma 2 6 3_Deferred Income Taxes" xfId="7135"/>
    <cellStyle name="Comma 2 6 4" xfId="7136"/>
    <cellStyle name="Comma 2 6 4 2" xfId="7137"/>
    <cellStyle name="Comma 2 6 4 2 2" xfId="7138"/>
    <cellStyle name="Comma 2 6 4 3" xfId="7139"/>
    <cellStyle name="Comma 2 6 4 3 2" xfId="7140"/>
    <cellStyle name="Comma 2 6 4 4" xfId="7141"/>
    <cellStyle name="Comma 2 6 4_Deferred Income Taxes" xfId="7142"/>
    <cellStyle name="Comma 2 6 5" xfId="7143"/>
    <cellStyle name="Comma 2 6 5 2" xfId="7144"/>
    <cellStyle name="Comma 2 6 5 2 2" xfId="7145"/>
    <cellStyle name="Comma 2 6 5 3" xfId="7146"/>
    <cellStyle name="Comma 2 6 5 3 2" xfId="7147"/>
    <cellStyle name="Comma 2 6 5 4" xfId="7148"/>
    <cellStyle name="Comma 2 6 6" xfId="7149"/>
    <cellStyle name="Comma 2 6 6 2" xfId="7150"/>
    <cellStyle name="Comma 2 6 6 2 2" xfId="7151"/>
    <cellStyle name="Comma 2 6 6 3" xfId="7152"/>
    <cellStyle name="Comma 2 6 6 3 2" xfId="7153"/>
    <cellStyle name="Comma 2 6 6 4" xfId="7154"/>
    <cellStyle name="Comma 2 6_Deferred Income Taxes" xfId="7155"/>
    <cellStyle name="Comma 2 7" xfId="7156"/>
    <cellStyle name="Comma 2 7 2" xfId="7157"/>
    <cellStyle name="Comma 2 7 2 2" xfId="7158"/>
    <cellStyle name="Comma 2 7 2 2 2" xfId="7159"/>
    <cellStyle name="Comma 2 7 2 3" xfId="7160"/>
    <cellStyle name="Comma 2 7 2 3 2" xfId="7161"/>
    <cellStyle name="Comma 2 7 2 4" xfId="7162"/>
    <cellStyle name="Comma 2 7 2_Deferred Income Taxes" xfId="7163"/>
    <cellStyle name="Comma 2 7 3" xfId="7164"/>
    <cellStyle name="Comma 2 7 3 2" xfId="7165"/>
    <cellStyle name="Comma 2 7 3 2 2" xfId="7166"/>
    <cellStyle name="Comma 2 7 3 3" xfId="7167"/>
    <cellStyle name="Comma 2 7 3 3 2" xfId="7168"/>
    <cellStyle name="Comma 2 7 3 4" xfId="7169"/>
    <cellStyle name="Comma 2 7 4" xfId="7170"/>
    <cellStyle name="Comma 2 7 4 2" xfId="7171"/>
    <cellStyle name="Comma 2 7 4 2 2" xfId="7172"/>
    <cellStyle name="Comma 2 7 4 3" xfId="7173"/>
    <cellStyle name="Comma 2 7 4 3 2" xfId="7174"/>
    <cellStyle name="Comma 2 7 4 4" xfId="7175"/>
    <cellStyle name="Comma 2 7_Deferred Income Taxes" xfId="7176"/>
    <cellStyle name="Comma 2 8" xfId="7177"/>
    <cellStyle name="Comma 2 8 2" xfId="7178"/>
    <cellStyle name="Comma 2 8 2 2" xfId="7179"/>
    <cellStyle name="Comma 2 8 2 2 2" xfId="7180"/>
    <cellStyle name="Comma 2 8 2_Deferred Income Taxes" xfId="7181"/>
    <cellStyle name="Comma 2 8 3" xfId="7182"/>
    <cellStyle name="Comma 2 8 3 2" xfId="7183"/>
    <cellStyle name="Comma 2 8_Deferred Income Taxes" xfId="7184"/>
    <cellStyle name="Comma 2 9" xfId="7185"/>
    <cellStyle name="Comma 2 9 2" xfId="7186"/>
    <cellStyle name="Comma 2 9 2 2" xfId="7187"/>
    <cellStyle name="Comma 2 9_Deferred Income Taxes" xfId="7188"/>
    <cellStyle name="Comma 2_Deferred Income Taxes" xfId="7189"/>
    <cellStyle name="Comma 20" xfId="7190"/>
    <cellStyle name="Comma 20 2" xfId="7191"/>
    <cellStyle name="Comma 20 2 2" xfId="7192"/>
    <cellStyle name="Comma 20 3" xfId="7193"/>
    <cellStyle name="Comma 20 3 2" xfId="7194"/>
    <cellStyle name="Comma 20 4" xfId="7195"/>
    <cellStyle name="Comma 20 4 2" xfId="7196"/>
    <cellStyle name="Comma 20 5" xfId="7197"/>
    <cellStyle name="Comma 20_Deferred Income Taxes" xfId="7198"/>
    <cellStyle name="Comma 21" xfId="7199"/>
    <cellStyle name="Comma 21 2" xfId="7200"/>
    <cellStyle name="Comma 21 2 2" xfId="7201"/>
    <cellStyle name="Comma 21 3" xfId="7202"/>
    <cellStyle name="Comma 21 3 2" xfId="7203"/>
    <cellStyle name="Comma 21 4" xfId="7204"/>
    <cellStyle name="Comma 21 4 2" xfId="7205"/>
    <cellStyle name="Comma 21 5" xfId="7206"/>
    <cellStyle name="Comma 22" xfId="7207"/>
    <cellStyle name="Comma 22 2" xfId="7208"/>
    <cellStyle name="Comma 22 2 2" xfId="7209"/>
    <cellStyle name="Comma 22 3" xfId="7210"/>
    <cellStyle name="Comma 22 3 2" xfId="7211"/>
    <cellStyle name="Comma 22 4" xfId="7212"/>
    <cellStyle name="Comma 22 4 2" xfId="7213"/>
    <cellStyle name="Comma 22 5" xfId="7214"/>
    <cellStyle name="Comma 23" xfId="7215"/>
    <cellStyle name="Comma 23 2" xfId="7216"/>
    <cellStyle name="Comma 23 2 2" xfId="7217"/>
    <cellStyle name="Comma 23 3" xfId="7218"/>
    <cellStyle name="Comma 23 3 2" xfId="7219"/>
    <cellStyle name="Comma 23 4" xfId="7220"/>
    <cellStyle name="Comma 23 4 2" xfId="7221"/>
    <cellStyle name="Comma 23 5" xfId="7222"/>
    <cellStyle name="Comma 24" xfId="7223"/>
    <cellStyle name="Comma 25" xfId="7224"/>
    <cellStyle name="Comma 26" xfId="7225"/>
    <cellStyle name="Comma 27" xfId="7226"/>
    <cellStyle name="Comma 28" xfId="7227"/>
    <cellStyle name="Comma 29" xfId="7228"/>
    <cellStyle name="Comma 3" xfId="64"/>
    <cellStyle name="Comma 3 10" xfId="7229"/>
    <cellStyle name="Comma 3 10 2" xfId="7230"/>
    <cellStyle name="Comma 3 10 2 2" xfId="7231"/>
    <cellStyle name="Comma 3 10 3" xfId="7232"/>
    <cellStyle name="Comma 3 10 3 2" xfId="7233"/>
    <cellStyle name="Comma 3 10 4" xfId="7234"/>
    <cellStyle name="Comma 3 11" xfId="7235"/>
    <cellStyle name="Comma 3 12" xfId="7236"/>
    <cellStyle name="Comma 3 12 2" xfId="7237"/>
    <cellStyle name="Comma 3 13" xfId="7238"/>
    <cellStyle name="Comma 3 13 2" xfId="7239"/>
    <cellStyle name="Comma 3 14" xfId="7240"/>
    <cellStyle name="Comma 3 14 2" xfId="7241"/>
    <cellStyle name="Comma 3 15" xfId="7242"/>
    <cellStyle name="Comma 3 2" xfId="65"/>
    <cellStyle name="Comma 3 2 2" xfId="7243"/>
    <cellStyle name="Comma 3 3" xfId="66"/>
    <cellStyle name="Comma 3 3 2" xfId="7244"/>
    <cellStyle name="Comma 3 3 3" xfId="7245"/>
    <cellStyle name="Comma 3 4" xfId="7246"/>
    <cellStyle name="Comma 3 4 2" xfId="7247"/>
    <cellStyle name="Comma 3 4 2 2" xfId="7248"/>
    <cellStyle name="Comma 3 4 3" xfId="7249"/>
    <cellStyle name="Comma 3 4 3 2" xfId="7250"/>
    <cellStyle name="Comma 3 4 4" xfId="7251"/>
    <cellStyle name="Comma 3 4 4 2" xfId="7252"/>
    <cellStyle name="Comma 3 4 5" xfId="7253"/>
    <cellStyle name="Comma 3 5" xfId="7254"/>
    <cellStyle name="Comma 3 5 2" xfId="7255"/>
    <cellStyle name="Comma 3 5 2 2" xfId="7256"/>
    <cellStyle name="Comma 3 5 2 2 2" xfId="7257"/>
    <cellStyle name="Comma 3 5 2 3" xfId="7258"/>
    <cellStyle name="Comma 3 5 2 3 2" xfId="7259"/>
    <cellStyle name="Comma 3 5 2 4" xfId="7260"/>
    <cellStyle name="Comma 3 5 3" xfId="7261"/>
    <cellStyle name="Comma 3 5 3 2" xfId="7262"/>
    <cellStyle name="Comma 3 5 3 2 2" xfId="7263"/>
    <cellStyle name="Comma 3 5 3 3" xfId="7264"/>
    <cellStyle name="Comma 3 5 3 3 2" xfId="7265"/>
    <cellStyle name="Comma 3 5 3 4" xfId="7266"/>
    <cellStyle name="Comma 3 5 4" xfId="7267"/>
    <cellStyle name="Comma 3 5 4 2" xfId="7268"/>
    <cellStyle name="Comma 3 5 4 2 2" xfId="7269"/>
    <cellStyle name="Comma 3 5 4 3" xfId="7270"/>
    <cellStyle name="Comma 3 5 4 3 2" xfId="7271"/>
    <cellStyle name="Comma 3 5 4 4" xfId="7272"/>
    <cellStyle name="Comma 3 5 5" xfId="7273"/>
    <cellStyle name="Comma 3 5 5 2" xfId="7274"/>
    <cellStyle name="Comma 3 5 6" xfId="7275"/>
    <cellStyle name="Comma 3 5 6 2" xfId="7276"/>
    <cellStyle name="Comma 3 5 7" xfId="7277"/>
    <cellStyle name="Comma 3 6" xfId="7278"/>
    <cellStyle name="Comma 3 6 2" xfId="7279"/>
    <cellStyle name="Comma 3 6 2 2" xfId="7280"/>
    <cellStyle name="Comma 3 6 2 2 2" xfId="7281"/>
    <cellStyle name="Comma 3 6 2 3" xfId="7282"/>
    <cellStyle name="Comma 3 6 2 3 2" xfId="7283"/>
    <cellStyle name="Comma 3 6 2 4" xfId="7284"/>
    <cellStyle name="Comma 3 6 3" xfId="7285"/>
    <cellStyle name="Comma 3 6 3 2" xfId="7286"/>
    <cellStyle name="Comma 3 6 4" xfId="7287"/>
    <cellStyle name="Comma 3 6 4 2" xfId="7288"/>
    <cellStyle name="Comma 3 6 5" xfId="7289"/>
    <cellStyle name="Comma 3 7" xfId="7290"/>
    <cellStyle name="Comma 3 7 2" xfId="7291"/>
    <cellStyle name="Comma 3 7 2 2" xfId="7292"/>
    <cellStyle name="Comma 3 7 3" xfId="7293"/>
    <cellStyle name="Comma 3 7 3 2" xfId="7294"/>
    <cellStyle name="Comma 3 7 4" xfId="7295"/>
    <cellStyle name="Comma 3 8" xfId="7296"/>
    <cellStyle name="Comma 3 8 2" xfId="7297"/>
    <cellStyle name="Comma 3 8 2 2" xfId="7298"/>
    <cellStyle name="Comma 3 8 3" xfId="7299"/>
    <cellStyle name="Comma 3 8 3 2" xfId="7300"/>
    <cellStyle name="Comma 3 8 4" xfId="7301"/>
    <cellStyle name="Comma 3 9" xfId="7302"/>
    <cellStyle name="Comma 3_Deferred Income Taxes" xfId="7303"/>
    <cellStyle name="Comma 30" xfId="7304"/>
    <cellStyle name="Comma 31" xfId="7305"/>
    <cellStyle name="Comma 32" xfId="7306"/>
    <cellStyle name="Comma 33" xfId="7307"/>
    <cellStyle name="Comma 34" xfId="7308"/>
    <cellStyle name="Comma 34 2" xfId="7309"/>
    <cellStyle name="Comma 34 2 2" xfId="7310"/>
    <cellStyle name="Comma 34 2 3" xfId="7311"/>
    <cellStyle name="Comma 34 3" xfId="7312"/>
    <cellStyle name="Comma 34 4" xfId="7313"/>
    <cellStyle name="Comma 34 4 2" xfId="7314"/>
    <cellStyle name="Comma 34 5" xfId="7315"/>
    <cellStyle name="Comma 34 5 2" xfId="7316"/>
    <cellStyle name="Comma 34 6" xfId="7317"/>
    <cellStyle name="Comma 34 6 2" xfId="7318"/>
    <cellStyle name="Comma 34 7" xfId="7319"/>
    <cellStyle name="Comma 35" xfId="7320"/>
    <cellStyle name="Comma 35 2" xfId="7321"/>
    <cellStyle name="Comma 35 2 2" xfId="7322"/>
    <cellStyle name="Comma 35 2 3" xfId="7323"/>
    <cellStyle name="Comma 35 3" xfId="7324"/>
    <cellStyle name="Comma 35 4" xfId="7325"/>
    <cellStyle name="Comma 35 5" xfId="7326"/>
    <cellStyle name="Comma 36" xfId="7327"/>
    <cellStyle name="Comma 36 2" xfId="7328"/>
    <cellStyle name="Comma 36 3" xfId="7329"/>
    <cellStyle name="Comma 36 4" xfId="7330"/>
    <cellStyle name="Comma 37" xfId="7331"/>
    <cellStyle name="Comma 37 2" xfId="7332"/>
    <cellStyle name="Comma 37 2 2" xfId="7333"/>
    <cellStyle name="Comma 37 3" xfId="7334"/>
    <cellStyle name="Comma 37 4" xfId="7335"/>
    <cellStyle name="Comma 38" xfId="7336"/>
    <cellStyle name="Comma 38 2" xfId="7337"/>
    <cellStyle name="Comma 38 2 2" xfId="7338"/>
    <cellStyle name="Comma 38 3" xfId="7339"/>
    <cellStyle name="Comma 38 4" xfId="7340"/>
    <cellStyle name="Comma 39" xfId="7341"/>
    <cellStyle name="Comma 39 2" xfId="7342"/>
    <cellStyle name="Comma 39 3" xfId="7343"/>
    <cellStyle name="Comma 4" xfId="67"/>
    <cellStyle name="Comma 4 2" xfId="353"/>
    <cellStyle name="Comma 4 2 2" xfId="7344"/>
    <cellStyle name="Comma 4 2 2 2" xfId="7345"/>
    <cellStyle name="Comma 4 2 2 2 2" xfId="7346"/>
    <cellStyle name="Comma 4 2 2 3" xfId="7347"/>
    <cellStyle name="Comma 4 2 2 3 2" xfId="7348"/>
    <cellStyle name="Comma 4 2 2 4" xfId="7349"/>
    <cellStyle name="Comma 4 2 2 4 2" xfId="7350"/>
    <cellStyle name="Comma 4 2 2 5" xfId="7351"/>
    <cellStyle name="Comma 4 2 3" xfId="7352"/>
    <cellStyle name="Comma 4 2 3 2" xfId="7353"/>
    <cellStyle name="Comma 4 2 4" xfId="7354"/>
    <cellStyle name="Comma 4 2 5" xfId="7355"/>
    <cellStyle name="Comma 4 3" xfId="7356"/>
    <cellStyle name="Comma 4 3 2" xfId="7357"/>
    <cellStyle name="Comma 4 3 2 2" xfId="7358"/>
    <cellStyle name="Comma 4 3 2 2 2" xfId="7359"/>
    <cellStyle name="Comma 4 3 2 2 2 2" xfId="7360"/>
    <cellStyle name="Comma 4 3 2 2 3" xfId="7361"/>
    <cellStyle name="Comma 4 3 2 2 3 2" xfId="7362"/>
    <cellStyle name="Comma 4 3 2 2 4" xfId="7363"/>
    <cellStyle name="Comma 4 3 2 3" xfId="7364"/>
    <cellStyle name="Comma 4 3 2 3 2" xfId="7365"/>
    <cellStyle name="Comma 4 3 2 3 2 2" xfId="7366"/>
    <cellStyle name="Comma 4 3 2 3 3" xfId="7367"/>
    <cellStyle name="Comma 4 3 2 3 3 2" xfId="7368"/>
    <cellStyle name="Comma 4 3 2 3 4" xfId="7369"/>
    <cellStyle name="Comma 4 3 2 4" xfId="7370"/>
    <cellStyle name="Comma 4 3 2 4 2" xfId="7371"/>
    <cellStyle name="Comma 4 3 2 5" xfId="7372"/>
    <cellStyle name="Comma 4 3 2 5 2" xfId="7373"/>
    <cellStyle name="Comma 4 3 2 6" xfId="7374"/>
    <cellStyle name="Comma 4 3 2 6 2" xfId="7375"/>
    <cellStyle name="Comma 4 3 3" xfId="7376"/>
    <cellStyle name="Comma 4 3 3 2" xfId="7377"/>
    <cellStyle name="Comma 4 3 3 2 2" xfId="7378"/>
    <cellStyle name="Comma 4 3 3 2 2 2" xfId="7379"/>
    <cellStyle name="Comma 4 3 3 2 3" xfId="7380"/>
    <cellStyle name="Comma 4 3 3 2 3 2" xfId="7381"/>
    <cellStyle name="Comma 4 3 3 2 4" xfId="7382"/>
    <cellStyle name="Comma 4 3 3 3" xfId="7383"/>
    <cellStyle name="Comma 4 3 3 3 2" xfId="7384"/>
    <cellStyle name="Comma 4 3 3 4" xfId="7385"/>
    <cellStyle name="Comma 4 3 3 4 2" xfId="7386"/>
    <cellStyle name="Comma 4 3 3 5" xfId="7387"/>
    <cellStyle name="Comma 4 3 4" xfId="7388"/>
    <cellStyle name="Comma 4 3 4 2" xfId="7389"/>
    <cellStyle name="Comma 4 3 4 2 2" xfId="7390"/>
    <cellStyle name="Comma 4 3 4 3" xfId="7391"/>
    <cellStyle name="Comma 4 3 4 3 2" xfId="7392"/>
    <cellStyle name="Comma 4 3 4 4" xfId="7393"/>
    <cellStyle name="Comma 4 3 5" xfId="7394"/>
    <cellStyle name="Comma 4 3 5 2" xfId="7395"/>
    <cellStyle name="Comma 4 3 5 2 2" xfId="7396"/>
    <cellStyle name="Comma 4 3 5 3" xfId="7397"/>
    <cellStyle name="Comma 4 3 5 3 2" xfId="7398"/>
    <cellStyle name="Comma 4 3 5 4" xfId="7399"/>
    <cellStyle name="Comma 4 3 6" xfId="7400"/>
    <cellStyle name="Comma 4 3 6 2" xfId="7401"/>
    <cellStyle name="Comma 4 3 6 2 2" xfId="7402"/>
    <cellStyle name="Comma 4 3 6 3" xfId="7403"/>
    <cellStyle name="Comma 4 3 6 3 2" xfId="7404"/>
    <cellStyle name="Comma 4 3 6 4" xfId="7405"/>
    <cellStyle name="Comma 4 3 7" xfId="7406"/>
    <cellStyle name="Comma 4 3 7 2" xfId="7407"/>
    <cellStyle name="Comma 4 3 7 2 2" xfId="7408"/>
    <cellStyle name="Comma 4 3 7 3" xfId="7409"/>
    <cellStyle name="Comma 4 3 7 3 2" xfId="7410"/>
    <cellStyle name="Comma 4 3 7 4" xfId="7411"/>
    <cellStyle name="Comma 4 4" xfId="7412"/>
    <cellStyle name="Comma 4 4 10" xfId="7413"/>
    <cellStyle name="Comma 4 4 2" xfId="7414"/>
    <cellStyle name="Comma 4 4 2 2" xfId="7415"/>
    <cellStyle name="Comma 4 4 2 2 2" xfId="7416"/>
    <cellStyle name="Comma 4 4 2 2 2 2" xfId="7417"/>
    <cellStyle name="Comma 4 4 2 2 3" xfId="7418"/>
    <cellStyle name="Comma 4 4 2 2 3 2" xfId="7419"/>
    <cellStyle name="Comma 4 4 2 2 4" xfId="7420"/>
    <cellStyle name="Comma 4 4 2 3" xfId="7421"/>
    <cellStyle name="Comma 4 4 2 3 2" xfId="7422"/>
    <cellStyle name="Comma 4 4 2 3 2 2" xfId="7423"/>
    <cellStyle name="Comma 4 4 2 3 3" xfId="7424"/>
    <cellStyle name="Comma 4 4 2 3 3 2" xfId="7425"/>
    <cellStyle name="Comma 4 4 2 3 4" xfId="7426"/>
    <cellStyle name="Comma 4 4 2 4" xfId="7427"/>
    <cellStyle name="Comma 4 4 2 4 2" xfId="7428"/>
    <cellStyle name="Comma 4 4 2 5" xfId="7429"/>
    <cellStyle name="Comma 4 4 2 5 2" xfId="7430"/>
    <cellStyle name="Comma 4 4 2 6" xfId="7431"/>
    <cellStyle name="Comma 4 4 3" xfId="7432"/>
    <cellStyle name="Comma 4 4 3 2" xfId="7433"/>
    <cellStyle name="Comma 4 4 3 2 2" xfId="7434"/>
    <cellStyle name="Comma 4 4 3 2 2 2" xfId="7435"/>
    <cellStyle name="Comma 4 4 3 2 3" xfId="7436"/>
    <cellStyle name="Comma 4 4 3 2 3 2" xfId="7437"/>
    <cellStyle name="Comma 4 4 3 2 4" xfId="7438"/>
    <cellStyle name="Comma 4 4 3 3" xfId="7439"/>
    <cellStyle name="Comma 4 4 3 3 2" xfId="7440"/>
    <cellStyle name="Comma 4 4 3 4" xfId="7441"/>
    <cellStyle name="Comma 4 4 3 4 2" xfId="7442"/>
    <cellStyle name="Comma 4 4 3 5" xfId="7443"/>
    <cellStyle name="Comma 4 4 4" xfId="7444"/>
    <cellStyle name="Comma 4 4 4 2" xfId="7445"/>
    <cellStyle name="Comma 4 4 4 2 2" xfId="7446"/>
    <cellStyle name="Comma 4 4 4 3" xfId="7447"/>
    <cellStyle name="Comma 4 4 4 3 2" xfId="7448"/>
    <cellStyle name="Comma 4 4 4 4" xfId="7449"/>
    <cellStyle name="Comma 4 4 5" xfId="7450"/>
    <cellStyle name="Comma 4 4 5 2" xfId="7451"/>
    <cellStyle name="Comma 4 4 5 2 2" xfId="7452"/>
    <cellStyle name="Comma 4 4 5 3" xfId="7453"/>
    <cellStyle name="Comma 4 4 5 3 2" xfId="7454"/>
    <cellStyle name="Comma 4 4 5 4" xfId="7455"/>
    <cellStyle name="Comma 4 4 6" xfId="7456"/>
    <cellStyle name="Comma 4 4 6 2" xfId="7457"/>
    <cellStyle name="Comma 4 4 6 2 2" xfId="7458"/>
    <cellStyle name="Comma 4 4 6 3" xfId="7459"/>
    <cellStyle name="Comma 4 4 6 3 2" xfId="7460"/>
    <cellStyle name="Comma 4 4 6 4" xfId="7461"/>
    <cellStyle name="Comma 4 4 7" xfId="7462"/>
    <cellStyle name="Comma 4 4 7 2" xfId="7463"/>
    <cellStyle name="Comma 4 4 8" xfId="7464"/>
    <cellStyle name="Comma 4 4 8 2" xfId="7465"/>
    <cellStyle name="Comma 4 4 9" xfId="7466"/>
    <cellStyle name="Comma 4 4 9 2" xfId="7467"/>
    <cellStyle name="Comma 4 5" xfId="7468"/>
    <cellStyle name="Comma 4 5 2" xfId="7469"/>
    <cellStyle name="Comma 4 5 2 2" xfId="7470"/>
    <cellStyle name="Comma 4 5 2 2 2" xfId="7471"/>
    <cellStyle name="Comma 4 5 2 2 2 2" xfId="7472"/>
    <cellStyle name="Comma 4 5 2 2 3" xfId="7473"/>
    <cellStyle name="Comma 4 5 2 2 3 2" xfId="7474"/>
    <cellStyle name="Comma 4 5 2 2 4" xfId="7475"/>
    <cellStyle name="Comma 4 5 2 3" xfId="7476"/>
    <cellStyle name="Comma 4 5 2 3 2" xfId="7477"/>
    <cellStyle name="Comma 4 5 2 4" xfId="7478"/>
    <cellStyle name="Comma 4 5 2 4 2" xfId="7479"/>
    <cellStyle name="Comma 4 5 2 5" xfId="7480"/>
    <cellStyle name="Comma 4 5 3" xfId="7481"/>
    <cellStyle name="Comma 4 5 3 2" xfId="7482"/>
    <cellStyle name="Comma 4 5 3 2 2" xfId="7483"/>
    <cellStyle name="Comma 4 5 3 3" xfId="7484"/>
    <cellStyle name="Comma 4 5 3 3 2" xfId="7485"/>
    <cellStyle name="Comma 4 5 3 4" xfId="7486"/>
    <cellStyle name="Comma 4 5 4" xfId="7487"/>
    <cellStyle name="Comma 4 5 4 2" xfId="7488"/>
    <cellStyle name="Comma 4 5 4 2 2" xfId="7489"/>
    <cellStyle name="Comma 4 5 4 3" xfId="7490"/>
    <cellStyle name="Comma 4 5 4 3 2" xfId="7491"/>
    <cellStyle name="Comma 4 5 4 4" xfId="7492"/>
    <cellStyle name="Comma 4 5 5" xfId="7493"/>
    <cellStyle name="Comma 4 5 5 2" xfId="7494"/>
    <cellStyle name="Comma 4 5 5 2 2" xfId="7495"/>
    <cellStyle name="Comma 4 5 5 3" xfId="7496"/>
    <cellStyle name="Comma 4 5 5 3 2" xfId="7497"/>
    <cellStyle name="Comma 4 5 5 4" xfId="7498"/>
    <cellStyle name="Comma 4 5 6" xfId="7499"/>
    <cellStyle name="Comma 4 5 6 2" xfId="7500"/>
    <cellStyle name="Comma 4 5 7" xfId="7501"/>
    <cellStyle name="Comma 4 5 7 2" xfId="7502"/>
    <cellStyle name="Comma 4 5 8" xfId="7503"/>
    <cellStyle name="Comma 4 6" xfId="7504"/>
    <cellStyle name="Comma 4 6 2" xfId="7505"/>
    <cellStyle name="Comma 4 6 2 2" xfId="7506"/>
    <cellStyle name="Comma 4 6 3" xfId="7507"/>
    <cellStyle name="Comma 4 6 3 2" xfId="7508"/>
    <cellStyle name="Comma 4 6 4" xfId="7509"/>
    <cellStyle name="Comma 4 7" xfId="7510"/>
    <cellStyle name="Comma 4 8" xfId="7511"/>
    <cellStyle name="Comma 4 9" xfId="7512"/>
    <cellStyle name="Comma 4_Deferred Income Taxes" xfId="7513"/>
    <cellStyle name="Comma 40" xfId="7514"/>
    <cellStyle name="Comma 41" xfId="7515"/>
    <cellStyle name="Comma 42" xfId="7516"/>
    <cellStyle name="Comma 43" xfId="7517"/>
    <cellStyle name="Comma 44" xfId="7518"/>
    <cellStyle name="Comma 45" xfId="7519"/>
    <cellStyle name="Comma 46" xfId="7520"/>
    <cellStyle name="Comma 47" xfId="7521"/>
    <cellStyle name="Comma 48" xfId="7522"/>
    <cellStyle name="Comma 49" xfId="7523"/>
    <cellStyle name="Comma 5" xfId="68"/>
    <cellStyle name="Comma 5 10" xfId="7524"/>
    <cellStyle name="Comma 5 10 2" xfId="7525"/>
    <cellStyle name="Comma 5 11" xfId="7526"/>
    <cellStyle name="Comma 5 11 2" xfId="7527"/>
    <cellStyle name="Comma 5 12" xfId="7528"/>
    <cellStyle name="Comma 5 12 2" xfId="7529"/>
    <cellStyle name="Comma 5 13" xfId="7530"/>
    <cellStyle name="Comma 5 15" xfId="15528"/>
    <cellStyle name="Comma 5 2" xfId="7531"/>
    <cellStyle name="Comma 5 2 2" xfId="7532"/>
    <cellStyle name="Comma 5 2 2 2" xfId="7533"/>
    <cellStyle name="Comma 5 2 2 2 2" xfId="7534"/>
    <cellStyle name="Comma 5 2 2 2 2 2" xfId="7535"/>
    <cellStyle name="Comma 5 2 2 2 3" xfId="7536"/>
    <cellStyle name="Comma 5 2 2 2 3 2" xfId="7537"/>
    <cellStyle name="Comma 5 2 2 2 4" xfId="7538"/>
    <cellStyle name="Comma 5 2 2 3" xfId="7539"/>
    <cellStyle name="Comma 5 2 2 3 2" xfId="7540"/>
    <cellStyle name="Comma 5 2 2 3 2 2" xfId="7541"/>
    <cellStyle name="Comma 5 2 2 3 3" xfId="7542"/>
    <cellStyle name="Comma 5 2 2 3 3 2" xfId="7543"/>
    <cellStyle name="Comma 5 2 2 3 4" xfId="7544"/>
    <cellStyle name="Comma 5 2 2 4" xfId="7545"/>
    <cellStyle name="Comma 5 2 2 4 2" xfId="7546"/>
    <cellStyle name="Comma 5 2 2 5" xfId="7547"/>
    <cellStyle name="Comma 5 2 2 5 2" xfId="7548"/>
    <cellStyle name="Comma 5 2 2 6" xfId="7549"/>
    <cellStyle name="Comma 5 2 3" xfId="7550"/>
    <cellStyle name="Comma 5 2 3 2" xfId="7551"/>
    <cellStyle name="Comma 5 2 3 2 2" xfId="7552"/>
    <cellStyle name="Comma 5 2 3 2 2 2" xfId="7553"/>
    <cellStyle name="Comma 5 2 3 2 3" xfId="7554"/>
    <cellStyle name="Comma 5 2 3 2 3 2" xfId="7555"/>
    <cellStyle name="Comma 5 2 3 2 4" xfId="7556"/>
    <cellStyle name="Comma 5 2 3 3" xfId="7557"/>
    <cellStyle name="Comma 5 2 3 3 2" xfId="7558"/>
    <cellStyle name="Comma 5 2 3 4" xfId="7559"/>
    <cellStyle name="Comma 5 2 3 4 2" xfId="7560"/>
    <cellStyle name="Comma 5 2 3 5" xfId="7561"/>
    <cellStyle name="Comma 5 2 4" xfId="7562"/>
    <cellStyle name="Comma 5 2 4 2" xfId="7563"/>
    <cellStyle name="Comma 5 2 4 2 2" xfId="7564"/>
    <cellStyle name="Comma 5 2 4 3" xfId="7565"/>
    <cellStyle name="Comma 5 2 4 3 2" xfId="7566"/>
    <cellStyle name="Comma 5 2 4 4" xfId="7567"/>
    <cellStyle name="Comma 5 2 5" xfId="7568"/>
    <cellStyle name="Comma 5 2 5 2" xfId="7569"/>
    <cellStyle name="Comma 5 2 5 2 2" xfId="7570"/>
    <cellStyle name="Comma 5 2 5 3" xfId="7571"/>
    <cellStyle name="Comma 5 2 5 3 2" xfId="7572"/>
    <cellStyle name="Comma 5 2 5 4" xfId="7573"/>
    <cellStyle name="Comma 5 2 6" xfId="7574"/>
    <cellStyle name="Comma 5 2 6 2" xfId="7575"/>
    <cellStyle name="Comma 5 2 6 2 2" xfId="7576"/>
    <cellStyle name="Comma 5 2 6 3" xfId="7577"/>
    <cellStyle name="Comma 5 2 6 3 2" xfId="7578"/>
    <cellStyle name="Comma 5 2 6 4" xfId="7579"/>
    <cellStyle name="Comma 5 2 7" xfId="7580"/>
    <cellStyle name="Comma 5 2 7 2" xfId="7581"/>
    <cellStyle name="Comma 5 2 7 2 2" xfId="7582"/>
    <cellStyle name="Comma 5 2 7 3" xfId="7583"/>
    <cellStyle name="Comma 5 2 7 3 2" xfId="7584"/>
    <cellStyle name="Comma 5 2 7 4" xfId="7585"/>
    <cellStyle name="Comma 5 3" xfId="7586"/>
    <cellStyle name="Comma 5 3 2" xfId="7587"/>
    <cellStyle name="Comma 5 3 2 2" xfId="7588"/>
    <cellStyle name="Comma 5 3 2 2 2" xfId="7589"/>
    <cellStyle name="Comma 5 3 2 3" xfId="7590"/>
    <cellStyle name="Comma 5 3 2 3 2" xfId="7591"/>
    <cellStyle name="Comma 5 3 2 4" xfId="7592"/>
    <cellStyle name="Comma 5 3 3" xfId="7593"/>
    <cellStyle name="Comma 5 3 4" xfId="7594"/>
    <cellStyle name="Comma 5 4" xfId="7595"/>
    <cellStyle name="Comma 5 4 2" xfId="7596"/>
    <cellStyle name="Comma 5 4 2 2" xfId="7597"/>
    <cellStyle name="Comma 5 4 2 2 2" xfId="7598"/>
    <cellStyle name="Comma 5 4 2 2 2 2" xfId="7599"/>
    <cellStyle name="Comma 5 4 2 2 3" xfId="7600"/>
    <cellStyle name="Comma 5 4 2 2 3 2" xfId="7601"/>
    <cellStyle name="Comma 5 4 2 2 4" xfId="7602"/>
    <cellStyle name="Comma 5 4 2 3" xfId="7603"/>
    <cellStyle name="Comma 5 4 2 3 2" xfId="7604"/>
    <cellStyle name="Comma 5 4 2 3 2 2" xfId="7605"/>
    <cellStyle name="Comma 5 4 2 3 3" xfId="7606"/>
    <cellStyle name="Comma 5 4 2 3 3 2" xfId="7607"/>
    <cellStyle name="Comma 5 4 2 3 4" xfId="7608"/>
    <cellStyle name="Comma 5 4 2 4" xfId="7609"/>
    <cellStyle name="Comma 5 4 2 4 2" xfId="7610"/>
    <cellStyle name="Comma 5 4 2 5" xfId="7611"/>
    <cellStyle name="Comma 5 4 2 5 2" xfId="7612"/>
    <cellStyle name="Comma 5 4 2 6" xfId="7613"/>
    <cellStyle name="Comma 5 4 3" xfId="7614"/>
    <cellStyle name="Comma 5 4 3 2" xfId="7615"/>
    <cellStyle name="Comma 5 4 3 2 2" xfId="7616"/>
    <cellStyle name="Comma 5 4 3 2 2 2" xfId="7617"/>
    <cellStyle name="Comma 5 4 3 2 3" xfId="7618"/>
    <cellStyle name="Comma 5 4 3 2 3 2" xfId="7619"/>
    <cellStyle name="Comma 5 4 3 2 4" xfId="7620"/>
    <cellStyle name="Comma 5 4 3 3" xfId="7621"/>
    <cellStyle name="Comma 5 4 3 3 2" xfId="7622"/>
    <cellStyle name="Comma 5 4 3 4" xfId="7623"/>
    <cellStyle name="Comma 5 4 3 4 2" xfId="7624"/>
    <cellStyle name="Comma 5 4 3 5" xfId="7625"/>
    <cellStyle name="Comma 5 4 4" xfId="7626"/>
    <cellStyle name="Comma 5 4 4 2" xfId="7627"/>
    <cellStyle name="Comma 5 4 4 2 2" xfId="7628"/>
    <cellStyle name="Comma 5 4 4 3" xfId="7629"/>
    <cellStyle name="Comma 5 4 4 3 2" xfId="7630"/>
    <cellStyle name="Comma 5 4 4 4" xfId="7631"/>
    <cellStyle name="Comma 5 4 5" xfId="7632"/>
    <cellStyle name="Comma 5 4 5 2" xfId="7633"/>
    <cellStyle name="Comma 5 4 5 2 2" xfId="7634"/>
    <cellStyle name="Comma 5 4 5 3" xfId="7635"/>
    <cellStyle name="Comma 5 4 5 3 2" xfId="7636"/>
    <cellStyle name="Comma 5 4 5 4" xfId="7637"/>
    <cellStyle name="Comma 5 4 6" xfId="7638"/>
    <cellStyle name="Comma 5 4 6 2" xfId="7639"/>
    <cellStyle name="Comma 5 4 6 2 2" xfId="7640"/>
    <cellStyle name="Comma 5 4 6 3" xfId="7641"/>
    <cellStyle name="Comma 5 4 6 3 2" xfId="7642"/>
    <cellStyle name="Comma 5 4 6 4" xfId="7643"/>
    <cellStyle name="Comma 5 4 7" xfId="7644"/>
    <cellStyle name="Comma 5 4 7 2" xfId="7645"/>
    <cellStyle name="Comma 5 4 8" xfId="7646"/>
    <cellStyle name="Comma 5 4 8 2" xfId="7647"/>
    <cellStyle name="Comma 5 4 9" xfId="7648"/>
    <cellStyle name="Comma 5 5" xfId="7649"/>
    <cellStyle name="Comma 5 5 2" xfId="7650"/>
    <cellStyle name="Comma 5 5 2 2" xfId="7651"/>
    <cellStyle name="Comma 5 5 2 2 2" xfId="7652"/>
    <cellStyle name="Comma 5 5 2 2 2 2" xfId="7653"/>
    <cellStyle name="Comma 5 5 2 2 3" xfId="7654"/>
    <cellStyle name="Comma 5 5 2 2 3 2" xfId="7655"/>
    <cellStyle name="Comma 5 5 2 2 4" xfId="7656"/>
    <cellStyle name="Comma 5 5 2 3" xfId="7657"/>
    <cellStyle name="Comma 5 5 2 3 2" xfId="7658"/>
    <cellStyle name="Comma 5 5 2 4" xfId="7659"/>
    <cellStyle name="Comma 5 5 2 4 2" xfId="7660"/>
    <cellStyle name="Comma 5 5 2 5" xfId="7661"/>
    <cellStyle name="Comma 5 5 3" xfId="7662"/>
    <cellStyle name="Comma 5 5 3 2" xfId="7663"/>
    <cellStyle name="Comma 5 5 3 2 2" xfId="7664"/>
    <cellStyle name="Comma 5 5 3 3" xfId="7665"/>
    <cellStyle name="Comma 5 5 3 3 2" xfId="7666"/>
    <cellStyle name="Comma 5 5 3 4" xfId="7667"/>
    <cellStyle name="Comma 5 5 4" xfId="7668"/>
    <cellStyle name="Comma 5 5 4 2" xfId="7669"/>
    <cellStyle name="Comma 5 5 4 2 2" xfId="7670"/>
    <cellStyle name="Comma 5 5 4 3" xfId="7671"/>
    <cellStyle name="Comma 5 5 4 3 2" xfId="7672"/>
    <cellStyle name="Comma 5 5 4 4" xfId="7673"/>
    <cellStyle name="Comma 5 5 5" xfId="7674"/>
    <cellStyle name="Comma 5 5 5 2" xfId="7675"/>
    <cellStyle name="Comma 5 5 5 2 2" xfId="7676"/>
    <cellStyle name="Comma 5 5 5 3" xfId="7677"/>
    <cellStyle name="Comma 5 5 5 3 2" xfId="7678"/>
    <cellStyle name="Comma 5 5 5 4" xfId="7679"/>
    <cellStyle name="Comma 5 5 6" xfId="7680"/>
    <cellStyle name="Comma 5 5 6 2" xfId="7681"/>
    <cellStyle name="Comma 5 5 7" xfId="7682"/>
    <cellStyle name="Comma 5 5 7 2" xfId="7683"/>
    <cellStyle name="Comma 5 5 8" xfId="7684"/>
    <cellStyle name="Comma 5 6" xfId="7685"/>
    <cellStyle name="Comma 5 7" xfId="7686"/>
    <cellStyle name="Comma 5 8" xfId="7687"/>
    <cellStyle name="Comma 5 8 2" xfId="7688"/>
    <cellStyle name="Comma 5 8 2 2" xfId="7689"/>
    <cellStyle name="Comma 5 8 3" xfId="7690"/>
    <cellStyle name="Comma 5 8 3 2" xfId="7691"/>
    <cellStyle name="Comma 5 8 4" xfId="7692"/>
    <cellStyle name="Comma 5 9" xfId="7693"/>
    <cellStyle name="Comma 5_Deferred Income Taxes" xfId="7694"/>
    <cellStyle name="Comma 50" xfId="7695"/>
    <cellStyle name="Comma 51" xfId="7696"/>
    <cellStyle name="Comma 52" xfId="7697"/>
    <cellStyle name="Comma 53" xfId="7698"/>
    <cellStyle name="Comma 54" xfId="7699"/>
    <cellStyle name="Comma 55" xfId="7700"/>
    <cellStyle name="Comma 56" xfId="7701"/>
    <cellStyle name="Comma 57" xfId="7702"/>
    <cellStyle name="Comma 57 2" xfId="7703"/>
    <cellStyle name="Comma 57 2 2" xfId="7704"/>
    <cellStyle name="Comma 57 2 2 2" xfId="7705"/>
    <cellStyle name="Comma 57 2 3" xfId="7706"/>
    <cellStyle name="Comma 57 2 3 2" xfId="7707"/>
    <cellStyle name="Comma 57 2 4" xfId="7708"/>
    <cellStyle name="Comma 57 3" xfId="7709"/>
    <cellStyle name="Comma 57 3 2" xfId="7710"/>
    <cellStyle name="Comma 57 4" xfId="7711"/>
    <cellStyle name="Comma 57 4 2" xfId="7712"/>
    <cellStyle name="Comma 57 5" xfId="7713"/>
    <cellStyle name="Comma 58" xfId="7714"/>
    <cellStyle name="Comma 59" xfId="7715"/>
    <cellStyle name="Comma 6" xfId="69"/>
    <cellStyle name="Comma 6 2" xfId="70"/>
    <cellStyle name="Comma 6 2 2" xfId="71"/>
    <cellStyle name="Comma 6 2 2 2" xfId="15523"/>
    <cellStyle name="Comma 6 2 3" xfId="72"/>
    <cellStyle name="Comma 6 2 3 2" xfId="7716"/>
    <cellStyle name="Comma 6 2 4" xfId="7717"/>
    <cellStyle name="Comma 6 2 4 2" xfId="7718"/>
    <cellStyle name="Comma 6 2 5" xfId="7719"/>
    <cellStyle name="Comma 6 2 5 2" xfId="7720"/>
    <cellStyle name="Comma 6 2 6" xfId="7721"/>
    <cellStyle name="Comma 6 3" xfId="73"/>
    <cellStyle name="Comma 6 3 2" xfId="7722"/>
    <cellStyle name="Comma 6 4" xfId="74"/>
    <cellStyle name="Comma 6 4 2" xfId="7723"/>
    <cellStyle name="Comma 6 4 2 2" xfId="7724"/>
    <cellStyle name="Comma 6 4 3" xfId="7725"/>
    <cellStyle name="Comma 6 4 3 2" xfId="7726"/>
    <cellStyle name="Comma 6 4 4" xfId="7727"/>
    <cellStyle name="Comma 6 5" xfId="7728"/>
    <cellStyle name="Comma 6 5 2" xfId="7729"/>
    <cellStyle name="Comma 6 6" xfId="7730"/>
    <cellStyle name="Comma 6 6 2" xfId="7731"/>
    <cellStyle name="Comma 6 7" xfId="7732"/>
    <cellStyle name="Comma 6 7 2" xfId="7733"/>
    <cellStyle name="Comma 6 8" xfId="7734"/>
    <cellStyle name="Comma 60" xfId="7735"/>
    <cellStyle name="Comma 61" xfId="7736"/>
    <cellStyle name="Comma 62" xfId="7737"/>
    <cellStyle name="Comma 63" xfId="7738"/>
    <cellStyle name="Comma 64" xfId="7739"/>
    <cellStyle name="Comma 65" xfId="7740"/>
    <cellStyle name="Comma 66" xfId="7741"/>
    <cellStyle name="Comma 67" xfId="7742"/>
    <cellStyle name="Comma 67 2" xfId="7743"/>
    <cellStyle name="Comma 68" xfId="7744"/>
    <cellStyle name="Comma 68 2" xfId="7745"/>
    <cellStyle name="Comma 69" xfId="7746"/>
    <cellStyle name="Comma 7" xfId="75"/>
    <cellStyle name="Comma 7 2" xfId="76"/>
    <cellStyle name="Comma 7 2 2" xfId="7747"/>
    <cellStyle name="Comma 7 2 2 2" xfId="7748"/>
    <cellStyle name="Comma 7 2 2 2 2" xfId="7749"/>
    <cellStyle name="Comma 7 2 2 2 2 2" xfId="7750"/>
    <cellStyle name="Comma 7 2 2 2 2 2 2" xfId="7751"/>
    <cellStyle name="Comma 7 2 2 2 2 2 2 2" xfId="7752"/>
    <cellStyle name="Comma 7 2 2 2 2 2_Deferred Income Taxes" xfId="7753"/>
    <cellStyle name="Comma 7 2 2 2 2 3" xfId="7754"/>
    <cellStyle name="Comma 7 2 2 2 2 3 2" xfId="7755"/>
    <cellStyle name="Comma 7 2 2 2 2_Deferred Income Taxes" xfId="7756"/>
    <cellStyle name="Comma 7 2 2 2 3" xfId="7757"/>
    <cellStyle name="Comma 7 2 2 2 3 2" xfId="7758"/>
    <cellStyle name="Comma 7 2 2 2 3 2 2" xfId="7759"/>
    <cellStyle name="Comma 7 2 2 2 3 2 2 2" xfId="7760"/>
    <cellStyle name="Comma 7 2 2 2 3 2_Deferred Income Taxes" xfId="7761"/>
    <cellStyle name="Comma 7 2 2 2 3 3" xfId="7762"/>
    <cellStyle name="Comma 7 2 2 2 3 3 2" xfId="7763"/>
    <cellStyle name="Comma 7 2 2 2 3_Deferred Income Taxes" xfId="7764"/>
    <cellStyle name="Comma 7 2 2 2 4" xfId="7765"/>
    <cellStyle name="Comma 7 2 2 2 4 2" xfId="7766"/>
    <cellStyle name="Comma 7 2 2 2 4 2 2" xfId="7767"/>
    <cellStyle name="Comma 7 2 2 2 4_Deferred Income Taxes" xfId="7768"/>
    <cellStyle name="Comma 7 2 2 2 5" xfId="7769"/>
    <cellStyle name="Comma 7 2 2 2 5 2" xfId="7770"/>
    <cellStyle name="Comma 7 2 2 2_Deferred Income Taxes" xfId="7771"/>
    <cellStyle name="Comma 7 2 2 3" xfId="7772"/>
    <cellStyle name="Comma 7 2 2 3 2" xfId="7773"/>
    <cellStyle name="Comma 7 2 2 3 2 2" xfId="7774"/>
    <cellStyle name="Comma 7 2 2 3 2 2 2" xfId="7775"/>
    <cellStyle name="Comma 7 2 2 3 2_Deferred Income Taxes" xfId="7776"/>
    <cellStyle name="Comma 7 2 2 3 3" xfId="7777"/>
    <cellStyle name="Comma 7 2 2 3 3 2" xfId="7778"/>
    <cellStyle name="Comma 7 2 2 3_Deferred Income Taxes" xfId="7779"/>
    <cellStyle name="Comma 7 2 2 4" xfId="7780"/>
    <cellStyle name="Comma 7 2 2 4 2" xfId="7781"/>
    <cellStyle name="Comma 7 2 2 4 2 2" xfId="7782"/>
    <cellStyle name="Comma 7 2 2 4 2 2 2" xfId="7783"/>
    <cellStyle name="Comma 7 2 2 4 2_Deferred Income Taxes" xfId="7784"/>
    <cellStyle name="Comma 7 2 2 4 3" xfId="7785"/>
    <cellStyle name="Comma 7 2 2 4 3 2" xfId="7786"/>
    <cellStyle name="Comma 7 2 2 4_Deferred Income Taxes" xfId="7787"/>
    <cellStyle name="Comma 7 2 2 5" xfId="7788"/>
    <cellStyle name="Comma 7 2 2 5 2" xfId="7789"/>
    <cellStyle name="Comma 7 2 2 5 2 2" xfId="7790"/>
    <cellStyle name="Comma 7 2 2 5_Deferred Income Taxes" xfId="7791"/>
    <cellStyle name="Comma 7 2 2 6" xfId="7792"/>
    <cellStyle name="Comma 7 2 2 6 2" xfId="7793"/>
    <cellStyle name="Comma 7 2 2_Deferred Income Taxes" xfId="7794"/>
    <cellStyle name="Comma 7 2 3" xfId="7795"/>
    <cellStyle name="Comma 7 2 3 2" xfId="7796"/>
    <cellStyle name="Comma 7 2 3 2 2" xfId="7797"/>
    <cellStyle name="Comma 7 2 3 2 2 2" xfId="7798"/>
    <cellStyle name="Comma 7 2 3 2 2 2 2" xfId="7799"/>
    <cellStyle name="Comma 7 2 3 2 2_Deferred Income Taxes" xfId="7800"/>
    <cellStyle name="Comma 7 2 3 2 3" xfId="7801"/>
    <cellStyle name="Comma 7 2 3 2 3 2" xfId="7802"/>
    <cellStyle name="Comma 7 2 3 2_Deferred Income Taxes" xfId="7803"/>
    <cellStyle name="Comma 7 2 3 3" xfId="7804"/>
    <cellStyle name="Comma 7 2 3 3 2" xfId="7805"/>
    <cellStyle name="Comma 7 2 3 3 2 2" xfId="7806"/>
    <cellStyle name="Comma 7 2 3 3 2 2 2" xfId="7807"/>
    <cellStyle name="Comma 7 2 3 3 2_Deferred Income Taxes" xfId="7808"/>
    <cellStyle name="Comma 7 2 3 3 3" xfId="7809"/>
    <cellStyle name="Comma 7 2 3 3 3 2" xfId="7810"/>
    <cellStyle name="Comma 7 2 3 3_Deferred Income Taxes" xfId="7811"/>
    <cellStyle name="Comma 7 2 3 4" xfId="7812"/>
    <cellStyle name="Comma 7 2 3 4 2" xfId="7813"/>
    <cellStyle name="Comma 7 2 3 4 2 2" xfId="7814"/>
    <cellStyle name="Comma 7 2 3 4_Deferred Income Taxes" xfId="7815"/>
    <cellStyle name="Comma 7 2 3 5" xfId="7816"/>
    <cellStyle name="Comma 7 2 3 5 2" xfId="7817"/>
    <cellStyle name="Comma 7 2 3_Deferred Income Taxes" xfId="7818"/>
    <cellStyle name="Comma 7 2 4" xfId="7819"/>
    <cellStyle name="Comma 7 2 4 2" xfId="7820"/>
    <cellStyle name="Comma 7 2 4 2 2" xfId="7821"/>
    <cellStyle name="Comma 7 2 4 2 2 2" xfId="7822"/>
    <cellStyle name="Comma 7 2 4 2_Deferred Income Taxes" xfId="7823"/>
    <cellStyle name="Comma 7 2 4 3" xfId="7824"/>
    <cellStyle name="Comma 7 2 4 3 2" xfId="7825"/>
    <cellStyle name="Comma 7 2 4_Deferred Income Taxes" xfId="7826"/>
    <cellStyle name="Comma 7 2 5" xfId="7827"/>
    <cellStyle name="Comma 7 2 5 2" xfId="7828"/>
    <cellStyle name="Comma 7 2 5 2 2" xfId="7829"/>
    <cellStyle name="Comma 7 2 5 2 2 2" xfId="7830"/>
    <cellStyle name="Comma 7 2 5 2_Deferred Income Taxes" xfId="7831"/>
    <cellStyle name="Comma 7 2 5 3" xfId="7832"/>
    <cellStyle name="Comma 7 2 5 3 2" xfId="7833"/>
    <cellStyle name="Comma 7 2 5_Deferred Income Taxes" xfId="7834"/>
    <cellStyle name="Comma 7 2 6" xfId="7835"/>
    <cellStyle name="Comma 7 2 6 2" xfId="7836"/>
    <cellStyle name="Comma 7 2 6 2 2" xfId="7837"/>
    <cellStyle name="Comma 7 2 6_Deferred Income Taxes" xfId="7838"/>
    <cellStyle name="Comma 7 2 7" xfId="7839"/>
    <cellStyle name="Comma 7 2 7 2" xfId="7840"/>
    <cellStyle name="Comma 7 2_Deferred Income Taxes" xfId="7841"/>
    <cellStyle name="Comma 7 3" xfId="77"/>
    <cellStyle name="Comma 7 3 2" xfId="7842"/>
    <cellStyle name="Comma 7 3 2 2" xfId="7843"/>
    <cellStyle name="Comma 7 3 2 2 2" xfId="7844"/>
    <cellStyle name="Comma 7 3 2 2 2 2" xfId="7845"/>
    <cellStyle name="Comma 7 3 2 2 2 2 2" xfId="7846"/>
    <cellStyle name="Comma 7 3 2 2 2_Deferred Income Taxes" xfId="7847"/>
    <cellStyle name="Comma 7 3 2 2 3" xfId="7848"/>
    <cellStyle name="Comma 7 3 2 2 3 2" xfId="7849"/>
    <cellStyle name="Comma 7 3 2 2_Deferred Income Taxes" xfId="7850"/>
    <cellStyle name="Comma 7 3 2 3" xfId="7851"/>
    <cellStyle name="Comma 7 3 2 3 2" xfId="7852"/>
    <cellStyle name="Comma 7 3 2 3 2 2" xfId="7853"/>
    <cellStyle name="Comma 7 3 2 3 2 2 2" xfId="7854"/>
    <cellStyle name="Comma 7 3 2 3 2_Deferred Income Taxes" xfId="7855"/>
    <cellStyle name="Comma 7 3 2 3 3" xfId="7856"/>
    <cellStyle name="Comma 7 3 2 3 3 2" xfId="7857"/>
    <cellStyle name="Comma 7 3 2 3_Deferred Income Taxes" xfId="7858"/>
    <cellStyle name="Comma 7 3 2 4" xfId="7859"/>
    <cellStyle name="Comma 7 3 2 4 2" xfId="7860"/>
    <cellStyle name="Comma 7 3 2 4 2 2" xfId="7861"/>
    <cellStyle name="Comma 7 3 2 4_Deferred Income Taxes" xfId="7862"/>
    <cellStyle name="Comma 7 3 2 5" xfId="7863"/>
    <cellStyle name="Comma 7 3 2 5 2" xfId="7864"/>
    <cellStyle name="Comma 7 3 2_Deferred Income Taxes" xfId="7865"/>
    <cellStyle name="Comma 7 3 3" xfId="7866"/>
    <cellStyle name="Comma 7 3 3 2" xfId="7867"/>
    <cellStyle name="Comma 7 3 3 2 2" xfId="7868"/>
    <cellStyle name="Comma 7 3 3 2 2 2" xfId="7869"/>
    <cellStyle name="Comma 7 3 3 2_Deferred Income Taxes" xfId="7870"/>
    <cellStyle name="Comma 7 3 3 3" xfId="7871"/>
    <cellStyle name="Comma 7 3 3 3 2" xfId="7872"/>
    <cellStyle name="Comma 7 3 3_Deferred Income Taxes" xfId="7873"/>
    <cellStyle name="Comma 7 3 4" xfId="7874"/>
    <cellStyle name="Comma 7 3 4 2" xfId="7875"/>
    <cellStyle name="Comma 7 3 4 2 2" xfId="7876"/>
    <cellStyle name="Comma 7 3 4 2 2 2" xfId="7877"/>
    <cellStyle name="Comma 7 3 4 2_Deferred Income Taxes" xfId="7878"/>
    <cellStyle name="Comma 7 3 4 3" xfId="7879"/>
    <cellStyle name="Comma 7 3 4 3 2" xfId="7880"/>
    <cellStyle name="Comma 7 3 4_Deferred Income Taxes" xfId="7881"/>
    <cellStyle name="Comma 7 3 5" xfId="7882"/>
    <cellStyle name="Comma 7 3 5 2" xfId="7883"/>
    <cellStyle name="Comma 7 3 5 2 2" xfId="7884"/>
    <cellStyle name="Comma 7 3 5_Deferred Income Taxes" xfId="7885"/>
    <cellStyle name="Comma 7 3 6" xfId="7886"/>
    <cellStyle name="Comma 7 3 6 2" xfId="7887"/>
    <cellStyle name="Comma 7 3_Deferred Income Taxes" xfId="7888"/>
    <cellStyle name="Comma 7 4" xfId="7889"/>
    <cellStyle name="Comma 7 4 2" xfId="7890"/>
    <cellStyle name="Comma 7 4 2 2" xfId="7891"/>
    <cellStyle name="Comma 7 4 2 2 2" xfId="7892"/>
    <cellStyle name="Comma 7 4 2 2 2 2" xfId="7893"/>
    <cellStyle name="Comma 7 4 2 2_Deferred Income Taxes" xfId="7894"/>
    <cellStyle name="Comma 7 4 2 3" xfId="7895"/>
    <cellStyle name="Comma 7 4 2 3 2" xfId="7896"/>
    <cellStyle name="Comma 7 4 2_Deferred Income Taxes" xfId="7897"/>
    <cellStyle name="Comma 7 4 3" xfId="7898"/>
    <cellStyle name="Comma 7 4 3 2" xfId="7899"/>
    <cellStyle name="Comma 7 4 3 2 2" xfId="7900"/>
    <cellStyle name="Comma 7 4 3 2 2 2" xfId="7901"/>
    <cellStyle name="Comma 7 4 3 2_Deferred Income Taxes" xfId="7902"/>
    <cellStyle name="Comma 7 4 3 3" xfId="7903"/>
    <cellStyle name="Comma 7 4 3 3 2" xfId="7904"/>
    <cellStyle name="Comma 7 4 3_Deferred Income Taxes" xfId="7905"/>
    <cellStyle name="Comma 7 4 4" xfId="7906"/>
    <cellStyle name="Comma 7 4 4 2" xfId="7907"/>
    <cellStyle name="Comma 7 4 4 2 2" xfId="7908"/>
    <cellStyle name="Comma 7 4 4_Deferred Income Taxes" xfId="7909"/>
    <cellStyle name="Comma 7 4 5" xfId="7910"/>
    <cellStyle name="Comma 7 4 5 2" xfId="7911"/>
    <cellStyle name="Comma 7 4_Deferred Income Taxes" xfId="7912"/>
    <cellStyle name="Comma 7 5" xfId="7913"/>
    <cellStyle name="Comma 7 5 2" xfId="7914"/>
    <cellStyle name="Comma 7 5 2 2" xfId="7915"/>
    <cellStyle name="Comma 7 5 2 2 2" xfId="7916"/>
    <cellStyle name="Comma 7 5 2_Deferred Income Taxes" xfId="7917"/>
    <cellStyle name="Comma 7 5 3" xfId="7918"/>
    <cellStyle name="Comma 7 5 3 2" xfId="7919"/>
    <cellStyle name="Comma 7 5_Deferred Income Taxes" xfId="7920"/>
    <cellStyle name="Comma 7 6" xfId="7921"/>
    <cellStyle name="Comma 7 6 2" xfId="7922"/>
    <cellStyle name="Comma 7 6 2 2" xfId="7923"/>
    <cellStyle name="Comma 7 6 2 2 2" xfId="7924"/>
    <cellStyle name="Comma 7 6 2_Deferred Income Taxes" xfId="7925"/>
    <cellStyle name="Comma 7 6 3" xfId="7926"/>
    <cellStyle name="Comma 7 6 3 2" xfId="7927"/>
    <cellStyle name="Comma 7 6_Deferred Income Taxes" xfId="7928"/>
    <cellStyle name="Comma 7 7" xfId="7929"/>
    <cellStyle name="Comma 7 7 2" xfId="7930"/>
    <cellStyle name="Comma 7 7 2 2" xfId="7931"/>
    <cellStyle name="Comma 7 7_Deferred Income Taxes" xfId="7932"/>
    <cellStyle name="Comma 7 8" xfId="7933"/>
    <cellStyle name="Comma 7 9" xfId="7934"/>
    <cellStyle name="Comma 7 9 2" xfId="7935"/>
    <cellStyle name="Comma 7_Deferred Income Taxes" xfId="7936"/>
    <cellStyle name="Comma 70" xfId="7937"/>
    <cellStyle name="Comma 71" xfId="7938"/>
    <cellStyle name="Comma 72" xfId="7939"/>
    <cellStyle name="Comma 73" xfId="7940"/>
    <cellStyle name="Comma 74" xfId="7941"/>
    <cellStyle name="Comma 75" xfId="7942"/>
    <cellStyle name="Comma 76" xfId="7943"/>
    <cellStyle name="Comma 77" xfId="7944"/>
    <cellStyle name="Comma 78" xfId="7945"/>
    <cellStyle name="Comma 79" xfId="7946"/>
    <cellStyle name="Comma 8" xfId="78"/>
    <cellStyle name="Comma 8 2" xfId="7947"/>
    <cellStyle name="Comma 8 2 2" xfId="7948"/>
    <cellStyle name="Comma 8 2 3" xfId="7949"/>
    <cellStyle name="Comma 8 3" xfId="7950"/>
    <cellStyle name="Comma 8 3 2" xfId="7951"/>
    <cellStyle name="Comma 8 4" xfId="7952"/>
    <cellStyle name="Comma 8 4 2" xfId="7953"/>
    <cellStyle name="Comma 8 4 2 2" xfId="7954"/>
    <cellStyle name="Comma 8 4 3" xfId="7955"/>
    <cellStyle name="Comma 8 4 3 2" xfId="7956"/>
    <cellStyle name="Comma 8 4 4" xfId="7957"/>
    <cellStyle name="Comma 8 5" xfId="7958"/>
    <cellStyle name="Comma 8 5 2" xfId="7959"/>
    <cellStyle name="Comma 8 6" xfId="7960"/>
    <cellStyle name="Comma 8 6 2" xfId="7961"/>
    <cellStyle name="Comma 8 7" xfId="7962"/>
    <cellStyle name="Comma 8 7 2" xfId="7963"/>
    <cellStyle name="Comma 8 8" xfId="7964"/>
    <cellStyle name="Comma 8_Deferred Income Taxes" xfId="7965"/>
    <cellStyle name="Comma 80" xfId="7966"/>
    <cellStyle name="Comma 81" xfId="7967"/>
    <cellStyle name="Comma 82" xfId="7968"/>
    <cellStyle name="Comma 83" xfId="7969"/>
    <cellStyle name="Comma 84" xfId="7970"/>
    <cellStyle name="Comma 85" xfId="7971"/>
    <cellStyle name="Comma 86" xfId="7972"/>
    <cellStyle name="Comma 87" xfId="7973"/>
    <cellStyle name="Comma 88" xfId="7974"/>
    <cellStyle name="Comma 89" xfId="7975"/>
    <cellStyle name="Comma 9" xfId="79"/>
    <cellStyle name="Comma 9 2" xfId="7976"/>
    <cellStyle name="Comma 9 2 2" xfId="7977"/>
    <cellStyle name="Comma 9 2 3" xfId="7978"/>
    <cellStyle name="Comma 9 3" xfId="7979"/>
    <cellStyle name="Comma 9 3 2" xfId="7980"/>
    <cellStyle name="Comma 9 4" xfId="7981"/>
    <cellStyle name="Comma 9 4 2" xfId="7982"/>
    <cellStyle name="Comma 9 5" xfId="7983"/>
    <cellStyle name="Comma 9 5 2" xfId="7984"/>
    <cellStyle name="Comma 9 6" xfId="7985"/>
    <cellStyle name="Comma 9 6 2" xfId="7986"/>
    <cellStyle name="Comma 9 7" xfId="7987"/>
    <cellStyle name="Comma 9_Deferred Income Taxes" xfId="7988"/>
    <cellStyle name="Comma 90" xfId="7989"/>
    <cellStyle name="Comma 91" xfId="7990"/>
    <cellStyle name="Comma 92" xfId="7991"/>
    <cellStyle name="Comma 93" xfId="7992"/>
    <cellStyle name="Comma 94" xfId="7993"/>
    <cellStyle name="Comma 95" xfId="7994"/>
    <cellStyle name="Comma 96" xfId="7995"/>
    <cellStyle name="Comma 97" xfId="7996"/>
    <cellStyle name="Comma 98" xfId="7997"/>
    <cellStyle name="Comma 99" xfId="7998"/>
    <cellStyle name="Comma0" xfId="80"/>
    <cellStyle name="Comma0 - Style1" xfId="354"/>
    <cellStyle name="Comma0 - Style2" xfId="355"/>
    <cellStyle name="Comma0 - Style3" xfId="356"/>
    <cellStyle name="Comma0 - Style4" xfId="357"/>
    <cellStyle name="Comma0 10" xfId="7999"/>
    <cellStyle name="Comma0 11" xfId="8000"/>
    <cellStyle name="Comma0 12" xfId="8001"/>
    <cellStyle name="Comma0 13" xfId="8002"/>
    <cellStyle name="Comma0 14" xfId="8003"/>
    <cellStyle name="Comma0 15" xfId="8004"/>
    <cellStyle name="Comma0 16" xfId="8005"/>
    <cellStyle name="Comma0 17" xfId="8006"/>
    <cellStyle name="Comma0 18" xfId="8007"/>
    <cellStyle name="Comma0 19" xfId="8008"/>
    <cellStyle name="Comma0 2" xfId="8009"/>
    <cellStyle name="Comma0 2 16 2" xfId="8010"/>
    <cellStyle name="Comma0 2 2" xfId="8011"/>
    <cellStyle name="Comma0 2 2 2" xfId="8012"/>
    <cellStyle name="Comma0 20" xfId="8013"/>
    <cellStyle name="Comma0 21" xfId="8014"/>
    <cellStyle name="Comma0 22" xfId="8015"/>
    <cellStyle name="Comma0 23" xfId="8016"/>
    <cellStyle name="Comma0 24" xfId="8017"/>
    <cellStyle name="Comma0 25" xfId="8018"/>
    <cellStyle name="Comma0 26" xfId="8019"/>
    <cellStyle name="Comma0 27" xfId="8020"/>
    <cellStyle name="Comma0 28" xfId="8021"/>
    <cellStyle name="Comma0 29" xfId="8022"/>
    <cellStyle name="Comma0 3" xfId="8023"/>
    <cellStyle name="Comma0 30" xfId="8024"/>
    <cellStyle name="Comma0 31" xfId="8025"/>
    <cellStyle name="Comma0 32" xfId="8026"/>
    <cellStyle name="Comma0 33" xfId="8027"/>
    <cellStyle name="Comma0 34" xfId="8028"/>
    <cellStyle name="Comma0 4" xfId="8029"/>
    <cellStyle name="Comma0 5" xfId="8030"/>
    <cellStyle name="Comma0 6" xfId="8031"/>
    <cellStyle name="Comma0 7" xfId="8032"/>
    <cellStyle name="Comma0 8" xfId="8033"/>
    <cellStyle name="Comma0 9" xfId="8034"/>
    <cellStyle name="Comma0_108 2 MEHC Request 108 Reconcilation of Capex" xfId="8035"/>
    <cellStyle name="Comma1 - Style1" xfId="358"/>
    <cellStyle name="Copied" xfId="8036"/>
    <cellStyle name="Curren - Style2" xfId="359"/>
    <cellStyle name="Curren - Style3" xfId="360"/>
    <cellStyle name="Currency" xfId="2" builtinId="4"/>
    <cellStyle name="Currency [0] 2" xfId="8037"/>
    <cellStyle name="Currency [0] 2 10" xfId="8038"/>
    <cellStyle name="Currency [0] 2 10 2" xfId="8039"/>
    <cellStyle name="Currency [0] 2 2" xfId="8040"/>
    <cellStyle name="Currency [0] 2 2 2" xfId="8041"/>
    <cellStyle name="Currency [0] 2 2 2 2" xfId="8042"/>
    <cellStyle name="Currency [0] 2 2 2 2 2" xfId="8043"/>
    <cellStyle name="Currency [0] 2 2 2 2 2 2" xfId="8044"/>
    <cellStyle name="Currency [0] 2 2 2 2 2 2 2" xfId="8045"/>
    <cellStyle name="Currency [0] 2 2 2 2 2 2 2 2" xfId="8046"/>
    <cellStyle name="Currency [0] 2 2 2 2 2 2 2 2 2" xfId="8047"/>
    <cellStyle name="Currency [0] 2 2 2 2 2 2 2_Deferred Income Taxes" xfId="8048"/>
    <cellStyle name="Currency [0] 2 2 2 2 2 2 3" xfId="8049"/>
    <cellStyle name="Currency [0] 2 2 2 2 2 2 3 2" xfId="8050"/>
    <cellStyle name="Currency [0] 2 2 2 2 2 2_Deferred Income Taxes" xfId="8051"/>
    <cellStyle name="Currency [0] 2 2 2 2 2 3" xfId="8052"/>
    <cellStyle name="Currency [0] 2 2 2 2 2 3 2" xfId="8053"/>
    <cellStyle name="Currency [0] 2 2 2 2 2 3 2 2" xfId="8054"/>
    <cellStyle name="Currency [0] 2 2 2 2 2 3 2 2 2" xfId="8055"/>
    <cellStyle name="Currency [0] 2 2 2 2 2 3 2_Deferred Income Taxes" xfId="8056"/>
    <cellStyle name="Currency [0] 2 2 2 2 2 3 3" xfId="8057"/>
    <cellStyle name="Currency [0] 2 2 2 2 2 3 3 2" xfId="8058"/>
    <cellStyle name="Currency [0] 2 2 2 2 2 3_Deferred Income Taxes" xfId="8059"/>
    <cellStyle name="Currency [0] 2 2 2 2 2 4" xfId="8060"/>
    <cellStyle name="Currency [0] 2 2 2 2 2 4 2" xfId="8061"/>
    <cellStyle name="Currency [0] 2 2 2 2 2 4 2 2" xfId="8062"/>
    <cellStyle name="Currency [0] 2 2 2 2 2 4_Deferred Income Taxes" xfId="8063"/>
    <cellStyle name="Currency [0] 2 2 2 2 2 5" xfId="8064"/>
    <cellStyle name="Currency [0] 2 2 2 2 2 5 2" xfId="8065"/>
    <cellStyle name="Currency [0] 2 2 2 2 2_Deferred Income Taxes" xfId="8066"/>
    <cellStyle name="Currency [0] 2 2 2 2 3" xfId="8067"/>
    <cellStyle name="Currency [0] 2 2 2 2 3 2" xfId="8068"/>
    <cellStyle name="Currency [0] 2 2 2 2 3 2 2" xfId="8069"/>
    <cellStyle name="Currency [0] 2 2 2 2 3 2 2 2" xfId="8070"/>
    <cellStyle name="Currency [0] 2 2 2 2 3 2_Deferred Income Taxes" xfId="8071"/>
    <cellStyle name="Currency [0] 2 2 2 2 3 3" xfId="8072"/>
    <cellStyle name="Currency [0] 2 2 2 2 3 3 2" xfId="8073"/>
    <cellStyle name="Currency [0] 2 2 2 2 3_Deferred Income Taxes" xfId="8074"/>
    <cellStyle name="Currency [0] 2 2 2 2 4" xfId="8075"/>
    <cellStyle name="Currency [0] 2 2 2 2 4 2" xfId="8076"/>
    <cellStyle name="Currency [0] 2 2 2 2 4 2 2" xfId="8077"/>
    <cellStyle name="Currency [0] 2 2 2 2 4 2 2 2" xfId="8078"/>
    <cellStyle name="Currency [0] 2 2 2 2 4 2_Deferred Income Taxes" xfId="8079"/>
    <cellStyle name="Currency [0] 2 2 2 2 4 3" xfId="8080"/>
    <cellStyle name="Currency [0] 2 2 2 2 4 3 2" xfId="8081"/>
    <cellStyle name="Currency [0] 2 2 2 2 4_Deferred Income Taxes" xfId="8082"/>
    <cellStyle name="Currency [0] 2 2 2 2 5" xfId="8083"/>
    <cellStyle name="Currency [0] 2 2 2 2 5 2" xfId="8084"/>
    <cellStyle name="Currency [0] 2 2 2 2 5 2 2" xfId="8085"/>
    <cellStyle name="Currency [0] 2 2 2 2 5_Deferred Income Taxes" xfId="8086"/>
    <cellStyle name="Currency [0] 2 2 2 2 6" xfId="8087"/>
    <cellStyle name="Currency [0] 2 2 2 2 6 2" xfId="8088"/>
    <cellStyle name="Currency [0] 2 2 2 2 6 2 2" xfId="8089"/>
    <cellStyle name="Currency [0] 2 2 2 2 6_Deferred Income Taxes" xfId="8090"/>
    <cellStyle name="Currency [0] 2 2 2 2 7" xfId="8091"/>
    <cellStyle name="Currency [0] 2 2 2 2 7 2" xfId="8092"/>
    <cellStyle name="Currency [0] 2 2 2 2_Deferred Income Taxes" xfId="8093"/>
    <cellStyle name="Currency [0] 2 2 2 3" xfId="8094"/>
    <cellStyle name="Currency [0] 2 2 2 3 2" xfId="8095"/>
    <cellStyle name="Currency [0] 2 2 2 3 2 2" xfId="8096"/>
    <cellStyle name="Currency [0] 2 2 2 3 2 2 2" xfId="8097"/>
    <cellStyle name="Currency [0] 2 2 2 3 2 2 2 2" xfId="8098"/>
    <cellStyle name="Currency [0] 2 2 2 3 2 2_Deferred Income Taxes" xfId="8099"/>
    <cellStyle name="Currency [0] 2 2 2 3 2 3" xfId="8100"/>
    <cellStyle name="Currency [0] 2 2 2 3 2 3 2" xfId="8101"/>
    <cellStyle name="Currency [0] 2 2 2 3 2_Deferred Income Taxes" xfId="8102"/>
    <cellStyle name="Currency [0] 2 2 2 3 3" xfId="8103"/>
    <cellStyle name="Currency [0] 2 2 2 3 3 2" xfId="8104"/>
    <cellStyle name="Currency [0] 2 2 2 3 3 2 2" xfId="8105"/>
    <cellStyle name="Currency [0] 2 2 2 3 3 2 2 2" xfId="8106"/>
    <cellStyle name="Currency [0] 2 2 2 3 3 2_Deferred Income Taxes" xfId="8107"/>
    <cellStyle name="Currency [0] 2 2 2 3 3 3" xfId="8108"/>
    <cellStyle name="Currency [0] 2 2 2 3 3 3 2" xfId="8109"/>
    <cellStyle name="Currency [0] 2 2 2 3 3_Deferred Income Taxes" xfId="8110"/>
    <cellStyle name="Currency [0] 2 2 2 3 4" xfId="8111"/>
    <cellStyle name="Currency [0] 2 2 2 3 4 2" xfId="8112"/>
    <cellStyle name="Currency [0] 2 2 2 3 4 2 2" xfId="8113"/>
    <cellStyle name="Currency [0] 2 2 2 3 4_Deferred Income Taxes" xfId="8114"/>
    <cellStyle name="Currency [0] 2 2 2 3 5" xfId="8115"/>
    <cellStyle name="Currency [0] 2 2 2 3 5 2" xfId="8116"/>
    <cellStyle name="Currency [0] 2 2 2 3_Deferred Income Taxes" xfId="8117"/>
    <cellStyle name="Currency [0] 2 2 2 4" xfId="8118"/>
    <cellStyle name="Currency [0] 2 2 2 4 2" xfId="8119"/>
    <cellStyle name="Currency [0] 2 2 2 4 2 2" xfId="8120"/>
    <cellStyle name="Currency [0] 2 2 2 4 2 2 2" xfId="8121"/>
    <cellStyle name="Currency [0] 2 2 2 4 2_Deferred Income Taxes" xfId="8122"/>
    <cellStyle name="Currency [0] 2 2 2 4 3" xfId="8123"/>
    <cellStyle name="Currency [0] 2 2 2 4 3 2" xfId="8124"/>
    <cellStyle name="Currency [0] 2 2 2 4_Deferred Income Taxes" xfId="8125"/>
    <cellStyle name="Currency [0] 2 2 2 5" xfId="8126"/>
    <cellStyle name="Currency [0] 2 2 2 5 2" xfId="8127"/>
    <cellStyle name="Currency [0] 2 2 2 5 2 2" xfId="8128"/>
    <cellStyle name="Currency [0] 2 2 2 5 2 2 2" xfId="8129"/>
    <cellStyle name="Currency [0] 2 2 2 5 2_Deferred Income Taxes" xfId="8130"/>
    <cellStyle name="Currency [0] 2 2 2 5 3" xfId="8131"/>
    <cellStyle name="Currency [0] 2 2 2 5 3 2" xfId="8132"/>
    <cellStyle name="Currency [0] 2 2 2 5_Deferred Income Taxes" xfId="8133"/>
    <cellStyle name="Currency [0] 2 2 2 6" xfId="8134"/>
    <cellStyle name="Currency [0] 2 2 2 6 2" xfId="8135"/>
    <cellStyle name="Currency [0] 2 2 2 6 2 2" xfId="8136"/>
    <cellStyle name="Currency [0] 2 2 2 6_Deferred Income Taxes" xfId="8137"/>
    <cellStyle name="Currency [0] 2 2 2 7" xfId="8138"/>
    <cellStyle name="Currency [0] 2 2 2 7 2" xfId="8139"/>
    <cellStyle name="Currency [0] 2 2 2 7 2 2" xfId="8140"/>
    <cellStyle name="Currency [0] 2 2 2 7_Deferred Income Taxes" xfId="8141"/>
    <cellStyle name="Currency [0] 2 2 2 8" xfId="8142"/>
    <cellStyle name="Currency [0] 2 2 2 8 2" xfId="8143"/>
    <cellStyle name="Currency [0] 2 2 2_Deferred Income Taxes" xfId="8144"/>
    <cellStyle name="Currency [0] 2 2 3" xfId="8145"/>
    <cellStyle name="Currency [0] 2 2 3 2" xfId="8146"/>
    <cellStyle name="Currency [0] 2 2 3 2 2" xfId="8147"/>
    <cellStyle name="Currency [0] 2 2 3 2 2 2" xfId="8148"/>
    <cellStyle name="Currency [0] 2 2 3 2 2 2 2" xfId="8149"/>
    <cellStyle name="Currency [0] 2 2 3 2 2 2 2 2" xfId="8150"/>
    <cellStyle name="Currency [0] 2 2 3 2 2 2_Deferred Income Taxes" xfId="8151"/>
    <cellStyle name="Currency [0] 2 2 3 2 2 3" xfId="8152"/>
    <cellStyle name="Currency [0] 2 2 3 2 2 3 2" xfId="8153"/>
    <cellStyle name="Currency [0] 2 2 3 2 2_Deferred Income Taxes" xfId="8154"/>
    <cellStyle name="Currency [0] 2 2 3 2 3" xfId="8155"/>
    <cellStyle name="Currency [0] 2 2 3 2 3 2" xfId="8156"/>
    <cellStyle name="Currency [0] 2 2 3 2 3 2 2" xfId="8157"/>
    <cellStyle name="Currency [0] 2 2 3 2 3 2 2 2" xfId="8158"/>
    <cellStyle name="Currency [0] 2 2 3 2 3 2_Deferred Income Taxes" xfId="8159"/>
    <cellStyle name="Currency [0] 2 2 3 2 3 3" xfId="8160"/>
    <cellStyle name="Currency [0] 2 2 3 2 3 3 2" xfId="8161"/>
    <cellStyle name="Currency [0] 2 2 3 2 3_Deferred Income Taxes" xfId="8162"/>
    <cellStyle name="Currency [0] 2 2 3 2 4" xfId="8163"/>
    <cellStyle name="Currency [0] 2 2 3 2 4 2" xfId="8164"/>
    <cellStyle name="Currency [0] 2 2 3 2 4 2 2" xfId="8165"/>
    <cellStyle name="Currency [0] 2 2 3 2 4_Deferred Income Taxes" xfId="8166"/>
    <cellStyle name="Currency [0] 2 2 3 2 5" xfId="8167"/>
    <cellStyle name="Currency [0] 2 2 3 2 5 2" xfId="8168"/>
    <cellStyle name="Currency [0] 2 2 3 2 5 2 2" xfId="8169"/>
    <cellStyle name="Currency [0] 2 2 3 2 5_Deferred Income Taxes" xfId="8170"/>
    <cellStyle name="Currency [0] 2 2 3 2 6" xfId="8171"/>
    <cellStyle name="Currency [0] 2 2 3 2 6 2" xfId="8172"/>
    <cellStyle name="Currency [0] 2 2 3 2_Deferred Income Taxes" xfId="8173"/>
    <cellStyle name="Currency [0] 2 2 3 3" xfId="8174"/>
    <cellStyle name="Currency [0] 2 2 3 3 2" xfId="8175"/>
    <cellStyle name="Currency [0] 2 2 3 3 2 2" xfId="8176"/>
    <cellStyle name="Currency [0] 2 2 3 3 2 2 2" xfId="8177"/>
    <cellStyle name="Currency [0] 2 2 3 3 2_Deferred Income Taxes" xfId="8178"/>
    <cellStyle name="Currency [0] 2 2 3 3 3" xfId="8179"/>
    <cellStyle name="Currency [0] 2 2 3 3 3 2" xfId="8180"/>
    <cellStyle name="Currency [0] 2 2 3 3_Deferred Income Taxes" xfId="8181"/>
    <cellStyle name="Currency [0] 2 2 3 4" xfId="8182"/>
    <cellStyle name="Currency [0] 2 2 3 4 2" xfId="8183"/>
    <cellStyle name="Currency [0] 2 2 3 4 2 2" xfId="8184"/>
    <cellStyle name="Currency [0] 2 2 3 4 2 2 2" xfId="8185"/>
    <cellStyle name="Currency [0] 2 2 3 4 2_Deferred Income Taxes" xfId="8186"/>
    <cellStyle name="Currency [0] 2 2 3 4 3" xfId="8187"/>
    <cellStyle name="Currency [0] 2 2 3 4 3 2" xfId="8188"/>
    <cellStyle name="Currency [0] 2 2 3 4_Deferred Income Taxes" xfId="8189"/>
    <cellStyle name="Currency [0] 2 2 3 5" xfId="8190"/>
    <cellStyle name="Currency [0] 2 2 3 5 2" xfId="8191"/>
    <cellStyle name="Currency [0] 2 2 3 5 2 2" xfId="8192"/>
    <cellStyle name="Currency [0] 2 2 3 5_Deferred Income Taxes" xfId="8193"/>
    <cellStyle name="Currency [0] 2 2 3 6" xfId="8194"/>
    <cellStyle name="Currency [0] 2 2 3 6 2" xfId="8195"/>
    <cellStyle name="Currency [0] 2 2 3 6 2 2" xfId="8196"/>
    <cellStyle name="Currency [0] 2 2 3 6_Deferred Income Taxes" xfId="8197"/>
    <cellStyle name="Currency [0] 2 2 3 7" xfId="8198"/>
    <cellStyle name="Currency [0] 2 2 3 7 2" xfId="8199"/>
    <cellStyle name="Currency [0] 2 2 3_Deferred Income Taxes" xfId="8200"/>
    <cellStyle name="Currency [0] 2 2 4" xfId="8201"/>
    <cellStyle name="Currency [0] 2 2 4 2" xfId="8202"/>
    <cellStyle name="Currency [0] 2 2 4 2 2" xfId="8203"/>
    <cellStyle name="Currency [0] 2 2 4 2 2 2" xfId="8204"/>
    <cellStyle name="Currency [0] 2 2 4 2 2 2 2" xfId="8205"/>
    <cellStyle name="Currency [0] 2 2 4 2 2_Deferred Income Taxes" xfId="8206"/>
    <cellStyle name="Currency [0] 2 2 4 2 3" xfId="8207"/>
    <cellStyle name="Currency [0] 2 2 4 2 3 2" xfId="8208"/>
    <cellStyle name="Currency [0] 2 2 4 2 3 2 2" xfId="8209"/>
    <cellStyle name="Currency [0] 2 2 4 2 3_Deferred Income Taxes" xfId="8210"/>
    <cellStyle name="Currency [0] 2 2 4 2 4" xfId="8211"/>
    <cellStyle name="Currency [0] 2 2 4 2 4 2" xfId="8212"/>
    <cellStyle name="Currency [0] 2 2 4 2_Deferred Income Taxes" xfId="8213"/>
    <cellStyle name="Currency [0] 2 2 4 3" xfId="8214"/>
    <cellStyle name="Currency [0] 2 2 4 3 2" xfId="8215"/>
    <cellStyle name="Currency [0] 2 2 4 3 2 2" xfId="8216"/>
    <cellStyle name="Currency [0] 2 2 4 3 2 2 2" xfId="8217"/>
    <cellStyle name="Currency [0] 2 2 4 3 2_Deferred Income Taxes" xfId="8218"/>
    <cellStyle name="Currency [0] 2 2 4 3 3" xfId="8219"/>
    <cellStyle name="Currency [0] 2 2 4 3 3 2" xfId="8220"/>
    <cellStyle name="Currency [0] 2 2 4 3_Deferred Income Taxes" xfId="8221"/>
    <cellStyle name="Currency [0] 2 2 4 4" xfId="8222"/>
    <cellStyle name="Currency [0] 2 2 4 4 2" xfId="8223"/>
    <cellStyle name="Currency [0] 2 2 4 4 2 2" xfId="8224"/>
    <cellStyle name="Currency [0] 2 2 4 4_Deferred Income Taxes" xfId="8225"/>
    <cellStyle name="Currency [0] 2 2 4 5" xfId="8226"/>
    <cellStyle name="Currency [0] 2 2 4 5 2" xfId="8227"/>
    <cellStyle name="Currency [0] 2 2 4 5 2 2" xfId="8228"/>
    <cellStyle name="Currency [0] 2 2 4 5_Deferred Income Taxes" xfId="8229"/>
    <cellStyle name="Currency [0] 2 2 4 6" xfId="8230"/>
    <cellStyle name="Currency [0] 2 2 4 6 2" xfId="8231"/>
    <cellStyle name="Currency [0] 2 2 4_Deferred Income Taxes" xfId="8232"/>
    <cellStyle name="Currency [0] 2 2 5" xfId="8233"/>
    <cellStyle name="Currency [0] 2 2 5 2" xfId="8234"/>
    <cellStyle name="Currency [0] 2 2 5 2 2" xfId="8235"/>
    <cellStyle name="Currency [0] 2 2 5 2 2 2" xfId="8236"/>
    <cellStyle name="Currency [0] 2 2 5 2_Deferred Income Taxes" xfId="8237"/>
    <cellStyle name="Currency [0] 2 2 5 3" xfId="8238"/>
    <cellStyle name="Currency [0] 2 2 5 3 2" xfId="8239"/>
    <cellStyle name="Currency [0] 2 2 5 3 2 2" xfId="8240"/>
    <cellStyle name="Currency [0] 2 2 5 3_Deferred Income Taxes" xfId="8241"/>
    <cellStyle name="Currency [0] 2 2 5 4" xfId="8242"/>
    <cellStyle name="Currency [0] 2 2 5 4 2" xfId="8243"/>
    <cellStyle name="Currency [0] 2 2 5_Deferred Income Taxes" xfId="8244"/>
    <cellStyle name="Currency [0] 2 2 6" xfId="8245"/>
    <cellStyle name="Currency [0] 2 2 6 2" xfId="8246"/>
    <cellStyle name="Currency [0] 2 2 6 2 2" xfId="8247"/>
    <cellStyle name="Currency [0] 2 2 6 2 2 2" xfId="8248"/>
    <cellStyle name="Currency [0] 2 2 6 2_Deferred Income Taxes" xfId="8249"/>
    <cellStyle name="Currency [0] 2 2 6 3" xfId="8250"/>
    <cellStyle name="Currency [0] 2 2 6 3 2" xfId="8251"/>
    <cellStyle name="Currency [0] 2 2 6_Deferred Income Taxes" xfId="8252"/>
    <cellStyle name="Currency [0] 2 2 7" xfId="8253"/>
    <cellStyle name="Currency [0] 2 2 7 2" xfId="8254"/>
    <cellStyle name="Currency [0] 2 2 7 2 2" xfId="8255"/>
    <cellStyle name="Currency [0] 2 2 7_Deferred Income Taxes" xfId="8256"/>
    <cellStyle name="Currency [0] 2 2 8" xfId="8257"/>
    <cellStyle name="Currency [0] 2 2 8 2" xfId="8258"/>
    <cellStyle name="Currency [0] 2 2 8 2 2" xfId="8259"/>
    <cellStyle name="Currency [0] 2 2 8_Deferred Income Taxes" xfId="8260"/>
    <cellStyle name="Currency [0] 2 2 9" xfId="8261"/>
    <cellStyle name="Currency [0] 2 2 9 2" xfId="8262"/>
    <cellStyle name="Currency [0] 2 2_Deferred Income Taxes" xfId="8263"/>
    <cellStyle name="Currency [0] 2 3" xfId="8264"/>
    <cellStyle name="Currency [0] 2 3 2" xfId="8265"/>
    <cellStyle name="Currency [0] 2 3 2 2" xfId="8266"/>
    <cellStyle name="Currency [0] 2 3 2 2 2" xfId="8267"/>
    <cellStyle name="Currency [0] 2 3 2 2 2 2" xfId="8268"/>
    <cellStyle name="Currency [0] 2 3 2 2 2 2 2" xfId="8269"/>
    <cellStyle name="Currency [0] 2 3 2 2 2 2 2 2" xfId="8270"/>
    <cellStyle name="Currency [0] 2 3 2 2 2 2_Deferred Income Taxes" xfId="8271"/>
    <cellStyle name="Currency [0] 2 3 2 2 2 3" xfId="8272"/>
    <cellStyle name="Currency [0] 2 3 2 2 2 3 2" xfId="8273"/>
    <cellStyle name="Currency [0] 2 3 2 2 2_Deferred Income Taxes" xfId="8274"/>
    <cellStyle name="Currency [0] 2 3 2 2 3" xfId="8275"/>
    <cellStyle name="Currency [0] 2 3 2 2 3 2" xfId="8276"/>
    <cellStyle name="Currency [0] 2 3 2 2 3 2 2" xfId="8277"/>
    <cellStyle name="Currency [0] 2 3 2 2 3 2 2 2" xfId="8278"/>
    <cellStyle name="Currency [0] 2 3 2 2 3 2_Deferred Income Taxes" xfId="8279"/>
    <cellStyle name="Currency [0] 2 3 2 2 3 3" xfId="8280"/>
    <cellStyle name="Currency [0] 2 3 2 2 3 3 2" xfId="8281"/>
    <cellStyle name="Currency [0] 2 3 2 2 3_Deferred Income Taxes" xfId="8282"/>
    <cellStyle name="Currency [0] 2 3 2 2 4" xfId="8283"/>
    <cellStyle name="Currency [0] 2 3 2 2 4 2" xfId="8284"/>
    <cellStyle name="Currency [0] 2 3 2 2 4 2 2" xfId="8285"/>
    <cellStyle name="Currency [0] 2 3 2 2 4_Deferred Income Taxes" xfId="8286"/>
    <cellStyle name="Currency [0] 2 3 2 2 5" xfId="8287"/>
    <cellStyle name="Currency [0] 2 3 2 2 5 2" xfId="8288"/>
    <cellStyle name="Currency [0] 2 3 2 2_Deferred Income Taxes" xfId="8289"/>
    <cellStyle name="Currency [0] 2 3 2 3" xfId="8290"/>
    <cellStyle name="Currency [0] 2 3 2 3 2" xfId="8291"/>
    <cellStyle name="Currency [0] 2 3 2 3 2 2" xfId="8292"/>
    <cellStyle name="Currency [0] 2 3 2 3 2 2 2" xfId="8293"/>
    <cellStyle name="Currency [0] 2 3 2 3 2_Deferred Income Taxes" xfId="8294"/>
    <cellStyle name="Currency [0] 2 3 2 3 3" xfId="8295"/>
    <cellStyle name="Currency [0] 2 3 2 3 3 2" xfId="8296"/>
    <cellStyle name="Currency [0] 2 3 2 3_Deferred Income Taxes" xfId="8297"/>
    <cellStyle name="Currency [0] 2 3 2 4" xfId="8298"/>
    <cellStyle name="Currency [0] 2 3 2 4 2" xfId="8299"/>
    <cellStyle name="Currency [0] 2 3 2 4 2 2" xfId="8300"/>
    <cellStyle name="Currency [0] 2 3 2 4 2 2 2" xfId="8301"/>
    <cellStyle name="Currency [0] 2 3 2 4 2_Deferred Income Taxes" xfId="8302"/>
    <cellStyle name="Currency [0] 2 3 2 4 3" xfId="8303"/>
    <cellStyle name="Currency [0] 2 3 2 4 3 2" xfId="8304"/>
    <cellStyle name="Currency [0] 2 3 2 4_Deferred Income Taxes" xfId="8305"/>
    <cellStyle name="Currency [0] 2 3 2 5" xfId="8306"/>
    <cellStyle name="Currency [0] 2 3 2 5 2" xfId="8307"/>
    <cellStyle name="Currency [0] 2 3 2 5 2 2" xfId="8308"/>
    <cellStyle name="Currency [0] 2 3 2 5_Deferred Income Taxes" xfId="8309"/>
    <cellStyle name="Currency [0] 2 3 2 6" xfId="8310"/>
    <cellStyle name="Currency [0] 2 3 2 6 2" xfId="8311"/>
    <cellStyle name="Currency [0] 2 3 2 6 2 2" xfId="8312"/>
    <cellStyle name="Currency [0] 2 3 2 6_Deferred Income Taxes" xfId="8313"/>
    <cellStyle name="Currency [0] 2 3 2 7" xfId="8314"/>
    <cellStyle name="Currency [0] 2 3 2 7 2" xfId="8315"/>
    <cellStyle name="Currency [0] 2 3 2_Deferred Income Taxes" xfId="8316"/>
    <cellStyle name="Currency [0] 2 3 3" xfId="8317"/>
    <cellStyle name="Currency [0] 2 3 3 2" xfId="8318"/>
    <cellStyle name="Currency [0] 2 3 3 2 2" xfId="8319"/>
    <cellStyle name="Currency [0] 2 3 3 2 2 2" xfId="8320"/>
    <cellStyle name="Currency [0] 2 3 3 2 2 2 2" xfId="8321"/>
    <cellStyle name="Currency [0] 2 3 3 2 2_Deferred Income Taxes" xfId="8322"/>
    <cellStyle name="Currency [0] 2 3 3 2 3" xfId="8323"/>
    <cellStyle name="Currency [0] 2 3 3 2 3 2" xfId="8324"/>
    <cellStyle name="Currency [0] 2 3 3 2_Deferred Income Taxes" xfId="8325"/>
    <cellStyle name="Currency [0] 2 3 3 3" xfId="8326"/>
    <cellStyle name="Currency [0] 2 3 3 3 2" xfId="8327"/>
    <cellStyle name="Currency [0] 2 3 3 3 2 2" xfId="8328"/>
    <cellStyle name="Currency [0] 2 3 3 3 2 2 2" xfId="8329"/>
    <cellStyle name="Currency [0] 2 3 3 3 2_Deferred Income Taxes" xfId="8330"/>
    <cellStyle name="Currency [0] 2 3 3 3 3" xfId="8331"/>
    <cellStyle name="Currency [0] 2 3 3 3 3 2" xfId="8332"/>
    <cellStyle name="Currency [0] 2 3 3 3_Deferred Income Taxes" xfId="8333"/>
    <cellStyle name="Currency [0] 2 3 3 4" xfId="8334"/>
    <cellStyle name="Currency [0] 2 3 3 4 2" xfId="8335"/>
    <cellStyle name="Currency [0] 2 3 3 4 2 2" xfId="8336"/>
    <cellStyle name="Currency [0] 2 3 3 4_Deferred Income Taxes" xfId="8337"/>
    <cellStyle name="Currency [0] 2 3 3 5" xfId="8338"/>
    <cellStyle name="Currency [0] 2 3 3 5 2" xfId="8339"/>
    <cellStyle name="Currency [0] 2 3 3_Deferred Income Taxes" xfId="8340"/>
    <cellStyle name="Currency [0] 2 3 4" xfId="8341"/>
    <cellStyle name="Currency [0] 2 3 4 2" xfId="8342"/>
    <cellStyle name="Currency [0] 2 3 4 2 2" xfId="8343"/>
    <cellStyle name="Currency [0] 2 3 4 2 2 2" xfId="8344"/>
    <cellStyle name="Currency [0] 2 3 4 2_Deferred Income Taxes" xfId="8345"/>
    <cellStyle name="Currency [0] 2 3 4 3" xfId="8346"/>
    <cellStyle name="Currency [0] 2 3 4 3 2" xfId="8347"/>
    <cellStyle name="Currency [0] 2 3 4_Deferred Income Taxes" xfId="8348"/>
    <cellStyle name="Currency [0] 2 3 5" xfId="8349"/>
    <cellStyle name="Currency [0] 2 3 5 2" xfId="8350"/>
    <cellStyle name="Currency [0] 2 3 5 2 2" xfId="8351"/>
    <cellStyle name="Currency [0] 2 3 5 2 2 2" xfId="8352"/>
    <cellStyle name="Currency [0] 2 3 5 2_Deferred Income Taxes" xfId="8353"/>
    <cellStyle name="Currency [0] 2 3 5 3" xfId="8354"/>
    <cellStyle name="Currency [0] 2 3 5 3 2" xfId="8355"/>
    <cellStyle name="Currency [0] 2 3 5_Deferred Income Taxes" xfId="8356"/>
    <cellStyle name="Currency [0] 2 3 6" xfId="8357"/>
    <cellStyle name="Currency [0] 2 3 6 2" xfId="8358"/>
    <cellStyle name="Currency [0] 2 3 6 2 2" xfId="8359"/>
    <cellStyle name="Currency [0] 2 3 6_Deferred Income Taxes" xfId="8360"/>
    <cellStyle name="Currency [0] 2 3 7" xfId="8361"/>
    <cellStyle name="Currency [0] 2 3 7 2" xfId="8362"/>
    <cellStyle name="Currency [0] 2 3 7 2 2" xfId="8363"/>
    <cellStyle name="Currency [0] 2 3 7_Deferred Income Taxes" xfId="8364"/>
    <cellStyle name="Currency [0] 2 3 8" xfId="8365"/>
    <cellStyle name="Currency [0] 2 3 8 2" xfId="8366"/>
    <cellStyle name="Currency [0] 2 3_Deferred Income Taxes" xfId="8367"/>
    <cellStyle name="Currency [0] 2 4" xfId="8368"/>
    <cellStyle name="Currency [0] 2 4 2" xfId="8369"/>
    <cellStyle name="Currency [0] 2 4 2 2" xfId="8370"/>
    <cellStyle name="Currency [0] 2 4 2 2 2" xfId="8371"/>
    <cellStyle name="Currency [0] 2 4 2 2 2 2" xfId="8372"/>
    <cellStyle name="Currency [0] 2 4 2 2 2 2 2" xfId="8373"/>
    <cellStyle name="Currency [0] 2 4 2 2 2_Deferred Income Taxes" xfId="8374"/>
    <cellStyle name="Currency [0] 2 4 2 2 3" xfId="8375"/>
    <cellStyle name="Currency [0] 2 4 2 2 3 2" xfId="8376"/>
    <cellStyle name="Currency [0] 2 4 2 2_Deferred Income Taxes" xfId="8377"/>
    <cellStyle name="Currency [0] 2 4 2 3" xfId="8378"/>
    <cellStyle name="Currency [0] 2 4 2 3 2" xfId="8379"/>
    <cellStyle name="Currency [0] 2 4 2 3 2 2" xfId="8380"/>
    <cellStyle name="Currency [0] 2 4 2 3 2 2 2" xfId="8381"/>
    <cellStyle name="Currency [0] 2 4 2 3 2_Deferred Income Taxes" xfId="8382"/>
    <cellStyle name="Currency [0] 2 4 2 3 3" xfId="8383"/>
    <cellStyle name="Currency [0] 2 4 2 3 3 2" xfId="8384"/>
    <cellStyle name="Currency [0] 2 4 2 3_Deferred Income Taxes" xfId="8385"/>
    <cellStyle name="Currency [0] 2 4 2 4" xfId="8386"/>
    <cellStyle name="Currency [0] 2 4 2 4 2" xfId="8387"/>
    <cellStyle name="Currency [0] 2 4 2 4 2 2" xfId="8388"/>
    <cellStyle name="Currency [0] 2 4 2 4_Deferred Income Taxes" xfId="8389"/>
    <cellStyle name="Currency [0] 2 4 2 5" xfId="8390"/>
    <cellStyle name="Currency [0] 2 4 2 5 2" xfId="8391"/>
    <cellStyle name="Currency [0] 2 4 2 5 2 2" xfId="8392"/>
    <cellStyle name="Currency [0] 2 4 2 5_Deferred Income Taxes" xfId="8393"/>
    <cellStyle name="Currency [0] 2 4 2 6" xfId="8394"/>
    <cellStyle name="Currency [0] 2 4 2 6 2" xfId="8395"/>
    <cellStyle name="Currency [0] 2 4 2_Deferred Income Taxes" xfId="8396"/>
    <cellStyle name="Currency [0] 2 4 3" xfId="8397"/>
    <cellStyle name="Currency [0] 2 4 3 2" xfId="8398"/>
    <cellStyle name="Currency [0] 2 4 3 2 2" xfId="8399"/>
    <cellStyle name="Currency [0] 2 4 3 2 2 2" xfId="8400"/>
    <cellStyle name="Currency [0] 2 4 3 2_Deferred Income Taxes" xfId="8401"/>
    <cellStyle name="Currency [0] 2 4 3 3" xfId="8402"/>
    <cellStyle name="Currency [0] 2 4 3 3 2" xfId="8403"/>
    <cellStyle name="Currency [0] 2 4 3_Deferred Income Taxes" xfId="8404"/>
    <cellStyle name="Currency [0] 2 4 4" xfId="8405"/>
    <cellStyle name="Currency [0] 2 4 4 2" xfId="8406"/>
    <cellStyle name="Currency [0] 2 4 4 2 2" xfId="8407"/>
    <cellStyle name="Currency [0] 2 4 4 2 2 2" xfId="8408"/>
    <cellStyle name="Currency [0] 2 4 4 2_Deferred Income Taxes" xfId="8409"/>
    <cellStyle name="Currency [0] 2 4 4 3" xfId="8410"/>
    <cellStyle name="Currency [0] 2 4 4 3 2" xfId="8411"/>
    <cellStyle name="Currency [0] 2 4 4_Deferred Income Taxes" xfId="8412"/>
    <cellStyle name="Currency [0] 2 4 5" xfId="8413"/>
    <cellStyle name="Currency [0] 2 4 5 2" xfId="8414"/>
    <cellStyle name="Currency [0] 2 4 5 2 2" xfId="8415"/>
    <cellStyle name="Currency [0] 2 4 5_Deferred Income Taxes" xfId="8416"/>
    <cellStyle name="Currency [0] 2 4 6" xfId="8417"/>
    <cellStyle name="Currency [0] 2 4 6 2" xfId="8418"/>
    <cellStyle name="Currency [0] 2 4 6 2 2" xfId="8419"/>
    <cellStyle name="Currency [0] 2 4 6_Deferred Income Taxes" xfId="8420"/>
    <cellStyle name="Currency [0] 2 4 7" xfId="8421"/>
    <cellStyle name="Currency [0] 2 4 7 2" xfId="8422"/>
    <cellStyle name="Currency [0] 2 4_Deferred Income Taxes" xfId="8423"/>
    <cellStyle name="Currency [0] 2 5" xfId="8424"/>
    <cellStyle name="Currency [0] 2 5 2" xfId="8425"/>
    <cellStyle name="Currency [0] 2 5 2 2" xfId="8426"/>
    <cellStyle name="Currency [0] 2 5 2 2 2" xfId="8427"/>
    <cellStyle name="Currency [0] 2 5 2 2 2 2" xfId="8428"/>
    <cellStyle name="Currency [0] 2 5 2 2_Deferred Income Taxes" xfId="8429"/>
    <cellStyle name="Currency [0] 2 5 2 3" xfId="8430"/>
    <cellStyle name="Currency [0] 2 5 2 3 2" xfId="8431"/>
    <cellStyle name="Currency [0] 2 5 2 3 2 2" xfId="8432"/>
    <cellStyle name="Currency [0] 2 5 2 3_Deferred Income Taxes" xfId="8433"/>
    <cellStyle name="Currency [0] 2 5 2 4" xfId="8434"/>
    <cellStyle name="Currency [0] 2 5 2 4 2" xfId="8435"/>
    <cellStyle name="Currency [0] 2 5 2_Deferred Income Taxes" xfId="8436"/>
    <cellStyle name="Currency [0] 2 5 3" xfId="8437"/>
    <cellStyle name="Currency [0] 2 5 3 2" xfId="8438"/>
    <cellStyle name="Currency [0] 2 5 3 2 2" xfId="8439"/>
    <cellStyle name="Currency [0] 2 5 3 2 2 2" xfId="8440"/>
    <cellStyle name="Currency [0] 2 5 3 2_Deferred Income Taxes" xfId="8441"/>
    <cellStyle name="Currency [0] 2 5 3 3" xfId="8442"/>
    <cellStyle name="Currency [0] 2 5 3 3 2" xfId="8443"/>
    <cellStyle name="Currency [0] 2 5 3_Deferred Income Taxes" xfId="8444"/>
    <cellStyle name="Currency [0] 2 5 4" xfId="8445"/>
    <cellStyle name="Currency [0] 2 5 4 2" xfId="8446"/>
    <cellStyle name="Currency [0] 2 5 4 2 2" xfId="8447"/>
    <cellStyle name="Currency [0] 2 5 4_Deferred Income Taxes" xfId="8448"/>
    <cellStyle name="Currency [0] 2 5 5" xfId="8449"/>
    <cellStyle name="Currency [0] 2 5 5 2" xfId="8450"/>
    <cellStyle name="Currency [0] 2 5 5 2 2" xfId="8451"/>
    <cellStyle name="Currency [0] 2 5 5_Deferred Income Taxes" xfId="8452"/>
    <cellStyle name="Currency [0] 2 5 6" xfId="8453"/>
    <cellStyle name="Currency [0] 2 5 6 2" xfId="8454"/>
    <cellStyle name="Currency [0] 2 5_Deferred Income Taxes" xfId="8455"/>
    <cellStyle name="Currency [0] 2 6" xfId="8456"/>
    <cellStyle name="Currency [0] 2 6 2" xfId="8457"/>
    <cellStyle name="Currency [0] 2 6 2 2" xfId="8458"/>
    <cellStyle name="Currency [0] 2 6 2 2 2" xfId="8459"/>
    <cellStyle name="Currency [0] 2 6 2_Deferred Income Taxes" xfId="8460"/>
    <cellStyle name="Currency [0] 2 6 3" xfId="8461"/>
    <cellStyle name="Currency [0] 2 6 3 2" xfId="8462"/>
    <cellStyle name="Currency [0] 2 6 3 2 2" xfId="8463"/>
    <cellStyle name="Currency [0] 2 6 3_Deferred Income Taxes" xfId="8464"/>
    <cellStyle name="Currency [0] 2 6 4" xfId="8465"/>
    <cellStyle name="Currency [0] 2 6 4 2" xfId="8466"/>
    <cellStyle name="Currency [0] 2 6_Deferred Income Taxes" xfId="8467"/>
    <cellStyle name="Currency [0] 2 7" xfId="8468"/>
    <cellStyle name="Currency [0] 2 7 2" xfId="8469"/>
    <cellStyle name="Currency [0] 2 7 2 2" xfId="8470"/>
    <cellStyle name="Currency [0] 2 7 2 2 2" xfId="8471"/>
    <cellStyle name="Currency [0] 2 7 2_Deferred Income Taxes" xfId="8472"/>
    <cellStyle name="Currency [0] 2 7 3" xfId="8473"/>
    <cellStyle name="Currency [0] 2 7 3 2" xfId="8474"/>
    <cellStyle name="Currency [0] 2 7_Deferred Income Taxes" xfId="8475"/>
    <cellStyle name="Currency [0] 2 8" xfId="8476"/>
    <cellStyle name="Currency [0] 2 8 2" xfId="8477"/>
    <cellStyle name="Currency [0] 2 8 2 2" xfId="8478"/>
    <cellStyle name="Currency [0] 2 8_Deferred Income Taxes" xfId="8479"/>
    <cellStyle name="Currency [0] 2 9" xfId="8480"/>
    <cellStyle name="Currency [0] 2 9 2" xfId="8481"/>
    <cellStyle name="Currency [0] 2 9 2 2" xfId="8482"/>
    <cellStyle name="Currency [0] 2 9_Deferred Income Taxes" xfId="8483"/>
    <cellStyle name="Currency [0] 2_Deferred Income Taxes" xfId="8484"/>
    <cellStyle name="Currency [1]" xfId="8485"/>
    <cellStyle name="Currency [2]" xfId="8486"/>
    <cellStyle name="Currency [3]" xfId="8487"/>
    <cellStyle name="Currency 10" xfId="8488"/>
    <cellStyle name="Currency 11" xfId="8489"/>
    <cellStyle name="Currency 12" xfId="8490"/>
    <cellStyle name="Currency 12 2" xfId="8491"/>
    <cellStyle name="Currency 13" xfId="8492"/>
    <cellStyle name="Currency 13 2" xfId="8493"/>
    <cellStyle name="Currency 14" xfId="15521"/>
    <cellStyle name="Currency 2" xfId="81"/>
    <cellStyle name="Currency 2 10" xfId="8494"/>
    <cellStyle name="Currency 2 10 2" xfId="8495"/>
    <cellStyle name="Currency 2 10 2 2" xfId="8496"/>
    <cellStyle name="Currency 2 10 3" xfId="8497"/>
    <cellStyle name="Currency 2 10 3 2" xfId="8498"/>
    <cellStyle name="Currency 2 10 4" xfId="8499"/>
    <cellStyle name="Currency 2 11" xfId="8500"/>
    <cellStyle name="Currency 2 11 2" xfId="8501"/>
    <cellStyle name="Currency 2 12" xfId="8502"/>
    <cellStyle name="Currency 2 12 2" xfId="8503"/>
    <cellStyle name="Currency 2 12 2 2" xfId="8504"/>
    <cellStyle name="Currency 2 12 3" xfId="8505"/>
    <cellStyle name="Currency 2 12 3 2" xfId="8506"/>
    <cellStyle name="Currency 2 12 4" xfId="8507"/>
    <cellStyle name="Currency 2 13" xfId="8508"/>
    <cellStyle name="Currency 2 14" xfId="8509"/>
    <cellStyle name="Currency 2 15" xfId="8510"/>
    <cellStyle name="Currency 2 16" xfId="8511"/>
    <cellStyle name="Currency 2 17" xfId="8512"/>
    <cellStyle name="Currency 2 18" xfId="8513"/>
    <cellStyle name="Currency 2 19" xfId="8514"/>
    <cellStyle name="Currency 2 2" xfId="4"/>
    <cellStyle name="Currency 2 2 2" xfId="361"/>
    <cellStyle name="Currency 2 2 3" xfId="8515"/>
    <cellStyle name="Currency 2 2 3 2" xfId="8516"/>
    <cellStyle name="Currency 2 20" xfId="8517"/>
    <cellStyle name="Currency 2 21" xfId="8518"/>
    <cellStyle name="Currency 2 22" xfId="8519"/>
    <cellStyle name="Currency 2 22 2" xfId="8520"/>
    <cellStyle name="Currency 2 3" xfId="8521"/>
    <cellStyle name="Currency 2 4" xfId="8522"/>
    <cellStyle name="Currency 2 4 2" xfId="8523"/>
    <cellStyle name="Currency 2 4 2 2" xfId="8524"/>
    <cellStyle name="Currency 2 4 2 2 2" xfId="8525"/>
    <cellStyle name="Currency 2 4 2 2 2 2" xfId="8526"/>
    <cellStyle name="Currency 2 4 2 2 3" xfId="8527"/>
    <cellStyle name="Currency 2 4 2 2 3 2" xfId="8528"/>
    <cellStyle name="Currency 2 4 2 2 4" xfId="8529"/>
    <cellStyle name="Currency 2 4 2 3" xfId="8530"/>
    <cellStyle name="Currency 2 4 2 3 2" xfId="8531"/>
    <cellStyle name="Currency 2 4 2 3 2 2" xfId="8532"/>
    <cellStyle name="Currency 2 4 2 3 3" xfId="8533"/>
    <cellStyle name="Currency 2 4 2 3 3 2" xfId="8534"/>
    <cellStyle name="Currency 2 4 2 3 4" xfId="8535"/>
    <cellStyle name="Currency 2 4 2 4" xfId="8536"/>
    <cellStyle name="Currency 2 4 2 4 2" xfId="8537"/>
    <cellStyle name="Currency 2 4 2 5" xfId="8538"/>
    <cellStyle name="Currency 2 4 2 5 2" xfId="8539"/>
    <cellStyle name="Currency 2 4 2 6" xfId="8540"/>
    <cellStyle name="Currency 2 4 3" xfId="8541"/>
    <cellStyle name="Currency 2 4 3 2" xfId="8542"/>
    <cellStyle name="Currency 2 4 3 2 2" xfId="8543"/>
    <cellStyle name="Currency 2 4 3 2 2 2" xfId="8544"/>
    <cellStyle name="Currency 2 4 3 2 3" xfId="8545"/>
    <cellStyle name="Currency 2 4 3 2 3 2" xfId="8546"/>
    <cellStyle name="Currency 2 4 3 2 4" xfId="8547"/>
    <cellStyle name="Currency 2 4 3 3" xfId="8548"/>
    <cellStyle name="Currency 2 4 3 3 2" xfId="8549"/>
    <cellStyle name="Currency 2 4 3 4" xfId="8550"/>
    <cellStyle name="Currency 2 4 3 4 2" xfId="8551"/>
    <cellStyle name="Currency 2 4 3 5" xfId="8552"/>
    <cellStyle name="Currency 2 4 4" xfId="8553"/>
    <cellStyle name="Currency 2 4 4 2" xfId="8554"/>
    <cellStyle name="Currency 2 4 4 2 2" xfId="8555"/>
    <cellStyle name="Currency 2 4 4 3" xfId="8556"/>
    <cellStyle name="Currency 2 4 4 3 2" xfId="8557"/>
    <cellStyle name="Currency 2 4 4 4" xfId="8558"/>
    <cellStyle name="Currency 2 4 5" xfId="8559"/>
    <cellStyle name="Currency 2 4 5 2" xfId="8560"/>
    <cellStyle name="Currency 2 4 5 2 2" xfId="8561"/>
    <cellStyle name="Currency 2 4 5 3" xfId="8562"/>
    <cellStyle name="Currency 2 4 5 3 2" xfId="8563"/>
    <cellStyle name="Currency 2 4 5 4" xfId="8564"/>
    <cellStyle name="Currency 2 4 6" xfId="8565"/>
    <cellStyle name="Currency 2 4 6 2" xfId="8566"/>
    <cellStyle name="Currency 2 4 6 2 2" xfId="8567"/>
    <cellStyle name="Currency 2 4 6 3" xfId="8568"/>
    <cellStyle name="Currency 2 4 6 3 2" xfId="8569"/>
    <cellStyle name="Currency 2 4 6 4" xfId="8570"/>
    <cellStyle name="Currency 2 4 7" xfId="8571"/>
    <cellStyle name="Currency 2 4 7 2" xfId="8572"/>
    <cellStyle name="Currency 2 4 8" xfId="8573"/>
    <cellStyle name="Currency 2 4 8 2" xfId="8574"/>
    <cellStyle name="Currency 2 4 9" xfId="8575"/>
    <cellStyle name="Currency 2 5" xfId="8576"/>
    <cellStyle name="Currency 2 5 2" xfId="8577"/>
    <cellStyle name="Currency 2 5 2 2" xfId="8578"/>
    <cellStyle name="Currency 2 5 2 2 2" xfId="8579"/>
    <cellStyle name="Currency 2 5 2 2 2 2" xfId="8580"/>
    <cellStyle name="Currency 2 5 2 2 3" xfId="8581"/>
    <cellStyle name="Currency 2 5 2 2 3 2" xfId="8582"/>
    <cellStyle name="Currency 2 5 2 2 4" xfId="8583"/>
    <cellStyle name="Currency 2 5 2 3" xfId="8584"/>
    <cellStyle name="Currency 2 5 2 3 2" xfId="8585"/>
    <cellStyle name="Currency 2 5 2 4" xfId="8586"/>
    <cellStyle name="Currency 2 5 2 4 2" xfId="8587"/>
    <cellStyle name="Currency 2 5 2 5" xfId="8588"/>
    <cellStyle name="Currency 2 5 3" xfId="8589"/>
    <cellStyle name="Currency 2 5 3 2" xfId="8590"/>
    <cellStyle name="Currency 2 5 3 2 2" xfId="8591"/>
    <cellStyle name="Currency 2 5 3 3" xfId="8592"/>
    <cellStyle name="Currency 2 5 3 3 2" xfId="8593"/>
    <cellStyle name="Currency 2 5 3 4" xfId="8594"/>
    <cellStyle name="Currency 2 5 4" xfId="8595"/>
    <cellStyle name="Currency 2 5 4 2" xfId="8596"/>
    <cellStyle name="Currency 2 5 4 2 2" xfId="8597"/>
    <cellStyle name="Currency 2 5 4 3" xfId="8598"/>
    <cellStyle name="Currency 2 5 4 3 2" xfId="8599"/>
    <cellStyle name="Currency 2 5 4 4" xfId="8600"/>
    <cellStyle name="Currency 2 5 5" xfId="8601"/>
    <cellStyle name="Currency 2 5 5 2" xfId="8602"/>
    <cellStyle name="Currency 2 5 5 2 2" xfId="8603"/>
    <cellStyle name="Currency 2 5 5 3" xfId="8604"/>
    <cellStyle name="Currency 2 5 5 3 2" xfId="8605"/>
    <cellStyle name="Currency 2 5 5 4" xfId="8606"/>
    <cellStyle name="Currency 2 5 6" xfId="8607"/>
    <cellStyle name="Currency 2 5 6 2" xfId="8608"/>
    <cellStyle name="Currency 2 5 7" xfId="8609"/>
    <cellStyle name="Currency 2 5 7 2" xfId="8610"/>
    <cellStyle name="Currency 2 5 8" xfId="8611"/>
    <cellStyle name="Currency 2 6" xfId="8612"/>
    <cellStyle name="Currency 2 6 2" xfId="8613"/>
    <cellStyle name="Currency 2 6 2 2" xfId="8614"/>
    <cellStyle name="Currency 2 6 2 2 2" xfId="8615"/>
    <cellStyle name="Currency 2 6 2 3" xfId="8616"/>
    <cellStyle name="Currency 2 6 2 3 2" xfId="8617"/>
    <cellStyle name="Currency 2 6 2 4" xfId="8618"/>
    <cellStyle name="Currency 2 6 3" xfId="8619"/>
    <cellStyle name="Currency 2 6 3 2" xfId="8620"/>
    <cellStyle name="Currency 2 6 3 2 2" xfId="8621"/>
    <cellStyle name="Currency 2 6 3 3" xfId="8622"/>
    <cellStyle name="Currency 2 6 3 3 2" xfId="8623"/>
    <cellStyle name="Currency 2 6 3 4" xfId="8624"/>
    <cellStyle name="Currency 2 6 4" xfId="8625"/>
    <cellStyle name="Currency 2 6 4 2" xfId="8626"/>
    <cellStyle name="Currency 2 6 4 2 2" xfId="8627"/>
    <cellStyle name="Currency 2 6 4 3" xfId="8628"/>
    <cellStyle name="Currency 2 6 4 3 2" xfId="8629"/>
    <cellStyle name="Currency 2 6 4 4" xfId="8630"/>
    <cellStyle name="Currency 2 6 5" xfId="8631"/>
    <cellStyle name="Currency 2 6 5 2" xfId="8632"/>
    <cellStyle name="Currency 2 6 6" xfId="8633"/>
    <cellStyle name="Currency 2 6 6 2" xfId="8634"/>
    <cellStyle name="Currency 2 6 7" xfId="8635"/>
    <cellStyle name="Currency 2 7" xfId="8636"/>
    <cellStyle name="Currency 2 7 2" xfId="8637"/>
    <cellStyle name="Currency 2 7 2 2" xfId="8638"/>
    <cellStyle name="Currency 2 7 2 2 2" xfId="8639"/>
    <cellStyle name="Currency 2 7 2 3" xfId="8640"/>
    <cellStyle name="Currency 2 7 2 3 2" xfId="8641"/>
    <cellStyle name="Currency 2 7 2 4" xfId="8642"/>
    <cellStyle name="Currency 2 7 3" xfId="8643"/>
    <cellStyle name="Currency 2 7 3 2" xfId="8644"/>
    <cellStyle name="Currency 2 7 4" xfId="8645"/>
    <cellStyle name="Currency 2 7 4 2" xfId="8646"/>
    <cellStyle name="Currency 2 7 5" xfId="8647"/>
    <cellStyle name="Currency 2 8" xfId="8648"/>
    <cellStyle name="Currency 2 8 2" xfId="8649"/>
    <cellStyle name="Currency 2 8 2 2" xfId="8650"/>
    <cellStyle name="Currency 2 8 3" xfId="8651"/>
    <cellStyle name="Currency 2 8 3 2" xfId="8652"/>
    <cellStyle name="Currency 2 8 4" xfId="8653"/>
    <cellStyle name="Currency 2 9" xfId="8654"/>
    <cellStyle name="Currency 2 9 2" xfId="8655"/>
    <cellStyle name="Currency 2 9 2 2" xfId="8656"/>
    <cellStyle name="Currency 2 9 3" xfId="8657"/>
    <cellStyle name="Currency 2 9 3 2" xfId="8658"/>
    <cellStyle name="Currency 2 9 4" xfId="8659"/>
    <cellStyle name="Currency 2_Deferred Income Taxes" xfId="8660"/>
    <cellStyle name="Currency 20" xfId="8661"/>
    <cellStyle name="Currency 3" xfId="82"/>
    <cellStyle name="Currency 3 10" xfId="8662"/>
    <cellStyle name="Currency 3 10 2" xfId="8663"/>
    <cellStyle name="Currency 3 2" xfId="83"/>
    <cellStyle name="Currency 3 2 2" xfId="84"/>
    <cellStyle name="Currency 3 2 3" xfId="85"/>
    <cellStyle name="Currency 3 2 4" xfId="8664"/>
    <cellStyle name="Currency 3 2 4 2" xfId="8665"/>
    <cellStyle name="Currency 3 2 4 2 2" xfId="8666"/>
    <cellStyle name="Currency 3 2 4 3" xfId="8667"/>
    <cellStyle name="Currency 3 2 4 3 2" xfId="8668"/>
    <cellStyle name="Currency 3 2 4 4" xfId="8669"/>
    <cellStyle name="Currency 3 3" xfId="86"/>
    <cellStyle name="Currency 3 3 10" xfId="8670"/>
    <cellStyle name="Currency 3 3 2" xfId="8671"/>
    <cellStyle name="Currency 3 3 2 2" xfId="8672"/>
    <cellStyle name="Currency 3 3 2 2 2" xfId="8673"/>
    <cellStyle name="Currency 3 3 2 2 2 2" xfId="8674"/>
    <cellStyle name="Currency 3 3 2 2 3" xfId="8675"/>
    <cellStyle name="Currency 3 3 2 2 3 2" xfId="8676"/>
    <cellStyle name="Currency 3 3 2 2 4" xfId="8677"/>
    <cellStyle name="Currency 3 3 2 3" xfId="8678"/>
    <cellStyle name="Currency 3 3 2 3 2" xfId="8679"/>
    <cellStyle name="Currency 3 3 2 3 2 2" xfId="8680"/>
    <cellStyle name="Currency 3 3 2 3 3" xfId="8681"/>
    <cellStyle name="Currency 3 3 2 3 3 2" xfId="8682"/>
    <cellStyle name="Currency 3 3 2 3 4" xfId="8683"/>
    <cellStyle name="Currency 3 3 2 4" xfId="8684"/>
    <cellStyle name="Currency 3 3 2 4 2" xfId="8685"/>
    <cellStyle name="Currency 3 3 2 5" xfId="8686"/>
    <cellStyle name="Currency 3 3 2 5 2" xfId="8687"/>
    <cellStyle name="Currency 3 3 2 6" xfId="8688"/>
    <cellStyle name="Currency 3 3 3" xfId="8689"/>
    <cellStyle name="Currency 3 3 3 2" xfId="8690"/>
    <cellStyle name="Currency 3 3 3 2 2" xfId="8691"/>
    <cellStyle name="Currency 3 3 3 2 2 2" xfId="8692"/>
    <cellStyle name="Currency 3 3 3 2 3" xfId="8693"/>
    <cellStyle name="Currency 3 3 3 2 3 2" xfId="8694"/>
    <cellStyle name="Currency 3 3 3 2 4" xfId="8695"/>
    <cellStyle name="Currency 3 3 3 3" xfId="8696"/>
    <cellStyle name="Currency 3 3 3 3 2" xfId="8697"/>
    <cellStyle name="Currency 3 3 3 4" xfId="8698"/>
    <cellStyle name="Currency 3 3 3 4 2" xfId="8699"/>
    <cellStyle name="Currency 3 3 3 5" xfId="8700"/>
    <cellStyle name="Currency 3 3 4" xfId="8701"/>
    <cellStyle name="Currency 3 3 4 2" xfId="8702"/>
    <cellStyle name="Currency 3 3 4 2 2" xfId="8703"/>
    <cellStyle name="Currency 3 3 4 3" xfId="8704"/>
    <cellStyle name="Currency 3 3 4 3 2" xfId="8705"/>
    <cellStyle name="Currency 3 3 4 4" xfId="8706"/>
    <cellStyle name="Currency 3 3 5" xfId="8707"/>
    <cellStyle name="Currency 3 3 5 2" xfId="8708"/>
    <cellStyle name="Currency 3 3 5 2 2" xfId="8709"/>
    <cellStyle name="Currency 3 3 5 3" xfId="8710"/>
    <cellStyle name="Currency 3 3 5 3 2" xfId="8711"/>
    <cellStyle name="Currency 3 3 5 4" xfId="8712"/>
    <cellStyle name="Currency 3 3 6" xfId="8713"/>
    <cellStyle name="Currency 3 3 6 2" xfId="8714"/>
    <cellStyle name="Currency 3 3 6 2 2" xfId="8715"/>
    <cellStyle name="Currency 3 3 6 3" xfId="8716"/>
    <cellStyle name="Currency 3 3 6 3 2" xfId="8717"/>
    <cellStyle name="Currency 3 3 6 4" xfId="8718"/>
    <cellStyle name="Currency 3 3 7" xfId="8719"/>
    <cellStyle name="Currency 3 3 7 2" xfId="8720"/>
    <cellStyle name="Currency 3 3 7 2 2" xfId="8721"/>
    <cellStyle name="Currency 3 3 7 3" xfId="8722"/>
    <cellStyle name="Currency 3 3 7 3 2" xfId="8723"/>
    <cellStyle name="Currency 3 3 7 4" xfId="8724"/>
    <cellStyle name="Currency 3 3 8" xfId="8725"/>
    <cellStyle name="Currency 3 3 8 2" xfId="8726"/>
    <cellStyle name="Currency 3 3 9" xfId="8727"/>
    <cellStyle name="Currency 3 3 9 2" xfId="8728"/>
    <cellStyle name="Currency 3 4" xfId="87"/>
    <cellStyle name="Currency 3 4 2" xfId="8729"/>
    <cellStyle name="Currency 3 4 2 2" xfId="8730"/>
    <cellStyle name="Currency 3 4 2 2 2" xfId="8731"/>
    <cellStyle name="Currency 3 4 2 2 2 2" xfId="8732"/>
    <cellStyle name="Currency 3 4 2 2 3" xfId="8733"/>
    <cellStyle name="Currency 3 4 2 2 3 2" xfId="8734"/>
    <cellStyle name="Currency 3 4 2 2 4" xfId="8735"/>
    <cellStyle name="Currency 3 4 2 3" xfId="8736"/>
    <cellStyle name="Currency 3 4 2 3 2" xfId="8737"/>
    <cellStyle name="Currency 3 4 2 3 2 2" xfId="8738"/>
    <cellStyle name="Currency 3 4 2 3 3" xfId="8739"/>
    <cellStyle name="Currency 3 4 2 3 3 2" xfId="8740"/>
    <cellStyle name="Currency 3 4 2 3 4" xfId="8741"/>
    <cellStyle name="Currency 3 4 2 4" xfId="8742"/>
    <cellStyle name="Currency 3 4 2 4 2" xfId="8743"/>
    <cellStyle name="Currency 3 4 2 5" xfId="8744"/>
    <cellStyle name="Currency 3 4 2 5 2" xfId="8745"/>
    <cellStyle name="Currency 3 4 2 6" xfId="8746"/>
    <cellStyle name="Currency 3 4 3" xfId="8747"/>
    <cellStyle name="Currency 3 4 3 2" xfId="8748"/>
    <cellStyle name="Currency 3 4 3 2 2" xfId="8749"/>
    <cellStyle name="Currency 3 4 3 2 2 2" xfId="8750"/>
    <cellStyle name="Currency 3 4 3 2 3" xfId="8751"/>
    <cellStyle name="Currency 3 4 3 2 3 2" xfId="8752"/>
    <cellStyle name="Currency 3 4 3 2 4" xfId="8753"/>
    <cellStyle name="Currency 3 4 3 3" xfId="8754"/>
    <cellStyle name="Currency 3 4 3 3 2" xfId="8755"/>
    <cellStyle name="Currency 3 4 3 4" xfId="8756"/>
    <cellStyle name="Currency 3 4 3 4 2" xfId="8757"/>
    <cellStyle name="Currency 3 4 3 5" xfId="8758"/>
    <cellStyle name="Currency 3 4 4" xfId="8759"/>
    <cellStyle name="Currency 3 4 4 2" xfId="8760"/>
    <cellStyle name="Currency 3 4 4 2 2" xfId="8761"/>
    <cellStyle name="Currency 3 4 4 3" xfId="8762"/>
    <cellStyle name="Currency 3 4 4 3 2" xfId="8763"/>
    <cellStyle name="Currency 3 4 4 4" xfId="8764"/>
    <cellStyle name="Currency 3 4 5" xfId="8765"/>
    <cellStyle name="Currency 3 4 5 2" xfId="8766"/>
    <cellStyle name="Currency 3 4 5 2 2" xfId="8767"/>
    <cellStyle name="Currency 3 4 5 3" xfId="8768"/>
    <cellStyle name="Currency 3 4 5 3 2" xfId="8769"/>
    <cellStyle name="Currency 3 4 5 4" xfId="8770"/>
    <cellStyle name="Currency 3 4 6" xfId="8771"/>
    <cellStyle name="Currency 3 4 6 2" xfId="8772"/>
    <cellStyle name="Currency 3 4 6 2 2" xfId="8773"/>
    <cellStyle name="Currency 3 4 6 3" xfId="8774"/>
    <cellStyle name="Currency 3 4 6 3 2" xfId="8775"/>
    <cellStyle name="Currency 3 4 6 4" xfId="8776"/>
    <cellStyle name="Currency 3 4 7" xfId="8777"/>
    <cellStyle name="Currency 3 4 7 2" xfId="8778"/>
    <cellStyle name="Currency 3 4 8" xfId="8779"/>
    <cellStyle name="Currency 3 4 8 2" xfId="8780"/>
    <cellStyle name="Currency 3 4 9" xfId="8781"/>
    <cellStyle name="Currency 3 5" xfId="8782"/>
    <cellStyle name="Currency 3 5 2" xfId="8783"/>
    <cellStyle name="Currency 3 5 2 2" xfId="8784"/>
    <cellStyle name="Currency 3 5 2 2 2" xfId="8785"/>
    <cellStyle name="Currency 3 5 2 2 2 2" xfId="8786"/>
    <cellStyle name="Currency 3 5 2 2 3" xfId="8787"/>
    <cellStyle name="Currency 3 5 2 2 3 2" xfId="8788"/>
    <cellStyle name="Currency 3 5 2 2 4" xfId="8789"/>
    <cellStyle name="Currency 3 5 2 3" xfId="8790"/>
    <cellStyle name="Currency 3 5 2 3 2" xfId="8791"/>
    <cellStyle name="Currency 3 5 2 4" xfId="8792"/>
    <cellStyle name="Currency 3 5 2 4 2" xfId="8793"/>
    <cellStyle name="Currency 3 5 2 5" xfId="8794"/>
    <cellStyle name="Currency 3 5 3" xfId="8795"/>
    <cellStyle name="Currency 3 5 3 2" xfId="8796"/>
    <cellStyle name="Currency 3 5 3 2 2" xfId="8797"/>
    <cellStyle name="Currency 3 5 3 3" xfId="8798"/>
    <cellStyle name="Currency 3 5 3 3 2" xfId="8799"/>
    <cellStyle name="Currency 3 5 3 4" xfId="8800"/>
    <cellStyle name="Currency 3 5 4" xfId="8801"/>
    <cellStyle name="Currency 3 5 4 2" xfId="8802"/>
    <cellStyle name="Currency 3 5 4 2 2" xfId="8803"/>
    <cellStyle name="Currency 3 5 4 3" xfId="8804"/>
    <cellStyle name="Currency 3 5 4 3 2" xfId="8805"/>
    <cellStyle name="Currency 3 5 4 4" xfId="8806"/>
    <cellStyle name="Currency 3 5 5" xfId="8807"/>
    <cellStyle name="Currency 3 5 5 2" xfId="8808"/>
    <cellStyle name="Currency 3 5 5 2 2" xfId="8809"/>
    <cellStyle name="Currency 3 5 5 3" xfId="8810"/>
    <cellStyle name="Currency 3 5 5 3 2" xfId="8811"/>
    <cellStyle name="Currency 3 5 5 4" xfId="8812"/>
    <cellStyle name="Currency 3 5 6" xfId="8813"/>
    <cellStyle name="Currency 3 5 6 2" xfId="8814"/>
    <cellStyle name="Currency 3 5 7" xfId="8815"/>
    <cellStyle name="Currency 3 5 7 2" xfId="8816"/>
    <cellStyle name="Currency 3 5 8" xfId="8817"/>
    <cellStyle name="Currency 3 6" xfId="8818"/>
    <cellStyle name="Currency 3 6 2" xfId="8819"/>
    <cellStyle name="Currency 3 6 2 2" xfId="8820"/>
    <cellStyle name="Currency 3 6 3" xfId="8821"/>
    <cellStyle name="Currency 3 6 3 2" xfId="8822"/>
    <cellStyle name="Currency 3 6 4" xfId="8823"/>
    <cellStyle name="Currency 3 7" xfId="8824"/>
    <cellStyle name="Currency 3 8" xfId="8825"/>
    <cellStyle name="Currency 3 8 2" xfId="8826"/>
    <cellStyle name="Currency 3 9" xfId="8827"/>
    <cellStyle name="Currency 3 9 2" xfId="8828"/>
    <cellStyle name="Currency 4" xfId="88"/>
    <cellStyle name="Currency 4 10" xfId="8829"/>
    <cellStyle name="Currency 4 10 2" xfId="8830"/>
    <cellStyle name="Currency 4 10 2 2" xfId="8831"/>
    <cellStyle name="Currency 4 10 3" xfId="8832"/>
    <cellStyle name="Currency 4 10 3 2" xfId="8833"/>
    <cellStyle name="Currency 4 10 4" xfId="8834"/>
    <cellStyle name="Currency 4 11" xfId="8835"/>
    <cellStyle name="Currency 4 12" xfId="8836"/>
    <cellStyle name="Currency 4 12 2" xfId="8837"/>
    <cellStyle name="Currency 4 13" xfId="8838"/>
    <cellStyle name="Currency 4 13 2" xfId="8839"/>
    <cellStyle name="Currency 4 14" xfId="8840"/>
    <cellStyle name="Currency 4 14 2" xfId="8841"/>
    <cellStyle name="Currency 4 15" xfId="8842"/>
    <cellStyle name="Currency 4 2" xfId="8843"/>
    <cellStyle name="Currency 4 2 10" xfId="8844"/>
    <cellStyle name="Currency 4 2 10 2" xfId="8845"/>
    <cellStyle name="Currency 4 2 11" xfId="8846"/>
    <cellStyle name="Currency 4 2 2" xfId="8847"/>
    <cellStyle name="Currency 4 2 2 2" xfId="8848"/>
    <cellStyle name="Currency 4 2 2 2 2" xfId="8849"/>
    <cellStyle name="Currency 4 2 2 2 2 2" xfId="8850"/>
    <cellStyle name="Currency 4 2 2 2 3" xfId="8851"/>
    <cellStyle name="Currency 4 2 2 2 3 2" xfId="8852"/>
    <cellStyle name="Currency 4 2 2 2 4" xfId="8853"/>
    <cellStyle name="Currency 4 2 2 3" xfId="8854"/>
    <cellStyle name="Currency 4 2 2 3 2" xfId="8855"/>
    <cellStyle name="Currency 4 2 2 3 2 2" xfId="8856"/>
    <cellStyle name="Currency 4 2 2 3 3" xfId="8857"/>
    <cellStyle name="Currency 4 2 2 3 3 2" xfId="8858"/>
    <cellStyle name="Currency 4 2 2 3 4" xfId="8859"/>
    <cellStyle name="Currency 4 2 2 4" xfId="8860"/>
    <cellStyle name="Currency 4 2 2 4 2" xfId="8861"/>
    <cellStyle name="Currency 4 2 2 5" xfId="8862"/>
    <cellStyle name="Currency 4 2 2 5 2" xfId="8863"/>
    <cellStyle name="Currency 4 2 2 6" xfId="8864"/>
    <cellStyle name="Currency 4 2 3" xfId="8865"/>
    <cellStyle name="Currency 4 2 3 2" xfId="8866"/>
    <cellStyle name="Currency 4 2 3 2 2" xfId="8867"/>
    <cellStyle name="Currency 4 2 3 2 2 2" xfId="8868"/>
    <cellStyle name="Currency 4 2 3 2 3" xfId="8869"/>
    <cellStyle name="Currency 4 2 3 2 3 2" xfId="8870"/>
    <cellStyle name="Currency 4 2 3 2 4" xfId="8871"/>
    <cellStyle name="Currency 4 2 3 3" xfId="8872"/>
    <cellStyle name="Currency 4 2 3 3 2" xfId="8873"/>
    <cellStyle name="Currency 4 2 3 4" xfId="8874"/>
    <cellStyle name="Currency 4 2 3 4 2" xfId="8875"/>
    <cellStyle name="Currency 4 2 3 5" xfId="8876"/>
    <cellStyle name="Currency 4 2 4" xfId="8877"/>
    <cellStyle name="Currency 4 2 4 2" xfId="8878"/>
    <cellStyle name="Currency 4 2 4 2 2" xfId="8879"/>
    <cellStyle name="Currency 4 2 4 3" xfId="8880"/>
    <cellStyle name="Currency 4 2 4 3 2" xfId="8881"/>
    <cellStyle name="Currency 4 2 4 4" xfId="8882"/>
    <cellStyle name="Currency 4 2 5" xfId="8883"/>
    <cellStyle name="Currency 4 2 5 2" xfId="8884"/>
    <cellStyle name="Currency 4 2 5 2 2" xfId="8885"/>
    <cellStyle name="Currency 4 2 5 3" xfId="8886"/>
    <cellStyle name="Currency 4 2 5 3 2" xfId="8887"/>
    <cellStyle name="Currency 4 2 5 4" xfId="8888"/>
    <cellStyle name="Currency 4 2 6" xfId="8889"/>
    <cellStyle name="Currency 4 2 6 2" xfId="8890"/>
    <cellStyle name="Currency 4 2 6 2 2" xfId="8891"/>
    <cellStyle name="Currency 4 2 6 3" xfId="8892"/>
    <cellStyle name="Currency 4 2 6 3 2" xfId="8893"/>
    <cellStyle name="Currency 4 2 6 4" xfId="8894"/>
    <cellStyle name="Currency 4 2 7" xfId="8895"/>
    <cellStyle name="Currency 4 2 7 2" xfId="8896"/>
    <cellStyle name="Currency 4 2 7 2 2" xfId="8897"/>
    <cellStyle name="Currency 4 2 7 3" xfId="8898"/>
    <cellStyle name="Currency 4 2 7 3 2" xfId="8899"/>
    <cellStyle name="Currency 4 2 7 4" xfId="8900"/>
    <cellStyle name="Currency 4 2 8" xfId="8901"/>
    <cellStyle name="Currency 4 2 8 2" xfId="8902"/>
    <cellStyle name="Currency 4 2 9" xfId="8903"/>
    <cellStyle name="Currency 4 2 9 2" xfId="8904"/>
    <cellStyle name="Currency 4 3" xfId="8905"/>
    <cellStyle name="Currency 4 3 10" xfId="8906"/>
    <cellStyle name="Currency 4 3 2" xfId="8907"/>
    <cellStyle name="Currency 4 3 2 2" xfId="8908"/>
    <cellStyle name="Currency 4 3 2 2 2" xfId="8909"/>
    <cellStyle name="Currency 4 3 2 2 2 2" xfId="8910"/>
    <cellStyle name="Currency 4 3 2 2 3" xfId="8911"/>
    <cellStyle name="Currency 4 3 2 2 3 2" xfId="8912"/>
    <cellStyle name="Currency 4 3 2 2 4" xfId="8913"/>
    <cellStyle name="Currency 4 3 2 3" xfId="8914"/>
    <cellStyle name="Currency 4 3 2 3 2" xfId="8915"/>
    <cellStyle name="Currency 4 3 2 3 2 2" xfId="8916"/>
    <cellStyle name="Currency 4 3 2 3 3" xfId="8917"/>
    <cellStyle name="Currency 4 3 2 3 3 2" xfId="8918"/>
    <cellStyle name="Currency 4 3 2 3 4" xfId="8919"/>
    <cellStyle name="Currency 4 3 2 4" xfId="8920"/>
    <cellStyle name="Currency 4 3 2 4 2" xfId="8921"/>
    <cellStyle name="Currency 4 3 2 5" xfId="8922"/>
    <cellStyle name="Currency 4 3 2 5 2" xfId="8923"/>
    <cellStyle name="Currency 4 3 2 6" xfId="8924"/>
    <cellStyle name="Currency 4 3 3" xfId="8925"/>
    <cellStyle name="Currency 4 3 3 2" xfId="8926"/>
    <cellStyle name="Currency 4 3 3 2 2" xfId="8927"/>
    <cellStyle name="Currency 4 3 3 2 2 2" xfId="8928"/>
    <cellStyle name="Currency 4 3 3 2 3" xfId="8929"/>
    <cellStyle name="Currency 4 3 3 2 3 2" xfId="8930"/>
    <cellStyle name="Currency 4 3 3 2 4" xfId="8931"/>
    <cellStyle name="Currency 4 3 3 3" xfId="8932"/>
    <cellStyle name="Currency 4 3 3 3 2" xfId="8933"/>
    <cellStyle name="Currency 4 3 3 4" xfId="8934"/>
    <cellStyle name="Currency 4 3 3 4 2" xfId="8935"/>
    <cellStyle name="Currency 4 3 3 5" xfId="8936"/>
    <cellStyle name="Currency 4 3 4" xfId="8937"/>
    <cellStyle name="Currency 4 3 4 2" xfId="8938"/>
    <cellStyle name="Currency 4 3 4 2 2" xfId="8939"/>
    <cellStyle name="Currency 4 3 4 3" xfId="8940"/>
    <cellStyle name="Currency 4 3 4 3 2" xfId="8941"/>
    <cellStyle name="Currency 4 3 4 4" xfId="8942"/>
    <cellStyle name="Currency 4 3 5" xfId="8943"/>
    <cellStyle name="Currency 4 3 5 2" xfId="8944"/>
    <cellStyle name="Currency 4 3 5 2 2" xfId="8945"/>
    <cellStyle name="Currency 4 3 5 3" xfId="8946"/>
    <cellStyle name="Currency 4 3 5 3 2" xfId="8947"/>
    <cellStyle name="Currency 4 3 5 4" xfId="8948"/>
    <cellStyle name="Currency 4 3 6" xfId="8949"/>
    <cellStyle name="Currency 4 3 6 2" xfId="8950"/>
    <cellStyle name="Currency 4 3 6 2 2" xfId="8951"/>
    <cellStyle name="Currency 4 3 6 3" xfId="8952"/>
    <cellStyle name="Currency 4 3 6 3 2" xfId="8953"/>
    <cellStyle name="Currency 4 3 6 4" xfId="8954"/>
    <cellStyle name="Currency 4 3 7" xfId="8955"/>
    <cellStyle name="Currency 4 3 7 2" xfId="8956"/>
    <cellStyle name="Currency 4 3 7 2 2" xfId="8957"/>
    <cellStyle name="Currency 4 3 7 3" xfId="8958"/>
    <cellStyle name="Currency 4 3 7 3 2" xfId="8959"/>
    <cellStyle name="Currency 4 3 7 4" xfId="8960"/>
    <cellStyle name="Currency 4 3 8" xfId="8961"/>
    <cellStyle name="Currency 4 3 8 2" xfId="8962"/>
    <cellStyle name="Currency 4 3 9" xfId="8963"/>
    <cellStyle name="Currency 4 3 9 2" xfId="8964"/>
    <cellStyle name="Currency 4 4" xfId="8965"/>
    <cellStyle name="Currency 4 4 2" xfId="8966"/>
    <cellStyle name="Currency 4 4 2 2" xfId="8967"/>
    <cellStyle name="Currency 4 4 2 2 2" xfId="8968"/>
    <cellStyle name="Currency 4 4 2 2 2 2" xfId="8969"/>
    <cellStyle name="Currency 4 4 2 2 3" xfId="8970"/>
    <cellStyle name="Currency 4 4 2 2 3 2" xfId="8971"/>
    <cellStyle name="Currency 4 4 2 2 4" xfId="8972"/>
    <cellStyle name="Currency 4 4 2 3" xfId="8973"/>
    <cellStyle name="Currency 4 4 2 3 2" xfId="8974"/>
    <cellStyle name="Currency 4 4 2 4" xfId="8975"/>
    <cellStyle name="Currency 4 4 2 4 2" xfId="8976"/>
    <cellStyle name="Currency 4 4 2 5" xfId="8977"/>
    <cellStyle name="Currency 4 4 3" xfId="8978"/>
    <cellStyle name="Currency 4 4 3 2" xfId="8979"/>
    <cellStyle name="Currency 4 4 3 2 2" xfId="8980"/>
    <cellStyle name="Currency 4 4 3 3" xfId="8981"/>
    <cellStyle name="Currency 4 4 3 3 2" xfId="8982"/>
    <cellStyle name="Currency 4 4 3 4" xfId="8983"/>
    <cellStyle name="Currency 4 4 4" xfId="8984"/>
    <cellStyle name="Currency 4 4 4 2" xfId="8985"/>
    <cellStyle name="Currency 4 4 4 2 2" xfId="8986"/>
    <cellStyle name="Currency 4 4 4 3" xfId="8987"/>
    <cellStyle name="Currency 4 4 4 3 2" xfId="8988"/>
    <cellStyle name="Currency 4 4 4 4" xfId="8989"/>
    <cellStyle name="Currency 4 4 5" xfId="8990"/>
    <cellStyle name="Currency 4 4 5 2" xfId="8991"/>
    <cellStyle name="Currency 4 4 5 2 2" xfId="8992"/>
    <cellStyle name="Currency 4 4 5 3" xfId="8993"/>
    <cellStyle name="Currency 4 4 5 3 2" xfId="8994"/>
    <cellStyle name="Currency 4 4 5 4" xfId="8995"/>
    <cellStyle name="Currency 4 4 6" xfId="8996"/>
    <cellStyle name="Currency 4 4 6 2" xfId="8997"/>
    <cellStyle name="Currency 4 4 7" xfId="8998"/>
    <cellStyle name="Currency 4 4 7 2" xfId="8999"/>
    <cellStyle name="Currency 4 4 8" xfId="9000"/>
    <cellStyle name="Currency 4 5" xfId="9001"/>
    <cellStyle name="Currency 4 5 2" xfId="9002"/>
    <cellStyle name="Currency 4 5 2 2" xfId="9003"/>
    <cellStyle name="Currency 4 5 2 2 2" xfId="9004"/>
    <cellStyle name="Currency 4 5 2 3" xfId="9005"/>
    <cellStyle name="Currency 4 5 2 3 2" xfId="9006"/>
    <cellStyle name="Currency 4 5 2 4" xfId="9007"/>
    <cellStyle name="Currency 4 5 3" xfId="9008"/>
    <cellStyle name="Currency 4 5 3 2" xfId="9009"/>
    <cellStyle name="Currency 4 5 3 2 2" xfId="9010"/>
    <cellStyle name="Currency 4 5 3 3" xfId="9011"/>
    <cellStyle name="Currency 4 5 3 3 2" xfId="9012"/>
    <cellStyle name="Currency 4 5 3 4" xfId="9013"/>
    <cellStyle name="Currency 4 5 4" xfId="9014"/>
    <cellStyle name="Currency 4 5 4 2" xfId="9015"/>
    <cellStyle name="Currency 4 5 5" xfId="9016"/>
    <cellStyle name="Currency 4 5 5 2" xfId="9017"/>
    <cellStyle name="Currency 4 5 6" xfId="9018"/>
    <cellStyle name="Currency 4 6" xfId="9019"/>
    <cellStyle name="Currency 4 6 2" xfId="9020"/>
    <cellStyle name="Currency 4 6 2 2" xfId="9021"/>
    <cellStyle name="Currency 4 6 2 2 2" xfId="9022"/>
    <cellStyle name="Currency 4 6 2 3" xfId="9023"/>
    <cellStyle name="Currency 4 6 2 3 2" xfId="9024"/>
    <cellStyle name="Currency 4 6 2 4" xfId="9025"/>
    <cellStyle name="Currency 4 6 3" xfId="9026"/>
    <cellStyle name="Currency 4 6 3 2" xfId="9027"/>
    <cellStyle name="Currency 4 6 4" xfId="9028"/>
    <cellStyle name="Currency 4 6 4 2" xfId="9029"/>
    <cellStyle name="Currency 4 6 5" xfId="9030"/>
    <cellStyle name="Currency 4 7" xfId="9031"/>
    <cellStyle name="Currency 4 7 2" xfId="9032"/>
    <cellStyle name="Currency 4 7 2 2" xfId="9033"/>
    <cellStyle name="Currency 4 7 3" xfId="9034"/>
    <cellStyle name="Currency 4 7 3 2" xfId="9035"/>
    <cellStyle name="Currency 4 7 4" xfId="9036"/>
    <cellStyle name="Currency 4 8" xfId="9037"/>
    <cellStyle name="Currency 4 8 2" xfId="9038"/>
    <cellStyle name="Currency 4 8 2 2" xfId="9039"/>
    <cellStyle name="Currency 4 8 3" xfId="9040"/>
    <cellStyle name="Currency 4 8 3 2" xfId="9041"/>
    <cellStyle name="Currency 4 8 4" xfId="9042"/>
    <cellStyle name="Currency 4 9" xfId="9043"/>
    <cellStyle name="Currency 4 9 2" xfId="9044"/>
    <cellStyle name="Currency 4 9 2 2" xfId="9045"/>
    <cellStyle name="Currency 4 9 3" xfId="9046"/>
    <cellStyle name="Currency 4 9 3 2" xfId="9047"/>
    <cellStyle name="Currency 4 9 4" xfId="9048"/>
    <cellStyle name="Currency 5" xfId="362"/>
    <cellStyle name="Currency 5 10" xfId="15526"/>
    <cellStyle name="Currency 5 2" xfId="9049"/>
    <cellStyle name="Currency 5 2 2" xfId="9050"/>
    <cellStyle name="Currency 5 2 3" xfId="9051"/>
    <cellStyle name="Currency 5 3" xfId="9052"/>
    <cellStyle name="Currency 5 4" xfId="9053"/>
    <cellStyle name="Currency 5 5" xfId="9054"/>
    <cellStyle name="Currency 5 5 2" xfId="9055"/>
    <cellStyle name="Currency 5 5 2 2" xfId="9056"/>
    <cellStyle name="Currency 5 5 3" xfId="9057"/>
    <cellStyle name="Currency 5 5 3 2" xfId="9058"/>
    <cellStyle name="Currency 5 5 4" xfId="9059"/>
    <cellStyle name="Currency 5 6" xfId="9060"/>
    <cellStyle name="Currency 5 6 2" xfId="9061"/>
    <cellStyle name="Currency 5 7" xfId="9062"/>
    <cellStyle name="Currency 5 7 2" xfId="9063"/>
    <cellStyle name="Currency 5 8" xfId="9064"/>
    <cellStyle name="Currency 5 8 2" xfId="9065"/>
    <cellStyle name="Currency 5 9" xfId="9066"/>
    <cellStyle name="Currency 6" xfId="363"/>
    <cellStyle name="Currency 6 2" xfId="9067"/>
    <cellStyle name="Currency 6 2 2" xfId="9068"/>
    <cellStyle name="Currency 6 2 2 2" xfId="9069"/>
    <cellStyle name="Currency 6 2 3" xfId="9070"/>
    <cellStyle name="Currency 6 2 3 2" xfId="9071"/>
    <cellStyle name="Currency 6 2 4" xfId="9072"/>
    <cellStyle name="Currency 6 3" xfId="9073"/>
    <cellStyle name="Currency 6 3 2" xfId="9074"/>
    <cellStyle name="Currency 6 4" xfId="9075"/>
    <cellStyle name="Currency 6 4 2" xfId="9076"/>
    <cellStyle name="Currency 6 5" xfId="9077"/>
    <cellStyle name="Currency 6 5 2" xfId="9078"/>
    <cellStyle name="Currency 6 6" xfId="9079"/>
    <cellStyle name="Currency 7" xfId="364"/>
    <cellStyle name="Currency 7 2" xfId="9080"/>
    <cellStyle name="Currency 7 2 2" xfId="9081"/>
    <cellStyle name="Currency 7 2 2 2" xfId="9082"/>
    <cellStyle name="Currency 7 2 3" xfId="9083"/>
    <cellStyle name="Currency 7 2 3 2" xfId="9084"/>
    <cellStyle name="Currency 7 2 4" xfId="9085"/>
    <cellStyle name="Currency 7 3" xfId="9086"/>
    <cellStyle name="Currency 7 3 2" xfId="9087"/>
    <cellStyle name="Currency 7 4" xfId="9088"/>
    <cellStyle name="Currency 7 4 2" xfId="9089"/>
    <cellStyle name="Currency 7 5" xfId="9090"/>
    <cellStyle name="Currency 7 5 2" xfId="9091"/>
    <cellStyle name="Currency 7 6" xfId="9092"/>
    <cellStyle name="Currency 8" xfId="365"/>
    <cellStyle name="Currency 8 2" xfId="9093"/>
    <cellStyle name="Currency 8 2 2" xfId="9094"/>
    <cellStyle name="Currency 8 2 2 2" xfId="9095"/>
    <cellStyle name="Currency 8 2 3" xfId="9096"/>
    <cellStyle name="Currency 8 2 3 2" xfId="9097"/>
    <cellStyle name="Currency 8 2 4" xfId="9098"/>
    <cellStyle name="Currency 8 3" xfId="9099"/>
    <cellStyle name="Currency 8 4" xfId="9100"/>
    <cellStyle name="Currency 9" xfId="9101"/>
    <cellStyle name="Currency 9 2" xfId="9102"/>
    <cellStyle name="Currency 9 3" xfId="9103"/>
    <cellStyle name="Currency No Comma" xfId="89"/>
    <cellStyle name="Currency(0)" xfId="366"/>
    <cellStyle name="Currency0" xfId="90"/>
    <cellStyle name="Currency0 2" xfId="9104"/>
    <cellStyle name="Currency0 2 16 2" xfId="9105"/>
    <cellStyle name="Currency0 2 2" xfId="9106"/>
    <cellStyle name="Currency0 2 2 2" xfId="9107"/>
    <cellStyle name="Currency0 3" xfId="9108"/>
    <cellStyle name="Currency0 4" xfId="9109"/>
    <cellStyle name="Currency0 5" xfId="9110"/>
    <cellStyle name="Currency0_Deferred Income Taxes" xfId="9111"/>
    <cellStyle name="Currsmall" xfId="9112"/>
    <cellStyle name="Custom - Style8" xfId="9113"/>
    <cellStyle name="Data   - Style2" xfId="9114"/>
    <cellStyle name="Data   - Style2 2" xfId="9115"/>
    <cellStyle name="Data   - Style2 3" xfId="9116"/>
    <cellStyle name="Data   - Style2 4" xfId="9117"/>
    <cellStyle name="Data Link" xfId="9118"/>
    <cellStyle name="Date" xfId="91"/>
    <cellStyle name="Date - Style1" xfId="367"/>
    <cellStyle name="Date - Style3" xfId="368"/>
    <cellStyle name="Date (mm/dd/yy)" xfId="9119"/>
    <cellStyle name="Date (mm/yy)" xfId="9120"/>
    <cellStyle name="Date (mmm/yy)" xfId="9121"/>
    <cellStyle name="Date (Mon, Tues, etc)" xfId="9122"/>
    <cellStyle name="Date (Monday, Tuesday, etc)" xfId="9123"/>
    <cellStyle name="Date 10" xfId="9124"/>
    <cellStyle name="Date 11" xfId="9125"/>
    <cellStyle name="Date 12" xfId="9126"/>
    <cellStyle name="Date 13" xfId="9127"/>
    <cellStyle name="Date 14" xfId="9128"/>
    <cellStyle name="Date 15" xfId="9129"/>
    <cellStyle name="Date 16" xfId="9130"/>
    <cellStyle name="Date 17" xfId="9131"/>
    <cellStyle name="Date 18" xfId="9132"/>
    <cellStyle name="Date 19" xfId="9133"/>
    <cellStyle name="Date 2" xfId="9134"/>
    <cellStyle name="Date 2 2" xfId="9135"/>
    <cellStyle name="Date 20" xfId="9136"/>
    <cellStyle name="Date 21" xfId="9137"/>
    <cellStyle name="Date 22" xfId="9138"/>
    <cellStyle name="Date 23" xfId="9139"/>
    <cellStyle name="Date 24" xfId="9140"/>
    <cellStyle name="Date 25" xfId="9141"/>
    <cellStyle name="Date 26" xfId="9142"/>
    <cellStyle name="Date 27" xfId="9143"/>
    <cellStyle name="Date 28" xfId="9144"/>
    <cellStyle name="Date 29" xfId="9145"/>
    <cellStyle name="Date 3" xfId="9146"/>
    <cellStyle name="Date 30" xfId="9147"/>
    <cellStyle name="Date 31" xfId="9148"/>
    <cellStyle name="Date 32" xfId="9149"/>
    <cellStyle name="Date 33" xfId="9150"/>
    <cellStyle name="Date 34" xfId="9151"/>
    <cellStyle name="Date 4" xfId="9152"/>
    <cellStyle name="Date 5" xfId="9153"/>
    <cellStyle name="Date 6" xfId="9154"/>
    <cellStyle name="Date 7" xfId="9155"/>
    <cellStyle name="Date 8" xfId="9156"/>
    <cellStyle name="Date 9" xfId="9157"/>
    <cellStyle name="Date_0609_CapEx_Escalation_v2" xfId="9158"/>
    <cellStyle name="drp-sh - Style2" xfId="9159"/>
    <cellStyle name="Entered" xfId="9160"/>
    <cellStyle name="Euro" xfId="9161"/>
    <cellStyle name="Explanatory Text 2" xfId="92"/>
    <cellStyle name="Explanatory Text 2 2" xfId="9162"/>
    <cellStyle name="Explanatory Text 2_Deferred Income Taxes" xfId="9163"/>
    <cellStyle name="Explanatory Text 3" xfId="369"/>
    <cellStyle name="Explanatory Text 4" xfId="370"/>
    <cellStyle name="Explanatory Text 5" xfId="371"/>
    <cellStyle name="Explanatory Text 6" xfId="372"/>
    <cellStyle name="F2" xfId="9164"/>
    <cellStyle name="F3" xfId="9165"/>
    <cellStyle name="F4" xfId="9166"/>
    <cellStyle name="F5" xfId="9167"/>
    <cellStyle name="F6" xfId="9168"/>
    <cellStyle name="F7" xfId="9169"/>
    <cellStyle name="F8" xfId="9170"/>
    <cellStyle name="fabcd" xfId="9171"/>
    <cellStyle name="fabcd 2" xfId="9172"/>
    <cellStyle name="fabcd 2 2" xfId="9173"/>
    <cellStyle name="fCurHigh" xfId="9174"/>
    <cellStyle name="fCurHigh 2" xfId="9175"/>
    <cellStyle name="fCurHigh 2 2" xfId="9176"/>
    <cellStyle name="fCurHigh 2 3" xfId="9177"/>
    <cellStyle name="fCurrency" xfId="9178"/>
    <cellStyle name="fCurrency 2" xfId="9179"/>
    <cellStyle name="fCurrency 2 2" xfId="9180"/>
    <cellStyle name="fCurrency 2 3" xfId="9181"/>
    <cellStyle name="fheader" xfId="9182"/>
    <cellStyle name="Fixed" xfId="93"/>
    <cellStyle name="Fixed 2" xfId="9183"/>
    <cellStyle name="Fixed 2 2" xfId="9184"/>
    <cellStyle name="Fixed 3" xfId="9185"/>
    <cellStyle name="Fixed 4" xfId="9186"/>
    <cellStyle name="Fixed 5" xfId="9187"/>
    <cellStyle name="Fixed2 - Style2" xfId="373"/>
    <cellStyle name="Fixlong" xfId="9188"/>
    <cellStyle name="Formula" xfId="9189"/>
    <cellStyle name="fPercent" xfId="9190"/>
    <cellStyle name="fPercent 2" xfId="9191"/>
    <cellStyle name="fPercent 2 2" xfId="9192"/>
    <cellStyle name="fThreeDec" xfId="9193"/>
    <cellStyle name="fThreeDec 2" xfId="9194"/>
    <cellStyle name="fThreeDec 2 2" xfId="9195"/>
    <cellStyle name="General" xfId="94"/>
    <cellStyle name="Good 2" xfId="95"/>
    <cellStyle name="Good 2 2" xfId="9196"/>
    <cellStyle name="Good 2 3" xfId="9197"/>
    <cellStyle name="Good 2_Deferred Income Taxes" xfId="9198"/>
    <cellStyle name="Good 3" xfId="374"/>
    <cellStyle name="Good 4" xfId="375"/>
    <cellStyle name="Good 5" xfId="376"/>
    <cellStyle name="Good 6" xfId="377"/>
    <cellStyle name="Grey" xfId="96"/>
    <cellStyle name="Grey 10" xfId="9199"/>
    <cellStyle name="Grey 11" xfId="9200"/>
    <cellStyle name="Grey 12" xfId="9201"/>
    <cellStyle name="Grey 13" xfId="9202"/>
    <cellStyle name="Grey 14" xfId="9203"/>
    <cellStyle name="Grey 2" xfId="378"/>
    <cellStyle name="Grey 25" xfId="9204"/>
    <cellStyle name="Grey 3" xfId="379"/>
    <cellStyle name="Grey 4" xfId="9205"/>
    <cellStyle name="Grey 5" xfId="9206"/>
    <cellStyle name="Grey 6" xfId="9207"/>
    <cellStyle name="Grey 7" xfId="9208"/>
    <cellStyle name="Grey 8" xfId="9209"/>
    <cellStyle name="Grey 9" xfId="9210"/>
    <cellStyle name="Grey_Deferred Income Taxes" xfId="9211"/>
    <cellStyle name="g-tota - Style7" xfId="9212"/>
    <cellStyle name="header" xfId="97"/>
    <cellStyle name="Header1" xfId="98"/>
    <cellStyle name="Header2" xfId="99"/>
    <cellStyle name="Header2 2" xfId="9213"/>
    <cellStyle name="Header2 2 2" xfId="9214"/>
    <cellStyle name="Header2 2 3" xfId="9215"/>
    <cellStyle name="Heading" xfId="9216"/>
    <cellStyle name="Heading 1 10" xfId="9217"/>
    <cellStyle name="Heading 1 2" xfId="100"/>
    <cellStyle name="Heading 1 2 10" xfId="9218"/>
    <cellStyle name="Heading 1 2 2" xfId="9219"/>
    <cellStyle name="Heading 1 2 3" xfId="9220"/>
    <cellStyle name="Heading 1 2_Deferred Income Taxes" xfId="9221"/>
    <cellStyle name="Heading 1 3" xfId="9222"/>
    <cellStyle name="Heading 1 4" xfId="9223"/>
    <cellStyle name="Heading 1 6" xfId="9224"/>
    <cellStyle name="Heading 2 10" xfId="9225"/>
    <cellStyle name="Heading 2 2" xfId="101"/>
    <cellStyle name="Heading 2 2 10" xfId="9226"/>
    <cellStyle name="Heading 2 2 2" xfId="9227"/>
    <cellStyle name="Heading 2 2 3" xfId="9228"/>
    <cellStyle name="Heading 2 2_Deferred Income Taxes" xfId="9229"/>
    <cellStyle name="Heading 2 3" xfId="9230"/>
    <cellStyle name="Heading 2 4" xfId="9231"/>
    <cellStyle name="Heading 2 5" xfId="9232"/>
    <cellStyle name="Heading 2 6" xfId="9233"/>
    <cellStyle name="Heading 3 2" xfId="102"/>
    <cellStyle name="Heading 3 2 2" xfId="9234"/>
    <cellStyle name="Heading 3 2 3" xfId="9235"/>
    <cellStyle name="Heading 3 2_Deferred Income Taxes" xfId="9236"/>
    <cellStyle name="Heading 3 3" xfId="380"/>
    <cellStyle name="Heading 3 4" xfId="381"/>
    <cellStyle name="Heading 3 5" xfId="382"/>
    <cellStyle name="Heading 3 6" xfId="383"/>
    <cellStyle name="Heading 4 2" xfId="103"/>
    <cellStyle name="Heading 4 2 2" xfId="9237"/>
    <cellStyle name="Heading 4 2 3" xfId="9238"/>
    <cellStyle name="Heading 4 2_Deferred Income Taxes" xfId="9239"/>
    <cellStyle name="Heading 4 3" xfId="384"/>
    <cellStyle name="Heading 4 4" xfId="385"/>
    <cellStyle name="Heading 4 5" xfId="386"/>
    <cellStyle name="Heading 4 6" xfId="387"/>
    <cellStyle name="Heading1" xfId="388"/>
    <cellStyle name="Heading2" xfId="389"/>
    <cellStyle name="Heading2 2" xfId="9240"/>
    <cellStyle name="Heading2_Deferred Income Taxes" xfId="9241"/>
    <cellStyle name="heading3" xfId="9242"/>
    <cellStyle name="HEADINGS" xfId="9243"/>
    <cellStyle name="HEADINGSTOP" xfId="9244"/>
    <cellStyle name="Hyperlink 2" xfId="104"/>
    <cellStyle name="Hyperlink 2 2" xfId="390"/>
    <cellStyle name="Hyperlink 2 3" xfId="391"/>
    <cellStyle name="Hyperlink 3" xfId="105"/>
    <cellStyle name="Hyperlink 3 2" xfId="9245"/>
    <cellStyle name="Hyperlink 3_Deferred Income Taxes" xfId="9246"/>
    <cellStyle name="Hyperlink 4" xfId="392"/>
    <cellStyle name="Input [yellow]" xfId="106"/>
    <cellStyle name="Input [yellow] 10" xfId="9247"/>
    <cellStyle name="Input [yellow] 11" xfId="9248"/>
    <cellStyle name="Input [yellow] 12" xfId="9249"/>
    <cellStyle name="Input [yellow] 13" xfId="9250"/>
    <cellStyle name="Input [yellow] 14" xfId="9251"/>
    <cellStyle name="Input [yellow] 2" xfId="393"/>
    <cellStyle name="Input [yellow] 25" xfId="9252"/>
    <cellStyle name="Input [yellow] 3" xfId="394"/>
    <cellStyle name="Input [yellow] 4" xfId="9253"/>
    <cellStyle name="Input [yellow] 5" xfId="9254"/>
    <cellStyle name="Input [yellow] 6" xfId="9255"/>
    <cellStyle name="Input [yellow] 7" xfId="9256"/>
    <cellStyle name="Input [yellow] 8" xfId="9257"/>
    <cellStyle name="Input [yellow] 9" xfId="9258"/>
    <cellStyle name="Input [yellow]_Deferred Income Taxes" xfId="9259"/>
    <cellStyle name="Input 10" xfId="9260"/>
    <cellStyle name="Input 11" xfId="9261"/>
    <cellStyle name="Input 12" xfId="9262"/>
    <cellStyle name="Input 13" xfId="9263"/>
    <cellStyle name="Input 14" xfId="9264"/>
    <cellStyle name="Input 15" xfId="9265"/>
    <cellStyle name="Input 16" xfId="9266"/>
    <cellStyle name="Input 17" xfId="9267"/>
    <cellStyle name="Input 18" xfId="9268"/>
    <cellStyle name="Input 19" xfId="9269"/>
    <cellStyle name="Input 2" xfId="107"/>
    <cellStyle name="Input 2 2" xfId="9270"/>
    <cellStyle name="Input 2 3" xfId="9271"/>
    <cellStyle name="Input 2_Deferred Income Taxes" xfId="9272"/>
    <cellStyle name="Input 20" xfId="9273"/>
    <cellStyle name="Input 3" xfId="108"/>
    <cellStyle name="Input 3 2" xfId="9274"/>
    <cellStyle name="Input 4" xfId="9275"/>
    <cellStyle name="Input 5" xfId="9276"/>
    <cellStyle name="Input 6" xfId="9277"/>
    <cellStyle name="Input 7" xfId="9278"/>
    <cellStyle name="Input 7 2" xfId="9279"/>
    <cellStyle name="Input 7_Deferred Income Taxes" xfId="9280"/>
    <cellStyle name="Input 8" xfId="9281"/>
    <cellStyle name="Input 9" xfId="9282"/>
    <cellStyle name="Input box" xfId="9283"/>
    <cellStyle name="Input screen" xfId="9284"/>
    <cellStyle name="Input1" xfId="9285"/>
    <cellStyle name="Input2" xfId="9286"/>
    <cellStyle name="Inputs" xfId="9287"/>
    <cellStyle name="Inst. Sections" xfId="395"/>
    <cellStyle name="Inst. Subheading" xfId="396"/>
    <cellStyle name="Labels - Style3" xfId="9288"/>
    <cellStyle name="Labels - Style3 2" xfId="9289"/>
    <cellStyle name="Labels - Style3 3" xfId="9290"/>
    <cellStyle name="Labels - Style3 4" xfId="9291"/>
    <cellStyle name="line b - Style6" xfId="9292"/>
    <cellStyle name="Linked Cell 2" xfId="109"/>
    <cellStyle name="Linked Cell 2 2" xfId="9293"/>
    <cellStyle name="Linked Cell 2 3" xfId="9294"/>
    <cellStyle name="Linked Cell 2_Deferred Income Taxes" xfId="9295"/>
    <cellStyle name="Linked Cell 3" xfId="397"/>
    <cellStyle name="Linked Cell 4" xfId="398"/>
    <cellStyle name="Linked Cell 5" xfId="399"/>
    <cellStyle name="Linked Cell 6" xfId="400"/>
    <cellStyle name="Macro" xfId="401"/>
    <cellStyle name="macro descr" xfId="402"/>
    <cellStyle name="Macro_2010WkPlCamas" xfId="9296"/>
    <cellStyle name="MacroText" xfId="403"/>
    <cellStyle name="Marathon" xfId="404"/>
    <cellStyle name="MCP" xfId="110"/>
    <cellStyle name="Millares [0]_2AV_M_M " xfId="9297"/>
    <cellStyle name="Millares_2AV_M_M " xfId="9298"/>
    <cellStyle name="Moneda [0]_2AV_M_M " xfId="9299"/>
    <cellStyle name="Moneda_2AV_M_M " xfId="9300"/>
    <cellStyle name="Multiple" xfId="9301"/>
    <cellStyle name="Multiple [1]" xfId="9302"/>
    <cellStyle name="Multiple_10_21 A&amp;G Review" xfId="9303"/>
    <cellStyle name="Neutral 2" xfId="111"/>
    <cellStyle name="Neutral 2 2" xfId="9304"/>
    <cellStyle name="Neutral 2 3" xfId="9305"/>
    <cellStyle name="Neutral 2_Deferred Income Taxes" xfId="9306"/>
    <cellStyle name="Neutral 3" xfId="405"/>
    <cellStyle name="Neutral 4" xfId="406"/>
    <cellStyle name="Neutral 5" xfId="407"/>
    <cellStyle name="Neutral 6" xfId="408"/>
    <cellStyle name="nONE" xfId="112"/>
    <cellStyle name="none 10" xfId="9307"/>
    <cellStyle name="nONE 2" xfId="9308"/>
    <cellStyle name="nONE_Deferred Income Taxes" xfId="9309"/>
    <cellStyle name="noninput" xfId="113"/>
    <cellStyle name="noninput 2" xfId="409"/>
    <cellStyle name="noninput 3" xfId="410"/>
    <cellStyle name="noninput 4" xfId="9310"/>
    <cellStyle name="Normal" xfId="0" builtinId="0"/>
    <cellStyle name="Normal - Style1" xfId="114"/>
    <cellStyle name="Normal - Style1 10" xfId="9311"/>
    <cellStyle name="Normal - Style1 11" xfId="9312"/>
    <cellStyle name="Normal - Style1 12" xfId="9313"/>
    <cellStyle name="Normal - Style1 13" xfId="9314"/>
    <cellStyle name="Normal - Style1 14" xfId="9315"/>
    <cellStyle name="Normal - Style1 15" xfId="9316"/>
    <cellStyle name="Normal - Style1 15 2" xfId="9317"/>
    <cellStyle name="Normal - Style1 15 3" xfId="9318"/>
    <cellStyle name="Normal - Style1 16" xfId="9319"/>
    <cellStyle name="Normal - Style1 2" xfId="411"/>
    <cellStyle name="Normal - Style1 3" xfId="412"/>
    <cellStyle name="Normal - Style1 4" xfId="9320"/>
    <cellStyle name="Normal - Style1 5" xfId="9321"/>
    <cellStyle name="Normal - Style1 6" xfId="9322"/>
    <cellStyle name="Normal - Style1 7" xfId="9323"/>
    <cellStyle name="Normal - Style1 8" xfId="9324"/>
    <cellStyle name="Normal - Style1 9" xfId="9325"/>
    <cellStyle name="Normal - Style1_Deferred Income Taxes" xfId="9326"/>
    <cellStyle name="Normal - Style2" xfId="9327"/>
    <cellStyle name="Normal - Style3" xfId="9328"/>
    <cellStyle name="Normal - Style4" xfId="9329"/>
    <cellStyle name="Normal - Style5" xfId="9330"/>
    <cellStyle name="Normal - Style6" xfId="9331"/>
    <cellStyle name="Normal - Style7" xfId="9332"/>
    <cellStyle name="Normal - Style8" xfId="9333"/>
    <cellStyle name="Normal 10" xfId="115"/>
    <cellStyle name="Normal 10 10" xfId="9334"/>
    <cellStyle name="Normal 10 10 2" xfId="9335"/>
    <cellStyle name="Normal 10 2" xfId="9336"/>
    <cellStyle name="Normal 10 2 2" xfId="9337"/>
    <cellStyle name="Normal 10 2 2 2" xfId="9338"/>
    <cellStyle name="Normal 10 2 2 2 2" xfId="9339"/>
    <cellStyle name="Normal 10 2 2 3" xfId="9340"/>
    <cellStyle name="Normal 10 2 2 3 2" xfId="9341"/>
    <cellStyle name="Normal 10 2 2 4" xfId="9342"/>
    <cellStyle name="Normal 10 2 2 4 2" xfId="9343"/>
    <cellStyle name="Normal 10 2 3" xfId="9344"/>
    <cellStyle name="Normal 10 2 3 2" xfId="9345"/>
    <cellStyle name="Normal 10 2 3 2 2" xfId="9346"/>
    <cellStyle name="Normal 10 2 3 3" xfId="9347"/>
    <cellStyle name="Normal 10 2 3 3 2" xfId="9348"/>
    <cellStyle name="Normal 10 2 3 4" xfId="9349"/>
    <cellStyle name="Normal 10 2 3 4 2" xfId="9350"/>
    <cellStyle name="Normal 10 2 3 5" xfId="9351"/>
    <cellStyle name="Normal 10 2 4" xfId="9352"/>
    <cellStyle name="Normal 10 2 4 2" xfId="9353"/>
    <cellStyle name="Normal 10 2 5" xfId="9354"/>
    <cellStyle name="Normal 10 3" xfId="9355"/>
    <cellStyle name="Normal 10 3 2" xfId="9356"/>
    <cellStyle name="Normal 10 3 2 2" xfId="9357"/>
    <cellStyle name="Normal 10 3 2 2 2" xfId="9358"/>
    <cellStyle name="Normal 10 3 2 3" xfId="9359"/>
    <cellStyle name="Normal 10 3 2 3 2" xfId="9360"/>
    <cellStyle name="Normal 10 3 2 4" xfId="9361"/>
    <cellStyle name="Normal 10 3 3" xfId="9362"/>
    <cellStyle name="Normal 10 3 3 2" xfId="9363"/>
    <cellStyle name="Normal 10 3 3 2 2" xfId="9364"/>
    <cellStyle name="Normal 10 3 3 3" xfId="9365"/>
    <cellStyle name="Normal 10 3 3 3 2" xfId="9366"/>
    <cellStyle name="Normal 10 3 3 4" xfId="9367"/>
    <cellStyle name="Normal 10 3 4" xfId="9368"/>
    <cellStyle name="Normal 10 3 4 2" xfId="9369"/>
    <cellStyle name="Normal 10 3 4 2 2" xfId="9370"/>
    <cellStyle name="Normal 10 3 4 3" xfId="9371"/>
    <cellStyle name="Normal 10 3 4 3 2" xfId="9372"/>
    <cellStyle name="Normal 10 3 4 4" xfId="9373"/>
    <cellStyle name="Normal 10 3 5" xfId="9374"/>
    <cellStyle name="Normal 10 3 5 2" xfId="9375"/>
    <cellStyle name="Normal 10 3 6" xfId="9376"/>
    <cellStyle name="Normal 10 3 6 2" xfId="9377"/>
    <cellStyle name="Normal 10 3 7" xfId="9378"/>
    <cellStyle name="Normal 10 3 7 2" xfId="9379"/>
    <cellStyle name="Normal 10 3 8" xfId="9380"/>
    <cellStyle name="Normal 10 4" xfId="9381"/>
    <cellStyle name="Normal 10 4 2" xfId="9382"/>
    <cellStyle name="Normal 10 4 2 2" xfId="9383"/>
    <cellStyle name="Normal 10 4 2 2 2" xfId="9384"/>
    <cellStyle name="Normal 10 4 2 3" xfId="9385"/>
    <cellStyle name="Normal 10 4 2 3 2" xfId="9386"/>
    <cellStyle name="Normal 10 4 2 4" xfId="9387"/>
    <cellStyle name="Normal 10 4 3" xfId="9388"/>
    <cellStyle name="Normal 10 4 3 2" xfId="9389"/>
    <cellStyle name="Normal 10 4 4" xfId="9390"/>
    <cellStyle name="Normal 10 4 4 2" xfId="9391"/>
    <cellStyle name="Normal 10 4 5" xfId="9392"/>
    <cellStyle name="Normal 10 4 5 2" xfId="9393"/>
    <cellStyle name="Normal 10 4 6" xfId="9394"/>
    <cellStyle name="Normal 10 5" xfId="9395"/>
    <cellStyle name="Normal 10 5 2" xfId="9396"/>
    <cellStyle name="Normal 10 5 2 2" xfId="9397"/>
    <cellStyle name="Normal 10 5 3" xfId="9398"/>
    <cellStyle name="Normal 10 5 3 2" xfId="9399"/>
    <cellStyle name="Normal 10 5 4" xfId="9400"/>
    <cellStyle name="Normal 10 6" xfId="9401"/>
    <cellStyle name="Normal 10 6 2" xfId="9402"/>
    <cellStyle name="Normal 10 6 2 2" xfId="9403"/>
    <cellStyle name="Normal 10 6 3" xfId="9404"/>
    <cellStyle name="Normal 10 6 3 2" xfId="9405"/>
    <cellStyle name="Normal 10 6 4" xfId="9406"/>
    <cellStyle name="Normal 10 7" xfId="9407"/>
    <cellStyle name="Normal 10 8" xfId="9408"/>
    <cellStyle name="Normal 10 8 2" xfId="9409"/>
    <cellStyle name="Normal 10 9" xfId="9410"/>
    <cellStyle name="Normal 10 9 2" xfId="9411"/>
    <cellStyle name="Normal 10_Deferred Income Taxes" xfId="9412"/>
    <cellStyle name="Normal 100" xfId="9413"/>
    <cellStyle name="Normal 100 2" xfId="9414"/>
    <cellStyle name="Normal 100 2 2" xfId="9415"/>
    <cellStyle name="Normal 100 3" xfId="9416"/>
    <cellStyle name="Normal 100 3 2" xfId="9417"/>
    <cellStyle name="Normal 100 4" xfId="9418"/>
    <cellStyle name="Normal 100 4 2" xfId="9419"/>
    <cellStyle name="Normal 100 5" xfId="9420"/>
    <cellStyle name="Normal 100 6" xfId="15524"/>
    <cellStyle name="Normal 101" xfId="9421"/>
    <cellStyle name="Normal 101 2" xfId="9422"/>
    <cellStyle name="Normal 101 2 2" xfId="9423"/>
    <cellStyle name="Normal 101 3" xfId="9424"/>
    <cellStyle name="Normal 101 3 2" xfId="9425"/>
    <cellStyle name="Normal 101 4" xfId="9426"/>
    <cellStyle name="Normal 101 4 2" xfId="9427"/>
    <cellStyle name="Normal 101 5" xfId="9428"/>
    <cellStyle name="Normal 102" xfId="9429"/>
    <cellStyle name="Normal 102 2" xfId="9430"/>
    <cellStyle name="Normal 102 2 2" xfId="9431"/>
    <cellStyle name="Normal 102 3" xfId="9432"/>
    <cellStyle name="Normal 102 3 2" xfId="9433"/>
    <cellStyle name="Normal 102 4" xfId="9434"/>
    <cellStyle name="Normal 102 4 2" xfId="9435"/>
    <cellStyle name="Normal 102 5" xfId="9436"/>
    <cellStyle name="Normal 103" xfId="9437"/>
    <cellStyle name="Normal 103 2" xfId="9438"/>
    <cellStyle name="Normal 103 2 2" xfId="9439"/>
    <cellStyle name="Normal 103 3" xfId="9440"/>
    <cellStyle name="Normal 103 3 2" xfId="9441"/>
    <cellStyle name="Normal 103 4" xfId="9442"/>
    <cellStyle name="Normal 103 4 2" xfId="9443"/>
    <cellStyle name="Normal 103 5" xfId="9444"/>
    <cellStyle name="Normal 104" xfId="9445"/>
    <cellStyle name="Normal 104 2" xfId="9446"/>
    <cellStyle name="Normal 104 2 2" xfId="9447"/>
    <cellStyle name="Normal 104 3" xfId="9448"/>
    <cellStyle name="Normal 104 3 2" xfId="9449"/>
    <cellStyle name="Normal 104 4" xfId="9450"/>
    <cellStyle name="Normal 104 4 2" xfId="9451"/>
    <cellStyle name="Normal 104 5" xfId="9452"/>
    <cellStyle name="Normal 105" xfId="9453"/>
    <cellStyle name="Normal 105 2" xfId="9454"/>
    <cellStyle name="Normal 105 2 2" xfId="9455"/>
    <cellStyle name="Normal 105 3" xfId="9456"/>
    <cellStyle name="Normal 105 3 2" xfId="9457"/>
    <cellStyle name="Normal 105 4" xfId="9458"/>
    <cellStyle name="Normal 105 4 2" xfId="9459"/>
    <cellStyle name="Normal 105 5" xfId="9460"/>
    <cellStyle name="Normal 106" xfId="9461"/>
    <cellStyle name="Normal 106 2" xfId="9462"/>
    <cellStyle name="Normal 106 2 2" xfId="9463"/>
    <cellStyle name="Normal 106 3" xfId="9464"/>
    <cellStyle name="Normal 106 3 2" xfId="9465"/>
    <cellStyle name="Normal 106 4" xfId="9466"/>
    <cellStyle name="Normal 106 4 2" xfId="9467"/>
    <cellStyle name="Normal 106 5" xfId="9468"/>
    <cellStyle name="Normal 107" xfId="9469"/>
    <cellStyle name="Normal 107 2" xfId="9470"/>
    <cellStyle name="Normal 107 2 2" xfId="9471"/>
    <cellStyle name="Normal 107 3" xfId="9472"/>
    <cellStyle name="Normal 107 3 2" xfId="9473"/>
    <cellStyle name="Normal 107 4" xfId="9474"/>
    <cellStyle name="Normal 107 4 2" xfId="9475"/>
    <cellStyle name="Normal 107 5" xfId="9476"/>
    <cellStyle name="Normal 108" xfId="9477"/>
    <cellStyle name="Normal 108 2" xfId="9478"/>
    <cellStyle name="Normal 108 2 2" xfId="9479"/>
    <cellStyle name="Normal 108 3" xfId="9480"/>
    <cellStyle name="Normal 108 3 2" xfId="9481"/>
    <cellStyle name="Normal 108 4" xfId="9482"/>
    <cellStyle name="Normal 108 4 2" xfId="9483"/>
    <cellStyle name="Normal 108 5" xfId="9484"/>
    <cellStyle name="Normal 109" xfId="9485"/>
    <cellStyle name="Normal 109 2" xfId="9486"/>
    <cellStyle name="Normal 109 2 2" xfId="9487"/>
    <cellStyle name="Normal 109 3" xfId="9488"/>
    <cellStyle name="Normal 109 3 2" xfId="9489"/>
    <cellStyle name="Normal 109 4" xfId="9490"/>
    <cellStyle name="Normal 109 4 2" xfId="9491"/>
    <cellStyle name="Normal 109 5" xfId="9492"/>
    <cellStyle name="Normal 11" xfId="116"/>
    <cellStyle name="Normal 11 10" xfId="15529"/>
    <cellStyle name="Normal 11 18" xfId="15525"/>
    <cellStyle name="Normal 11 2" xfId="9493"/>
    <cellStyle name="Normal 11 2 2" xfId="9494"/>
    <cellStyle name="Normal 11 2 2 2" xfId="9495"/>
    <cellStyle name="Normal 11 2 2 2 2" xfId="9496"/>
    <cellStyle name="Normal 11 2 2 2 2 2" xfId="9497"/>
    <cellStyle name="Normal 11 2 2 2 2 2 2" xfId="9498"/>
    <cellStyle name="Normal 11 2 2 2 2 2 2 2" xfId="9499"/>
    <cellStyle name="Normal 11 2 2 2 2 2_Deferred Income Taxes" xfId="9500"/>
    <cellStyle name="Normal 11 2 2 2 2 3" xfId="9501"/>
    <cellStyle name="Normal 11 2 2 2 2 3 2" xfId="9502"/>
    <cellStyle name="Normal 11 2 2 2 2_Deferred Income Taxes" xfId="9503"/>
    <cellStyle name="Normal 11 2 2 2 3" xfId="9504"/>
    <cellStyle name="Normal 11 2 2 2 3 2" xfId="9505"/>
    <cellStyle name="Normal 11 2 2 2 3 2 2" xfId="9506"/>
    <cellStyle name="Normal 11 2 2 2 3 2 2 2" xfId="9507"/>
    <cellStyle name="Normal 11 2 2 2 3 2_Deferred Income Taxes" xfId="9508"/>
    <cellStyle name="Normal 11 2 2 2 3 3" xfId="9509"/>
    <cellStyle name="Normal 11 2 2 2 3 3 2" xfId="9510"/>
    <cellStyle name="Normal 11 2 2 2 3_Deferred Income Taxes" xfId="9511"/>
    <cellStyle name="Normal 11 2 2 2 4" xfId="9512"/>
    <cellStyle name="Normal 11 2 2 2 4 2" xfId="9513"/>
    <cellStyle name="Normal 11 2 2 2 4 2 2" xfId="9514"/>
    <cellStyle name="Normal 11 2 2 2 4_Deferred Income Taxes" xfId="9515"/>
    <cellStyle name="Normal 11 2 2 2 5" xfId="9516"/>
    <cellStyle name="Normal 11 2 2 2 5 2" xfId="9517"/>
    <cellStyle name="Normal 11 2 2 2_Deferred Income Taxes" xfId="9518"/>
    <cellStyle name="Normal 11 2 2 3" xfId="9519"/>
    <cellStyle name="Normal 11 2 2 3 2" xfId="9520"/>
    <cellStyle name="Normal 11 2 2 3 2 2" xfId="9521"/>
    <cellStyle name="Normal 11 2 2 3 2 2 2" xfId="9522"/>
    <cellStyle name="Normal 11 2 2 3 2_Deferred Income Taxes" xfId="9523"/>
    <cellStyle name="Normal 11 2 2 3 3" xfId="9524"/>
    <cellStyle name="Normal 11 2 2 3 3 2" xfId="9525"/>
    <cellStyle name="Normal 11 2 2 3 4" xfId="9526"/>
    <cellStyle name="Normal 11 2 2 3_Deferred Income Taxes" xfId="9527"/>
    <cellStyle name="Normal 11 2 2 4" xfId="9528"/>
    <cellStyle name="Normal 11 2 2 4 2" xfId="9529"/>
    <cellStyle name="Normal 11 2 2 4 2 2" xfId="9530"/>
    <cellStyle name="Normal 11 2 2 4 2 2 2" xfId="9531"/>
    <cellStyle name="Normal 11 2 2 4 2_Deferred Income Taxes" xfId="9532"/>
    <cellStyle name="Normal 11 2 2 4 3" xfId="9533"/>
    <cellStyle name="Normal 11 2 2 4 3 2" xfId="9534"/>
    <cellStyle name="Normal 11 2 2 4_Deferred Income Taxes" xfId="9535"/>
    <cellStyle name="Normal 11 2 2 5" xfId="9536"/>
    <cellStyle name="Normal 11 2 2 5 2" xfId="9537"/>
    <cellStyle name="Normal 11 2 2 5 2 2" xfId="9538"/>
    <cellStyle name="Normal 11 2 2 5_Deferred Income Taxes" xfId="9539"/>
    <cellStyle name="Normal 11 2 2 6" xfId="9540"/>
    <cellStyle name="Normal 11 2 2 6 2" xfId="9541"/>
    <cellStyle name="Normal 11 2 2 7" xfId="9542"/>
    <cellStyle name="Normal 11 2 2_Deferred Income Taxes" xfId="9543"/>
    <cellStyle name="Normal 11 2 3" xfId="9544"/>
    <cellStyle name="Normal 11 2 3 2" xfId="9545"/>
    <cellStyle name="Normal 11 2 3 2 2" xfId="9546"/>
    <cellStyle name="Normal 11 2 3 2 2 2" xfId="9547"/>
    <cellStyle name="Normal 11 2 3 2 2 2 2" xfId="9548"/>
    <cellStyle name="Normal 11 2 3 2 2_Deferred Income Taxes" xfId="9549"/>
    <cellStyle name="Normal 11 2 3 2 3" xfId="9550"/>
    <cellStyle name="Normal 11 2 3 2 3 2" xfId="9551"/>
    <cellStyle name="Normal 11 2 3 2 4" xfId="9552"/>
    <cellStyle name="Normal 11 2 3 2_Deferred Income Taxes" xfId="9553"/>
    <cellStyle name="Normal 11 2 3 3" xfId="9554"/>
    <cellStyle name="Normal 11 2 3 3 2" xfId="9555"/>
    <cellStyle name="Normal 11 2 3 3 2 2" xfId="9556"/>
    <cellStyle name="Normal 11 2 3 3 2 2 2" xfId="9557"/>
    <cellStyle name="Normal 11 2 3 3 2_Deferred Income Taxes" xfId="9558"/>
    <cellStyle name="Normal 11 2 3 3 3" xfId="9559"/>
    <cellStyle name="Normal 11 2 3 3 3 2" xfId="9560"/>
    <cellStyle name="Normal 11 2 3 3_Deferred Income Taxes" xfId="9561"/>
    <cellStyle name="Normal 11 2 3 4" xfId="9562"/>
    <cellStyle name="Normal 11 2 3 4 2" xfId="9563"/>
    <cellStyle name="Normal 11 2 3 4 2 2" xfId="9564"/>
    <cellStyle name="Normal 11 2 3 4_Deferred Income Taxes" xfId="9565"/>
    <cellStyle name="Normal 11 2 3 5" xfId="9566"/>
    <cellStyle name="Normal 11 2 3 5 2" xfId="9567"/>
    <cellStyle name="Normal 11 2 3_Deferred Income Taxes" xfId="9568"/>
    <cellStyle name="Normal 11 2 4" xfId="9569"/>
    <cellStyle name="Normal 11 2 4 2" xfId="9570"/>
    <cellStyle name="Normal 11 2 4 2 2" xfId="9571"/>
    <cellStyle name="Normal 11 2 4 2 2 2" xfId="9572"/>
    <cellStyle name="Normal 11 2 4 2_Deferred Income Taxes" xfId="9573"/>
    <cellStyle name="Normal 11 2 4 3" xfId="9574"/>
    <cellStyle name="Normal 11 2 4 3 2" xfId="9575"/>
    <cellStyle name="Normal 11 2 4 4" xfId="9576"/>
    <cellStyle name="Normal 11 2 4_Deferred Income Taxes" xfId="9577"/>
    <cellStyle name="Normal 11 2 5" xfId="9578"/>
    <cellStyle name="Normal 11 2 5 2" xfId="9579"/>
    <cellStyle name="Normal 11 2 5 2 2" xfId="9580"/>
    <cellStyle name="Normal 11 2 5 2 2 2" xfId="9581"/>
    <cellStyle name="Normal 11 2 5 2_Deferred Income Taxes" xfId="9582"/>
    <cellStyle name="Normal 11 2 5 3" xfId="9583"/>
    <cellStyle name="Normal 11 2 5 3 2" xfId="9584"/>
    <cellStyle name="Normal 11 2 5 4" xfId="9585"/>
    <cellStyle name="Normal 11 2 5_Deferred Income Taxes" xfId="9586"/>
    <cellStyle name="Normal 11 2 6" xfId="9587"/>
    <cellStyle name="Normal 11 2 6 2" xfId="9588"/>
    <cellStyle name="Normal 11 2 6 2 2" xfId="9589"/>
    <cellStyle name="Normal 11 2 6 3" xfId="9590"/>
    <cellStyle name="Normal 11 2 6 3 2" xfId="9591"/>
    <cellStyle name="Normal 11 2 6 4" xfId="9592"/>
    <cellStyle name="Normal 11 2 6_Deferred Income Taxes" xfId="9593"/>
    <cellStyle name="Normal 11 2 7" xfId="9594"/>
    <cellStyle name="Normal 11 2 7 2" xfId="9595"/>
    <cellStyle name="Normal 11 2 8" xfId="9596"/>
    <cellStyle name="Normal 11 2_Deferred Income Taxes" xfId="9597"/>
    <cellStyle name="Normal 11 3" xfId="9598"/>
    <cellStyle name="Normal 11 3 2" xfId="9599"/>
    <cellStyle name="Normal 11 3 2 2" xfId="9600"/>
    <cellStyle name="Normal 11 3 2 2 2" xfId="9601"/>
    <cellStyle name="Normal 11 3 2 2 2 2" xfId="9602"/>
    <cellStyle name="Normal 11 3 2 2 2 2 2" xfId="9603"/>
    <cellStyle name="Normal 11 3 2 2 2_Deferred Income Taxes" xfId="9604"/>
    <cellStyle name="Normal 11 3 2 2 3" xfId="9605"/>
    <cellStyle name="Normal 11 3 2 2 3 2" xfId="9606"/>
    <cellStyle name="Normal 11 3 2 2_Deferred Income Taxes" xfId="9607"/>
    <cellStyle name="Normal 11 3 2 3" xfId="9608"/>
    <cellStyle name="Normal 11 3 2 3 2" xfId="9609"/>
    <cellStyle name="Normal 11 3 2 3 2 2" xfId="9610"/>
    <cellStyle name="Normal 11 3 2 3 2 2 2" xfId="9611"/>
    <cellStyle name="Normal 11 3 2 3 2_Deferred Income Taxes" xfId="9612"/>
    <cellStyle name="Normal 11 3 2 3 3" xfId="9613"/>
    <cellStyle name="Normal 11 3 2 3 3 2" xfId="9614"/>
    <cellStyle name="Normal 11 3 2 3_Deferred Income Taxes" xfId="9615"/>
    <cellStyle name="Normal 11 3 2 4" xfId="9616"/>
    <cellStyle name="Normal 11 3 2 4 2" xfId="9617"/>
    <cellStyle name="Normal 11 3 2 4 2 2" xfId="9618"/>
    <cellStyle name="Normal 11 3 2 4_Deferred Income Taxes" xfId="9619"/>
    <cellStyle name="Normal 11 3 2 5" xfId="9620"/>
    <cellStyle name="Normal 11 3 2 5 2" xfId="9621"/>
    <cellStyle name="Normal 11 3 2_Deferred Income Taxes" xfId="9622"/>
    <cellStyle name="Normal 11 3 3" xfId="9623"/>
    <cellStyle name="Normal 11 3 3 2" xfId="9624"/>
    <cellStyle name="Normal 11 3 3 2 2" xfId="9625"/>
    <cellStyle name="Normal 11 3 3 2 2 2" xfId="9626"/>
    <cellStyle name="Normal 11 3 3 2_Deferred Income Taxes" xfId="9627"/>
    <cellStyle name="Normal 11 3 3 3" xfId="9628"/>
    <cellStyle name="Normal 11 3 3 3 2" xfId="9629"/>
    <cellStyle name="Normal 11 3 3_Deferred Income Taxes" xfId="9630"/>
    <cellStyle name="Normal 11 3 4" xfId="9631"/>
    <cellStyle name="Normal 11 3 4 2" xfId="9632"/>
    <cellStyle name="Normal 11 3 4 2 2" xfId="9633"/>
    <cellStyle name="Normal 11 3 4 2 2 2" xfId="9634"/>
    <cellStyle name="Normal 11 3 4 2_Deferred Income Taxes" xfId="9635"/>
    <cellStyle name="Normal 11 3 4 3" xfId="9636"/>
    <cellStyle name="Normal 11 3 4 3 2" xfId="9637"/>
    <cellStyle name="Normal 11 3 4_Deferred Income Taxes" xfId="9638"/>
    <cellStyle name="Normal 11 3 5" xfId="9639"/>
    <cellStyle name="Normal 11 3 5 2" xfId="9640"/>
    <cellStyle name="Normal 11 3 5 2 2" xfId="9641"/>
    <cellStyle name="Normal 11 3 5_Deferred Income Taxes" xfId="9642"/>
    <cellStyle name="Normal 11 3 6" xfId="9643"/>
    <cellStyle name="Normal 11 3 6 2" xfId="9644"/>
    <cellStyle name="Normal 11 3_Deferred Income Taxes" xfId="9645"/>
    <cellStyle name="Normal 11 31" xfId="15530"/>
    <cellStyle name="Normal 11 4" xfId="9646"/>
    <cellStyle name="Normal 11 4 2" xfId="9647"/>
    <cellStyle name="Normal 11 4 2 2" xfId="9648"/>
    <cellStyle name="Normal 11 4 2 2 2" xfId="9649"/>
    <cellStyle name="Normal 11 4 2 2 2 2" xfId="9650"/>
    <cellStyle name="Normal 11 4 2 2_Deferred Income Taxes" xfId="9651"/>
    <cellStyle name="Normal 11 4 2 3" xfId="9652"/>
    <cellStyle name="Normal 11 4 2 3 2" xfId="9653"/>
    <cellStyle name="Normal 11 4 2_Deferred Income Taxes" xfId="9654"/>
    <cellStyle name="Normal 11 4 3" xfId="9655"/>
    <cellStyle name="Normal 11 4 3 2" xfId="9656"/>
    <cellStyle name="Normal 11 4 3 2 2" xfId="9657"/>
    <cellStyle name="Normal 11 4 3 2 2 2" xfId="9658"/>
    <cellStyle name="Normal 11 4 3 2_Deferred Income Taxes" xfId="9659"/>
    <cellStyle name="Normal 11 4 3 3" xfId="9660"/>
    <cellStyle name="Normal 11 4 3 3 2" xfId="9661"/>
    <cellStyle name="Normal 11 4 3_Deferred Income Taxes" xfId="9662"/>
    <cellStyle name="Normal 11 4 4" xfId="9663"/>
    <cellStyle name="Normal 11 4 4 2" xfId="9664"/>
    <cellStyle name="Normal 11 4 4 2 2" xfId="9665"/>
    <cellStyle name="Normal 11 4 4_Deferred Income Taxes" xfId="9666"/>
    <cellStyle name="Normal 11 4 5" xfId="9667"/>
    <cellStyle name="Normal 11 4 5 2" xfId="9668"/>
    <cellStyle name="Normal 11 4_Deferred Income Taxes" xfId="9669"/>
    <cellStyle name="Normal 11 5" xfId="9670"/>
    <cellStyle name="Normal 11 5 2" xfId="9671"/>
    <cellStyle name="Normal 11 5 2 2" xfId="9672"/>
    <cellStyle name="Normal 11 5 2 2 2" xfId="9673"/>
    <cellStyle name="Normal 11 5 2_Deferred Income Taxes" xfId="9674"/>
    <cellStyle name="Normal 11 5 3" xfId="9675"/>
    <cellStyle name="Normal 11 5 3 2" xfId="9676"/>
    <cellStyle name="Normal 11 5_Deferred Income Taxes" xfId="9677"/>
    <cellStyle name="Normal 11 6" xfId="9678"/>
    <cellStyle name="Normal 11 6 2" xfId="9679"/>
    <cellStyle name="Normal 11 6 2 2" xfId="9680"/>
    <cellStyle name="Normal 11 6 2 2 2" xfId="9681"/>
    <cellStyle name="Normal 11 6 2_Deferred Income Taxes" xfId="9682"/>
    <cellStyle name="Normal 11 6 3" xfId="9683"/>
    <cellStyle name="Normal 11 6 3 2" xfId="9684"/>
    <cellStyle name="Normal 11 6_Deferred Income Taxes" xfId="9685"/>
    <cellStyle name="Normal 11 7" xfId="9686"/>
    <cellStyle name="Normal 11 7 2" xfId="9687"/>
    <cellStyle name="Normal 11 7 2 2" xfId="9688"/>
    <cellStyle name="Normal 11 7_Deferred Income Taxes" xfId="9689"/>
    <cellStyle name="Normal 11 8" xfId="9690"/>
    <cellStyle name="Normal 11 8 2" xfId="9691"/>
    <cellStyle name="Normal 11 9" xfId="9692"/>
    <cellStyle name="Normal 11 9 2" xfId="9693"/>
    <cellStyle name="Normal 11_Deferred Income Taxes" xfId="9694"/>
    <cellStyle name="Normal 110" xfId="9695"/>
    <cellStyle name="Normal 110 2" xfId="9696"/>
    <cellStyle name="Normal 110 2 2" xfId="9697"/>
    <cellStyle name="Normal 110 3" xfId="9698"/>
    <cellStyle name="Normal 110 3 2" xfId="9699"/>
    <cellStyle name="Normal 110 4" xfId="9700"/>
    <cellStyle name="Normal 110 4 2" xfId="9701"/>
    <cellStyle name="Normal 110 5" xfId="9702"/>
    <cellStyle name="Normal 111" xfId="9703"/>
    <cellStyle name="Normal 111 2" xfId="9704"/>
    <cellStyle name="Normal 111 2 2" xfId="9705"/>
    <cellStyle name="Normal 111 3" xfId="9706"/>
    <cellStyle name="Normal 111 3 2" xfId="9707"/>
    <cellStyle name="Normal 111 4" xfId="9708"/>
    <cellStyle name="Normal 111 4 2" xfId="9709"/>
    <cellStyle name="Normal 111 5" xfId="9710"/>
    <cellStyle name="Normal 112" xfId="9711"/>
    <cellStyle name="Normal 112 2" xfId="9712"/>
    <cellStyle name="Normal 112 2 2" xfId="9713"/>
    <cellStyle name="Normal 112 3" xfId="9714"/>
    <cellStyle name="Normal 112 3 2" xfId="9715"/>
    <cellStyle name="Normal 112 4" xfId="9716"/>
    <cellStyle name="Normal 112 4 2" xfId="9717"/>
    <cellStyle name="Normal 112 5" xfId="9718"/>
    <cellStyle name="Normal 113" xfId="9719"/>
    <cellStyle name="Normal 113 2" xfId="9720"/>
    <cellStyle name="Normal 113 2 2" xfId="9721"/>
    <cellStyle name="Normal 113 3" xfId="9722"/>
    <cellStyle name="Normal 113 3 2" xfId="9723"/>
    <cellStyle name="Normal 113 4" xfId="9724"/>
    <cellStyle name="Normal 113 4 2" xfId="9725"/>
    <cellStyle name="Normal 113 5" xfId="9726"/>
    <cellStyle name="Normal 114" xfId="9727"/>
    <cellStyle name="Normal 114 2" xfId="9728"/>
    <cellStyle name="Normal 114 2 2" xfId="9729"/>
    <cellStyle name="Normal 114 2 3" xfId="9730"/>
    <cellStyle name="Normal 114 3" xfId="9731"/>
    <cellStyle name="Normal 114 3 2" xfId="9732"/>
    <cellStyle name="Normal 114 4" xfId="9733"/>
    <cellStyle name="Normal 114 4 2" xfId="9734"/>
    <cellStyle name="Normal 114 5" xfId="9735"/>
    <cellStyle name="Normal 114 5 2" xfId="9736"/>
    <cellStyle name="Normal 114 6" xfId="9737"/>
    <cellStyle name="Normal 115" xfId="9738"/>
    <cellStyle name="Normal 115 2" xfId="9739"/>
    <cellStyle name="Normal 115 2 2" xfId="9740"/>
    <cellStyle name="Normal 115 3" xfId="9741"/>
    <cellStyle name="Normal 115 3 2" xfId="9742"/>
    <cellStyle name="Normal 115 4" xfId="9743"/>
    <cellStyle name="Normal 115 4 2" xfId="9744"/>
    <cellStyle name="Normal 115 5" xfId="9745"/>
    <cellStyle name="Normal 116" xfId="9746"/>
    <cellStyle name="Normal 116 2" xfId="9747"/>
    <cellStyle name="Normal 116 2 2" xfId="9748"/>
    <cellStyle name="Normal 116 3" xfId="9749"/>
    <cellStyle name="Normal 116 3 2" xfId="9750"/>
    <cellStyle name="Normal 116 4" xfId="9751"/>
    <cellStyle name="Normal 116 4 2" xfId="9752"/>
    <cellStyle name="Normal 116 5" xfId="9753"/>
    <cellStyle name="Normal 117" xfId="413"/>
    <cellStyle name="Normal 117 2" xfId="9754"/>
    <cellStyle name="Normal 117 2 2" xfId="9755"/>
    <cellStyle name="Normal 117 3" xfId="9756"/>
    <cellStyle name="Normal 117 3 2" xfId="9757"/>
    <cellStyle name="Normal 117 4" xfId="9758"/>
    <cellStyle name="Normal 117 4 2" xfId="9759"/>
    <cellStyle name="Normal 117 5" xfId="9760"/>
    <cellStyle name="Normal 118" xfId="9761"/>
    <cellStyle name="Normal 118 2" xfId="9762"/>
    <cellStyle name="Normal 118 2 2" xfId="9763"/>
    <cellStyle name="Normal 118 3" xfId="9764"/>
    <cellStyle name="Normal 118 3 2" xfId="9765"/>
    <cellStyle name="Normal 118 4" xfId="9766"/>
    <cellStyle name="Normal 118 4 2" xfId="9767"/>
    <cellStyle name="Normal 118 5" xfId="9768"/>
    <cellStyle name="Normal 119" xfId="9769"/>
    <cellStyle name="Normal 119 2" xfId="9770"/>
    <cellStyle name="Normal 119 2 2" xfId="9771"/>
    <cellStyle name="Normal 119 3" xfId="9772"/>
    <cellStyle name="Normal 119 3 2" xfId="9773"/>
    <cellStyle name="Normal 119 4" xfId="9774"/>
    <cellStyle name="Normal 119 4 2" xfId="9775"/>
    <cellStyle name="Normal 119 5" xfId="9776"/>
    <cellStyle name="Normal 12" xfId="213"/>
    <cellStyle name="Normal 12 2" xfId="9777"/>
    <cellStyle name="Normal 12 3" xfId="9778"/>
    <cellStyle name="Normal 12 3 2" xfId="9779"/>
    <cellStyle name="Normal 12 4" xfId="9780"/>
    <cellStyle name="Normal 12 4 2" xfId="9781"/>
    <cellStyle name="Normal 12 5" xfId="9782"/>
    <cellStyle name="Normal 12 5 2" xfId="9783"/>
    <cellStyle name="Normal 120" xfId="9784"/>
    <cellStyle name="Normal 120 2" xfId="9785"/>
    <cellStyle name="Normal 120 2 2" xfId="9786"/>
    <cellStyle name="Normal 120 3" xfId="9787"/>
    <cellStyle name="Normal 120 3 2" xfId="9788"/>
    <cellStyle name="Normal 120 4" xfId="9789"/>
    <cellStyle name="Normal 120 4 2" xfId="9790"/>
    <cellStyle name="Normal 120 5" xfId="9791"/>
    <cellStyle name="Normal 121" xfId="9792"/>
    <cellStyle name="Normal 121 2" xfId="9793"/>
    <cellStyle name="Normal 121 2 2" xfId="9794"/>
    <cellStyle name="Normal 121 3" xfId="9795"/>
    <cellStyle name="Normal 121 3 2" xfId="9796"/>
    <cellStyle name="Normal 121 4" xfId="9797"/>
    <cellStyle name="Normal 121 4 2" xfId="9798"/>
    <cellStyle name="Normal 121 5" xfId="9799"/>
    <cellStyle name="Normal 122" xfId="414"/>
    <cellStyle name="Normal 122 2" xfId="9800"/>
    <cellStyle name="Normal 122 2 2" xfId="9801"/>
    <cellStyle name="Normal 122 3" xfId="9802"/>
    <cellStyle name="Normal 122 3 2" xfId="9803"/>
    <cellStyle name="Normal 122 4" xfId="9804"/>
    <cellStyle name="Normal 122 4 2" xfId="9805"/>
    <cellStyle name="Normal 122 5" xfId="9806"/>
    <cellStyle name="Normal 123" xfId="9807"/>
    <cellStyle name="Normal 123 2" xfId="9808"/>
    <cellStyle name="Normal 123 2 2" xfId="9809"/>
    <cellStyle name="Normal 123 3" xfId="9810"/>
    <cellStyle name="Normal 123 3 2" xfId="9811"/>
    <cellStyle name="Normal 123 4" xfId="9812"/>
    <cellStyle name="Normal 123 4 2" xfId="9813"/>
    <cellStyle name="Normal 123 5" xfId="9814"/>
    <cellStyle name="Normal 124" xfId="9815"/>
    <cellStyle name="Normal 124 2" xfId="9816"/>
    <cellStyle name="Normal 124 2 2" xfId="9817"/>
    <cellStyle name="Normal 124 3" xfId="9818"/>
    <cellStyle name="Normal 124 3 2" xfId="9819"/>
    <cellStyle name="Normal 124 4" xfId="9820"/>
    <cellStyle name="Normal 124 4 2" xfId="9821"/>
    <cellStyle name="Normal 124 5" xfId="9822"/>
    <cellStyle name="Normal 125" xfId="9823"/>
    <cellStyle name="Normal 125 2" xfId="9824"/>
    <cellStyle name="Normal 125 2 2" xfId="9825"/>
    <cellStyle name="Normal 125 3" xfId="9826"/>
    <cellStyle name="Normal 125 3 2" xfId="9827"/>
    <cellStyle name="Normal 125 4" xfId="9828"/>
    <cellStyle name="Normal 125 4 2" xfId="9829"/>
    <cellStyle name="Normal 125 5" xfId="9830"/>
    <cellStyle name="Normal 126" xfId="9831"/>
    <cellStyle name="Normal 126 2" xfId="9832"/>
    <cellStyle name="Normal 126 2 2" xfId="9833"/>
    <cellStyle name="Normal 126 3" xfId="9834"/>
    <cellStyle name="Normal 126 3 2" xfId="9835"/>
    <cellStyle name="Normal 126 4" xfId="9836"/>
    <cellStyle name="Normal 126 4 2" xfId="9837"/>
    <cellStyle name="Normal 126 5" xfId="9838"/>
    <cellStyle name="Normal 127" xfId="9839"/>
    <cellStyle name="Normal 127 2" xfId="9840"/>
    <cellStyle name="Normal 127 2 2" xfId="9841"/>
    <cellStyle name="Normal 127 3" xfId="9842"/>
    <cellStyle name="Normal 127 3 2" xfId="9843"/>
    <cellStyle name="Normal 127 4" xfId="9844"/>
    <cellStyle name="Normal 127 4 2" xfId="9845"/>
    <cellStyle name="Normal 127 5" xfId="9846"/>
    <cellStyle name="Normal 128" xfId="9847"/>
    <cellStyle name="Normal 128 2" xfId="9848"/>
    <cellStyle name="Normal 128 2 2" xfId="9849"/>
    <cellStyle name="Normal 128 3" xfId="9850"/>
    <cellStyle name="Normal 128 3 2" xfId="9851"/>
    <cellStyle name="Normal 128 4" xfId="9852"/>
    <cellStyle name="Normal 128 4 2" xfId="9853"/>
    <cellStyle name="Normal 128 5" xfId="9854"/>
    <cellStyle name="Normal 129" xfId="9855"/>
    <cellStyle name="Normal 129 2" xfId="9856"/>
    <cellStyle name="Normal 129 2 2" xfId="9857"/>
    <cellStyle name="Normal 129 3" xfId="9858"/>
    <cellStyle name="Normal 129 3 2" xfId="9859"/>
    <cellStyle name="Normal 129 4" xfId="9860"/>
    <cellStyle name="Normal 129 4 2" xfId="9861"/>
    <cellStyle name="Normal 129 5" xfId="9862"/>
    <cellStyle name="Normal 13" xfId="415"/>
    <cellStyle name="Normal 13 2" xfId="9863"/>
    <cellStyle name="Normal 13 2 2" xfId="9864"/>
    <cellStyle name="Normal 13 2 2 3" xfId="9865"/>
    <cellStyle name="Normal 13 3" xfId="9866"/>
    <cellStyle name="Normal 13 3 2" xfId="9867"/>
    <cellStyle name="Normal 13 4" xfId="9868"/>
    <cellStyle name="Normal 13 4 2" xfId="9869"/>
    <cellStyle name="Normal 13 5" xfId="9870"/>
    <cellStyle name="Normal 13 5 2" xfId="9871"/>
    <cellStyle name="Normal 13_Deferred Income Taxes" xfId="9872"/>
    <cellStyle name="Normal 130" xfId="9873"/>
    <cellStyle name="Normal 130 2" xfId="9874"/>
    <cellStyle name="Normal 130 2 2" xfId="9875"/>
    <cellStyle name="Normal 130 3" xfId="9876"/>
    <cellStyle name="Normal 130 3 2" xfId="9877"/>
    <cellStyle name="Normal 130 4" xfId="9878"/>
    <cellStyle name="Normal 130 4 2" xfId="9879"/>
    <cellStyle name="Normal 130 5" xfId="9880"/>
    <cellStyle name="Normal 131" xfId="9881"/>
    <cellStyle name="Normal 131 2" xfId="9882"/>
    <cellStyle name="Normal 131 2 2" xfId="9883"/>
    <cellStyle name="Normal 131 3" xfId="9884"/>
    <cellStyle name="Normal 131 3 2" xfId="9885"/>
    <cellStyle name="Normal 131 4" xfId="9886"/>
    <cellStyle name="Normal 131 4 2" xfId="9887"/>
    <cellStyle name="Normal 131 5" xfId="9888"/>
    <cellStyle name="Normal 132" xfId="9889"/>
    <cellStyle name="Normal 132 2" xfId="9890"/>
    <cellStyle name="Normal 132 2 2" xfId="9891"/>
    <cellStyle name="Normal 132 3" xfId="9892"/>
    <cellStyle name="Normal 132 3 2" xfId="9893"/>
    <cellStyle name="Normal 132 4" xfId="9894"/>
    <cellStyle name="Normal 132 4 2" xfId="9895"/>
    <cellStyle name="Normal 132 5" xfId="9896"/>
    <cellStyle name="Normal 133" xfId="9897"/>
    <cellStyle name="Normal 133 2" xfId="9898"/>
    <cellStyle name="Normal 133 2 2" xfId="9899"/>
    <cellStyle name="Normal 133 3" xfId="9900"/>
    <cellStyle name="Normal 133 3 2" xfId="9901"/>
    <cellStyle name="Normal 133 4" xfId="9902"/>
    <cellStyle name="Normal 133 4 2" xfId="9903"/>
    <cellStyle name="Normal 133 5" xfId="9904"/>
    <cellStyle name="Normal 134" xfId="9905"/>
    <cellStyle name="Normal 134 2" xfId="9906"/>
    <cellStyle name="Normal 134 2 2" xfId="9907"/>
    <cellStyle name="Normal 134 3" xfId="9908"/>
    <cellStyle name="Normal 134 3 2" xfId="9909"/>
    <cellStyle name="Normal 134 4" xfId="9910"/>
    <cellStyle name="Normal 134 4 2" xfId="9911"/>
    <cellStyle name="Normal 134 5" xfId="9912"/>
    <cellStyle name="Normal 135" xfId="9913"/>
    <cellStyle name="Normal 135 2" xfId="9914"/>
    <cellStyle name="Normal 135 2 2" xfId="9915"/>
    <cellStyle name="Normal 135 3" xfId="9916"/>
    <cellStyle name="Normal 135 3 2" xfId="9917"/>
    <cellStyle name="Normal 135 4" xfId="9918"/>
    <cellStyle name="Normal 135 4 2" xfId="9919"/>
    <cellStyle name="Normal 135 5" xfId="9920"/>
    <cellStyle name="Normal 136" xfId="9921"/>
    <cellStyle name="Normal 136 2" xfId="9922"/>
    <cellStyle name="Normal 136 2 2" xfId="9923"/>
    <cellStyle name="Normal 136 3" xfId="9924"/>
    <cellStyle name="Normal 136 3 2" xfId="9925"/>
    <cellStyle name="Normal 136 4" xfId="9926"/>
    <cellStyle name="Normal 136 4 2" xfId="9927"/>
    <cellStyle name="Normal 136 5" xfId="9928"/>
    <cellStyle name="Normal 137" xfId="9929"/>
    <cellStyle name="Normal 137 2" xfId="9930"/>
    <cellStyle name="Normal 137 2 2" xfId="9931"/>
    <cellStyle name="Normal 137 3" xfId="9932"/>
    <cellStyle name="Normal 137 3 2" xfId="9933"/>
    <cellStyle name="Normal 137 4" xfId="9934"/>
    <cellStyle name="Normal 137 4 2" xfId="9935"/>
    <cellStyle name="Normal 137 5" xfId="9936"/>
    <cellStyle name="Normal 138" xfId="9937"/>
    <cellStyle name="Normal 138 2" xfId="9938"/>
    <cellStyle name="Normal 138 2 2" xfId="9939"/>
    <cellStyle name="Normal 138 3" xfId="9940"/>
    <cellStyle name="Normal 138 3 2" xfId="9941"/>
    <cellStyle name="Normal 138 4" xfId="9942"/>
    <cellStyle name="Normal 138 4 2" xfId="9943"/>
    <cellStyle name="Normal 138 5" xfId="9944"/>
    <cellStyle name="Normal 139" xfId="9945"/>
    <cellStyle name="Normal 139 2" xfId="9946"/>
    <cellStyle name="Normal 139 2 2" xfId="9947"/>
    <cellStyle name="Normal 139 3" xfId="9948"/>
    <cellStyle name="Normal 139 3 2" xfId="9949"/>
    <cellStyle name="Normal 139 4" xfId="9950"/>
    <cellStyle name="Normal 139 4 2" xfId="9951"/>
    <cellStyle name="Normal 139 5" xfId="9952"/>
    <cellStyle name="Normal 14" xfId="416"/>
    <cellStyle name="Normal 14 2" xfId="9953"/>
    <cellStyle name="Normal 14 2 2" xfId="9954"/>
    <cellStyle name="Normal 14 2 2 2" xfId="9955"/>
    <cellStyle name="Normal 14 2 3" xfId="9956"/>
    <cellStyle name="Normal 14 2 4" xfId="9957"/>
    <cellStyle name="Normal 14 2_Deferred Income Taxes" xfId="9958"/>
    <cellStyle name="Normal 14 3" xfId="9959"/>
    <cellStyle name="Normal 14 3 2" xfId="9960"/>
    <cellStyle name="Normal 14 3 2 2" xfId="9961"/>
    <cellStyle name="Normal 14 3_Deferred Income Taxes" xfId="9962"/>
    <cellStyle name="Normal 14 4" xfId="9963"/>
    <cellStyle name="Normal 14 4 2" xfId="9964"/>
    <cellStyle name="Normal 14 5" xfId="9965"/>
    <cellStyle name="Normal 14 5 2" xfId="9966"/>
    <cellStyle name="Normal 14 6" xfId="9967"/>
    <cellStyle name="Normal 14_Deferred Income Taxes" xfId="9968"/>
    <cellStyle name="Normal 140" xfId="9969"/>
    <cellStyle name="Normal 140 2" xfId="9970"/>
    <cellStyle name="Normal 140 2 2" xfId="9971"/>
    <cellStyle name="Normal 140 3" xfId="9972"/>
    <cellStyle name="Normal 140 3 2" xfId="9973"/>
    <cellStyle name="Normal 140 4" xfId="9974"/>
    <cellStyle name="Normal 140 4 2" xfId="9975"/>
    <cellStyle name="Normal 140 5" xfId="9976"/>
    <cellStyle name="Normal 141" xfId="9977"/>
    <cellStyle name="Normal 141 2" xfId="9978"/>
    <cellStyle name="Normal 141 2 2" xfId="9979"/>
    <cellStyle name="Normal 141 3" xfId="9980"/>
    <cellStyle name="Normal 141 3 2" xfId="9981"/>
    <cellStyle name="Normal 141 4" xfId="9982"/>
    <cellStyle name="Normal 141 4 2" xfId="9983"/>
    <cellStyle name="Normal 141 5" xfId="9984"/>
    <cellStyle name="Normal 142" xfId="9985"/>
    <cellStyle name="Normal 142 2" xfId="9986"/>
    <cellStyle name="Normal 142 2 2" xfId="9987"/>
    <cellStyle name="Normal 142 3" xfId="9988"/>
    <cellStyle name="Normal 142 3 2" xfId="9989"/>
    <cellStyle name="Normal 142 4" xfId="9990"/>
    <cellStyle name="Normal 142 4 2" xfId="9991"/>
    <cellStyle name="Normal 142 5" xfId="9992"/>
    <cellStyle name="Normal 143" xfId="9993"/>
    <cellStyle name="Normal 143 2" xfId="9994"/>
    <cellStyle name="Normal 143 2 2" xfId="9995"/>
    <cellStyle name="Normal 143 3" xfId="9996"/>
    <cellStyle name="Normal 143 3 2" xfId="9997"/>
    <cellStyle name="Normal 143 4" xfId="9998"/>
    <cellStyle name="Normal 143 4 2" xfId="9999"/>
    <cellStyle name="Normal 143 5" xfId="10000"/>
    <cellStyle name="Normal 144" xfId="10001"/>
    <cellStyle name="Normal 144 2" xfId="10002"/>
    <cellStyle name="Normal 144 2 2" xfId="10003"/>
    <cellStyle name="Normal 144 3" xfId="10004"/>
    <cellStyle name="Normal 144 3 2" xfId="10005"/>
    <cellStyle name="Normal 144 4" xfId="10006"/>
    <cellStyle name="Normal 144 4 2" xfId="10007"/>
    <cellStyle name="Normal 144 5" xfId="10008"/>
    <cellStyle name="Normal 145" xfId="10009"/>
    <cellStyle name="Normal 145 2" xfId="10010"/>
    <cellStyle name="Normal 145 2 2" xfId="10011"/>
    <cellStyle name="Normal 145 3" xfId="10012"/>
    <cellStyle name="Normal 145 3 2" xfId="10013"/>
    <cellStyle name="Normal 145 4" xfId="10014"/>
    <cellStyle name="Normal 145 4 2" xfId="10015"/>
    <cellStyle name="Normal 145 5" xfId="10016"/>
    <cellStyle name="Normal 146" xfId="10017"/>
    <cellStyle name="Normal 146 2" xfId="10018"/>
    <cellStyle name="Normal 146 2 2" xfId="10019"/>
    <cellStyle name="Normal 146 3" xfId="10020"/>
    <cellStyle name="Normal 146 3 2" xfId="10021"/>
    <cellStyle name="Normal 146 4" xfId="10022"/>
    <cellStyle name="Normal 146 4 2" xfId="10023"/>
    <cellStyle name="Normal 146 5" xfId="10024"/>
    <cellStyle name="Normal 147" xfId="10025"/>
    <cellStyle name="Normal 147 2" xfId="10026"/>
    <cellStyle name="Normal 147 2 2" xfId="10027"/>
    <cellStyle name="Normal 147 3" xfId="10028"/>
    <cellStyle name="Normal 147 3 2" xfId="10029"/>
    <cellStyle name="Normal 147 4" xfId="10030"/>
    <cellStyle name="Normal 147 4 2" xfId="10031"/>
    <cellStyle name="Normal 147 5" xfId="10032"/>
    <cellStyle name="Normal 148" xfId="10033"/>
    <cellStyle name="Normal 148 2" xfId="10034"/>
    <cellStyle name="Normal 148 2 2" xfId="10035"/>
    <cellStyle name="Normal 148 3" xfId="10036"/>
    <cellStyle name="Normal 148 3 2" xfId="10037"/>
    <cellStyle name="Normal 148 4" xfId="10038"/>
    <cellStyle name="Normal 148 4 2" xfId="10039"/>
    <cellStyle name="Normal 148 5" xfId="10040"/>
    <cellStyle name="Normal 149" xfId="10041"/>
    <cellStyle name="Normal 149 2" xfId="10042"/>
    <cellStyle name="Normal 149 2 2" xfId="10043"/>
    <cellStyle name="Normal 149 3" xfId="10044"/>
    <cellStyle name="Normal 149 3 2" xfId="10045"/>
    <cellStyle name="Normal 149 4" xfId="10046"/>
    <cellStyle name="Normal 149 4 2" xfId="10047"/>
    <cellStyle name="Normal 149 5" xfId="10048"/>
    <cellStyle name="Normal 15" xfId="417"/>
    <cellStyle name="Normal 15 2" xfId="10049"/>
    <cellStyle name="Normal 15 3" xfId="10050"/>
    <cellStyle name="Normal 15 3 2" xfId="10051"/>
    <cellStyle name="Normal 15 3 3" xfId="10052"/>
    <cellStyle name="Normal 15 4" xfId="10053"/>
    <cellStyle name="Normal 15 4 2" xfId="10054"/>
    <cellStyle name="Normal 15 5" xfId="10055"/>
    <cellStyle name="Normal 15 5 2" xfId="10056"/>
    <cellStyle name="Normal 15 6" xfId="10057"/>
    <cellStyle name="Normal 15 6 2" xfId="10058"/>
    <cellStyle name="Normal 15 7" xfId="10059"/>
    <cellStyle name="Normal 150" xfId="10060"/>
    <cellStyle name="Normal 150 2" xfId="10061"/>
    <cellStyle name="Normal 150 2 2" xfId="10062"/>
    <cellStyle name="Normal 150 3" xfId="10063"/>
    <cellStyle name="Normal 150 3 2" xfId="10064"/>
    <cellStyle name="Normal 150 4" xfId="10065"/>
    <cellStyle name="Normal 150 4 2" xfId="10066"/>
    <cellStyle name="Normal 150 5" xfId="10067"/>
    <cellStyle name="Normal 151" xfId="10068"/>
    <cellStyle name="Normal 151 2" xfId="10069"/>
    <cellStyle name="Normal 151 2 2" xfId="10070"/>
    <cellStyle name="Normal 151 3" xfId="10071"/>
    <cellStyle name="Normal 151 3 2" xfId="10072"/>
    <cellStyle name="Normal 151 4" xfId="10073"/>
    <cellStyle name="Normal 151 4 2" xfId="10074"/>
    <cellStyle name="Normal 151 5" xfId="10075"/>
    <cellStyle name="Normal 152" xfId="10076"/>
    <cellStyle name="Normal 152 2" xfId="10077"/>
    <cellStyle name="Normal 152 2 2" xfId="10078"/>
    <cellStyle name="Normal 152 3" xfId="10079"/>
    <cellStyle name="Normal 152 3 2" xfId="10080"/>
    <cellStyle name="Normal 152 4" xfId="10081"/>
    <cellStyle name="Normal 152 4 2" xfId="10082"/>
    <cellStyle name="Normal 152 5" xfId="10083"/>
    <cellStyle name="Normal 153" xfId="10084"/>
    <cellStyle name="Normal 153 2" xfId="10085"/>
    <cellStyle name="Normal 153 2 2" xfId="10086"/>
    <cellStyle name="Normal 153 3" xfId="10087"/>
    <cellStyle name="Normal 153 3 2" xfId="10088"/>
    <cellStyle name="Normal 153 4" xfId="10089"/>
    <cellStyle name="Normal 153 4 2" xfId="10090"/>
    <cellStyle name="Normal 153 5" xfId="10091"/>
    <cellStyle name="Normal 154" xfId="10092"/>
    <cellStyle name="Normal 154 2" xfId="10093"/>
    <cellStyle name="Normal 154 2 2" xfId="10094"/>
    <cellStyle name="Normal 154 3" xfId="10095"/>
    <cellStyle name="Normal 154 3 2" xfId="10096"/>
    <cellStyle name="Normal 154 4" xfId="10097"/>
    <cellStyle name="Normal 154 4 2" xfId="10098"/>
    <cellStyle name="Normal 154 5" xfId="10099"/>
    <cellStyle name="Normal 155" xfId="10100"/>
    <cellStyle name="Normal 155 2" xfId="10101"/>
    <cellStyle name="Normal 155 2 2" xfId="10102"/>
    <cellStyle name="Normal 155 3" xfId="10103"/>
    <cellStyle name="Normal 155 3 2" xfId="10104"/>
    <cellStyle name="Normal 155 4" xfId="10105"/>
    <cellStyle name="Normal 155 4 2" xfId="10106"/>
    <cellStyle name="Normal 155 5" xfId="10107"/>
    <cellStyle name="Normal 156" xfId="10108"/>
    <cellStyle name="Normal 156 2" xfId="10109"/>
    <cellStyle name="Normal 156 2 2" xfId="10110"/>
    <cellStyle name="Normal 156 3" xfId="10111"/>
    <cellStyle name="Normal 156 3 2" xfId="10112"/>
    <cellStyle name="Normal 156 4" xfId="10113"/>
    <cellStyle name="Normal 156 4 2" xfId="10114"/>
    <cellStyle name="Normal 156 5" xfId="10115"/>
    <cellStyle name="Normal 157" xfId="10116"/>
    <cellStyle name="Normal 157 2" xfId="10117"/>
    <cellStyle name="Normal 157 2 2" xfId="10118"/>
    <cellStyle name="Normal 157 3" xfId="10119"/>
    <cellStyle name="Normal 157 3 2" xfId="10120"/>
    <cellStyle name="Normal 157 4" xfId="10121"/>
    <cellStyle name="Normal 157 4 2" xfId="10122"/>
    <cellStyle name="Normal 157 5" xfId="10123"/>
    <cellStyle name="Normal 158" xfId="10124"/>
    <cellStyle name="Normal 158 2" xfId="10125"/>
    <cellStyle name="Normal 158 2 2" xfId="10126"/>
    <cellStyle name="Normal 158 3" xfId="10127"/>
    <cellStyle name="Normal 158 3 2" xfId="10128"/>
    <cellStyle name="Normal 158 4" xfId="10129"/>
    <cellStyle name="Normal 158 4 2" xfId="10130"/>
    <cellStyle name="Normal 158 5" xfId="10131"/>
    <cellStyle name="Normal 159" xfId="10132"/>
    <cellStyle name="Normal 159 2" xfId="10133"/>
    <cellStyle name="Normal 159 2 2" xfId="10134"/>
    <cellStyle name="Normal 159 3" xfId="10135"/>
    <cellStyle name="Normal 159 3 2" xfId="10136"/>
    <cellStyle name="Normal 159 4" xfId="10137"/>
    <cellStyle name="Normal 159 4 2" xfId="10138"/>
    <cellStyle name="Normal 159 5" xfId="10139"/>
    <cellStyle name="Normal 16" xfId="418"/>
    <cellStyle name="Normal 16 2" xfId="10140"/>
    <cellStyle name="Normal 16 2 2" xfId="10141"/>
    <cellStyle name="Normal 16 2 3" xfId="10142"/>
    <cellStyle name="Normal 16 3" xfId="10143"/>
    <cellStyle name="Normal 16 3 2" xfId="10144"/>
    <cellStyle name="Normal 16 4" xfId="10145"/>
    <cellStyle name="Normal 16 4 2" xfId="10146"/>
    <cellStyle name="Normal 16 5" xfId="10147"/>
    <cellStyle name="Normal 16 5 2" xfId="10148"/>
    <cellStyle name="Normal 16 6" xfId="10149"/>
    <cellStyle name="Normal 160" xfId="10150"/>
    <cellStyle name="Normal 160 2" xfId="10151"/>
    <cellStyle name="Normal 160 2 2" xfId="10152"/>
    <cellStyle name="Normal 160 3" xfId="10153"/>
    <cellStyle name="Normal 160 3 2" xfId="10154"/>
    <cellStyle name="Normal 160 4" xfId="10155"/>
    <cellStyle name="Normal 160 4 2" xfId="10156"/>
    <cellStyle name="Normal 160 5" xfId="10157"/>
    <cellStyle name="Normal 161" xfId="10158"/>
    <cellStyle name="Normal 161 2" xfId="10159"/>
    <cellStyle name="Normal 161 2 2" xfId="10160"/>
    <cellStyle name="Normal 161 3" xfId="10161"/>
    <cellStyle name="Normal 161 3 2" xfId="10162"/>
    <cellStyle name="Normal 161 4" xfId="10163"/>
    <cellStyle name="Normal 161 4 2" xfId="10164"/>
    <cellStyle name="Normal 161 5" xfId="10165"/>
    <cellStyle name="Normal 162" xfId="10166"/>
    <cellStyle name="Normal 162 2" xfId="10167"/>
    <cellStyle name="Normal 162 2 2" xfId="10168"/>
    <cellStyle name="Normal 162 3" xfId="10169"/>
    <cellStyle name="Normal 162 3 2" xfId="10170"/>
    <cellStyle name="Normal 162 4" xfId="10171"/>
    <cellStyle name="Normal 162 4 2" xfId="10172"/>
    <cellStyle name="Normal 162 5" xfId="10173"/>
    <cellStyle name="Normal 163" xfId="10174"/>
    <cellStyle name="Normal 163 2" xfId="10175"/>
    <cellStyle name="Normal 163 2 2" xfId="10176"/>
    <cellStyle name="Normal 163 3" xfId="10177"/>
    <cellStyle name="Normal 163 3 2" xfId="10178"/>
    <cellStyle name="Normal 163 4" xfId="10179"/>
    <cellStyle name="Normal 163 4 2" xfId="10180"/>
    <cellStyle name="Normal 163 5" xfId="10181"/>
    <cellStyle name="Normal 164" xfId="10182"/>
    <cellStyle name="Normal 164 2" xfId="10183"/>
    <cellStyle name="Normal 164 2 2" xfId="10184"/>
    <cellStyle name="Normal 164 3" xfId="10185"/>
    <cellStyle name="Normal 164 3 2" xfId="10186"/>
    <cellStyle name="Normal 164 4" xfId="10187"/>
    <cellStyle name="Normal 164 4 2" xfId="10188"/>
    <cellStyle name="Normal 164 5" xfId="10189"/>
    <cellStyle name="Normal 165" xfId="10190"/>
    <cellStyle name="Normal 165 2" xfId="10191"/>
    <cellStyle name="Normal 165 2 2" xfId="10192"/>
    <cellStyle name="Normal 165 3" xfId="10193"/>
    <cellStyle name="Normal 165 3 2" xfId="10194"/>
    <cellStyle name="Normal 165 4" xfId="10195"/>
    <cellStyle name="Normal 165 4 2" xfId="10196"/>
    <cellStyle name="Normal 165 5" xfId="10197"/>
    <cellStyle name="Normal 166" xfId="10198"/>
    <cellStyle name="Normal 166 2" xfId="10199"/>
    <cellStyle name="Normal 166 2 2" xfId="10200"/>
    <cellStyle name="Normal 166 3" xfId="10201"/>
    <cellStyle name="Normal 166 3 2" xfId="10202"/>
    <cellStyle name="Normal 166 4" xfId="10203"/>
    <cellStyle name="Normal 166 4 2" xfId="10204"/>
    <cellStyle name="Normal 166 5" xfId="10205"/>
    <cellStyle name="Normal 167" xfId="10206"/>
    <cellStyle name="Normal 167 2" xfId="10207"/>
    <cellStyle name="Normal 167 2 2" xfId="10208"/>
    <cellStyle name="Normal 167 3" xfId="10209"/>
    <cellStyle name="Normal 167 3 2" xfId="10210"/>
    <cellStyle name="Normal 167 4" xfId="10211"/>
    <cellStyle name="Normal 167 4 2" xfId="10212"/>
    <cellStyle name="Normal 167 5" xfId="10213"/>
    <cellStyle name="Normal 168" xfId="10214"/>
    <cellStyle name="Normal 168 2" xfId="10215"/>
    <cellStyle name="Normal 168 2 2" xfId="10216"/>
    <cellStyle name="Normal 168 3" xfId="10217"/>
    <cellStyle name="Normal 168 3 2" xfId="10218"/>
    <cellStyle name="Normal 168 4" xfId="10219"/>
    <cellStyle name="Normal 168 4 2" xfId="10220"/>
    <cellStyle name="Normal 168 5" xfId="10221"/>
    <cellStyle name="Normal 169" xfId="10222"/>
    <cellStyle name="Normal 169 2" xfId="10223"/>
    <cellStyle name="Normal 169 2 2" xfId="10224"/>
    <cellStyle name="Normal 169 3" xfId="10225"/>
    <cellStyle name="Normal 169 3 2" xfId="10226"/>
    <cellStyle name="Normal 169 4" xfId="10227"/>
    <cellStyle name="Normal 169 4 2" xfId="10228"/>
    <cellStyle name="Normal 169 5" xfId="10229"/>
    <cellStyle name="Normal 17" xfId="419"/>
    <cellStyle name="Normal 17 2" xfId="10230"/>
    <cellStyle name="Normal 17 2 2" xfId="10231"/>
    <cellStyle name="Normal 17 2 3" xfId="10232"/>
    <cellStyle name="Normal 17 3" xfId="10233"/>
    <cellStyle name="Normal 17 3 2" xfId="10234"/>
    <cellStyle name="Normal 17 4" xfId="10235"/>
    <cellStyle name="Normal 17 4 2" xfId="10236"/>
    <cellStyle name="Normal 17 5" xfId="10237"/>
    <cellStyle name="Normal 17 5 2" xfId="10238"/>
    <cellStyle name="Normal 17 6" xfId="10239"/>
    <cellStyle name="Normal 170" xfId="10240"/>
    <cellStyle name="Normal 170 2" xfId="10241"/>
    <cellStyle name="Normal 170 2 2" xfId="10242"/>
    <cellStyle name="Normal 170 3" xfId="10243"/>
    <cellStyle name="Normal 170 3 2" xfId="10244"/>
    <cellStyle name="Normal 170 4" xfId="10245"/>
    <cellStyle name="Normal 170 4 2" xfId="10246"/>
    <cellStyle name="Normal 170 5" xfId="10247"/>
    <cellStyle name="Normal 171" xfId="10248"/>
    <cellStyle name="Normal 171 2" xfId="10249"/>
    <cellStyle name="Normal 171 2 2" xfId="10250"/>
    <cellStyle name="Normal 171 3" xfId="10251"/>
    <cellStyle name="Normal 171 3 2" xfId="10252"/>
    <cellStyle name="Normal 171 4" xfId="10253"/>
    <cellStyle name="Normal 171 4 2" xfId="10254"/>
    <cellStyle name="Normal 171 5" xfId="10255"/>
    <cellStyle name="Normal 172" xfId="10256"/>
    <cellStyle name="Normal 172 2" xfId="10257"/>
    <cellStyle name="Normal 172 2 2" xfId="10258"/>
    <cellStyle name="Normal 172 3" xfId="10259"/>
    <cellStyle name="Normal 172 3 2" xfId="10260"/>
    <cellStyle name="Normal 172 4" xfId="10261"/>
    <cellStyle name="Normal 172 4 2" xfId="10262"/>
    <cellStyle name="Normal 172 5" xfId="10263"/>
    <cellStyle name="Normal 173" xfId="10264"/>
    <cellStyle name="Normal 173 2" xfId="10265"/>
    <cellStyle name="Normal 173 2 2" xfId="10266"/>
    <cellStyle name="Normal 173 3" xfId="10267"/>
    <cellStyle name="Normal 173 3 2" xfId="10268"/>
    <cellStyle name="Normal 173 4" xfId="10269"/>
    <cellStyle name="Normal 173 4 2" xfId="10270"/>
    <cellStyle name="Normal 173 5" xfId="10271"/>
    <cellStyle name="Normal 174" xfId="10272"/>
    <cellStyle name="Normal 174 2" xfId="10273"/>
    <cellStyle name="Normal 174 2 2" xfId="10274"/>
    <cellStyle name="Normal 174 3" xfId="10275"/>
    <cellStyle name="Normal 174 3 2" xfId="10276"/>
    <cellStyle name="Normal 174 4" xfId="10277"/>
    <cellStyle name="Normal 174 4 2" xfId="10278"/>
    <cellStyle name="Normal 174 5" xfId="10279"/>
    <cellStyle name="Normal 175" xfId="10280"/>
    <cellStyle name="Normal 175 2" xfId="10281"/>
    <cellStyle name="Normal 175 2 2" xfId="10282"/>
    <cellStyle name="Normal 175 3" xfId="10283"/>
    <cellStyle name="Normal 175 3 2" xfId="10284"/>
    <cellStyle name="Normal 175 4" xfId="10285"/>
    <cellStyle name="Normal 175 4 2" xfId="10286"/>
    <cellStyle name="Normal 175 5" xfId="10287"/>
    <cellStyle name="Normal 176" xfId="10288"/>
    <cellStyle name="Normal 176 2" xfId="10289"/>
    <cellStyle name="Normal 176 2 2" xfId="10290"/>
    <cellStyle name="Normal 176 3" xfId="10291"/>
    <cellStyle name="Normal 176 3 2" xfId="10292"/>
    <cellStyle name="Normal 176 4" xfId="10293"/>
    <cellStyle name="Normal 176 4 2" xfId="10294"/>
    <cellStyle name="Normal 176 5" xfId="10295"/>
    <cellStyle name="Normal 177" xfId="10296"/>
    <cellStyle name="Normal 177 2" xfId="10297"/>
    <cellStyle name="Normal 177 2 2" xfId="10298"/>
    <cellStyle name="Normal 177 3" xfId="10299"/>
    <cellStyle name="Normal 177 3 2" xfId="10300"/>
    <cellStyle name="Normal 177 4" xfId="10301"/>
    <cellStyle name="Normal 177 4 2" xfId="10302"/>
    <cellStyle name="Normal 177 5" xfId="10303"/>
    <cellStyle name="Normal 178" xfId="10304"/>
    <cellStyle name="Normal 178 2" xfId="10305"/>
    <cellStyle name="Normal 178 2 2" xfId="10306"/>
    <cellStyle name="Normal 178 3" xfId="10307"/>
    <cellStyle name="Normal 178 3 2" xfId="10308"/>
    <cellStyle name="Normal 178 4" xfId="10309"/>
    <cellStyle name="Normal 178 4 2" xfId="10310"/>
    <cellStyle name="Normal 178 5" xfId="10311"/>
    <cellStyle name="Normal 179" xfId="10312"/>
    <cellStyle name="Normal 179 2" xfId="10313"/>
    <cellStyle name="Normal 179 2 2" xfId="10314"/>
    <cellStyle name="Normal 179 3" xfId="10315"/>
    <cellStyle name="Normal 179 3 2" xfId="10316"/>
    <cellStyle name="Normal 179 4" xfId="10317"/>
    <cellStyle name="Normal 179 4 2" xfId="10318"/>
    <cellStyle name="Normal 179 5" xfId="10319"/>
    <cellStyle name="Normal 18" xfId="420"/>
    <cellStyle name="Normal 18 2" xfId="10320"/>
    <cellStyle name="Normal 18 2 2" xfId="10321"/>
    <cellStyle name="Normal 18 2 2 2" xfId="10322"/>
    <cellStyle name="Normal 18 2 3" xfId="10323"/>
    <cellStyle name="Normal 18 2 3 2" xfId="10324"/>
    <cellStyle name="Normal 18 2 4" xfId="10325"/>
    <cellStyle name="Normal 18 2 4 2" xfId="10326"/>
    <cellStyle name="Normal 18 2 5" xfId="10327"/>
    <cellStyle name="Normal 18 3" xfId="10328"/>
    <cellStyle name="Normal 18 3 2" xfId="10329"/>
    <cellStyle name="Normal 18 4" xfId="10330"/>
    <cellStyle name="Normal 18 4 2" xfId="10331"/>
    <cellStyle name="Normal 18 5" xfId="10332"/>
    <cellStyle name="Normal 18 5 2" xfId="10333"/>
    <cellStyle name="Normal 18 6" xfId="10334"/>
    <cellStyle name="Normal 18_Deferred Income Taxes" xfId="10335"/>
    <cellStyle name="Normal 180" xfId="10336"/>
    <cellStyle name="Normal 180 2" xfId="10337"/>
    <cellStyle name="Normal 180 2 2" xfId="10338"/>
    <cellStyle name="Normal 180 3" xfId="10339"/>
    <cellStyle name="Normal 180 3 2" xfId="10340"/>
    <cellStyle name="Normal 180 4" xfId="10341"/>
    <cellStyle name="Normal 180 4 2" xfId="10342"/>
    <cellStyle name="Normal 180 5" xfId="10343"/>
    <cellStyle name="Normal 181" xfId="10344"/>
    <cellStyle name="Normal 181 2" xfId="10345"/>
    <cellStyle name="Normal 181 2 2" xfId="10346"/>
    <cellStyle name="Normal 181 3" xfId="10347"/>
    <cellStyle name="Normal 181 3 2" xfId="10348"/>
    <cellStyle name="Normal 181 4" xfId="10349"/>
    <cellStyle name="Normal 181 4 2" xfId="10350"/>
    <cellStyle name="Normal 181 5" xfId="10351"/>
    <cellStyle name="Normal 182" xfId="10352"/>
    <cellStyle name="Normal 182 2" xfId="10353"/>
    <cellStyle name="Normal 182 2 2" xfId="10354"/>
    <cellStyle name="Normal 182 3" xfId="10355"/>
    <cellStyle name="Normal 182 3 2" xfId="10356"/>
    <cellStyle name="Normal 182 4" xfId="10357"/>
    <cellStyle name="Normal 182 4 2" xfId="10358"/>
    <cellStyle name="Normal 182 5" xfId="10359"/>
    <cellStyle name="Normal 183" xfId="10360"/>
    <cellStyle name="Normal 183 2" xfId="10361"/>
    <cellStyle name="Normal 183 2 2" xfId="10362"/>
    <cellStyle name="Normal 183 3" xfId="10363"/>
    <cellStyle name="Normal 183 3 2" xfId="10364"/>
    <cellStyle name="Normal 183 4" xfId="10365"/>
    <cellStyle name="Normal 183 4 2" xfId="10366"/>
    <cellStyle name="Normal 183 5" xfId="10367"/>
    <cellStyle name="Normal 184" xfId="10368"/>
    <cellStyle name="Normal 184 2" xfId="10369"/>
    <cellStyle name="Normal 184 2 2" xfId="10370"/>
    <cellStyle name="Normal 184 3" xfId="10371"/>
    <cellStyle name="Normal 184 3 2" xfId="10372"/>
    <cellStyle name="Normal 184 4" xfId="10373"/>
    <cellStyle name="Normal 184 4 2" xfId="10374"/>
    <cellStyle name="Normal 184 5" xfId="10375"/>
    <cellStyle name="Normal 185" xfId="10376"/>
    <cellStyle name="Normal 185 2" xfId="10377"/>
    <cellStyle name="Normal 185 2 2" xfId="10378"/>
    <cellStyle name="Normal 185 3" xfId="10379"/>
    <cellStyle name="Normal 185 3 2" xfId="10380"/>
    <cellStyle name="Normal 185 4" xfId="10381"/>
    <cellStyle name="Normal 185 4 2" xfId="10382"/>
    <cellStyle name="Normal 185 5" xfId="10383"/>
    <cellStyle name="Normal 186" xfId="10384"/>
    <cellStyle name="Normal 186 2" xfId="10385"/>
    <cellStyle name="Normal 186 2 2" xfId="10386"/>
    <cellStyle name="Normal 186 3" xfId="10387"/>
    <cellStyle name="Normal 186 3 2" xfId="10388"/>
    <cellStyle name="Normal 186 4" xfId="10389"/>
    <cellStyle name="Normal 186 4 2" xfId="10390"/>
    <cellStyle name="Normal 186 5" xfId="10391"/>
    <cellStyle name="Normal 187" xfId="10392"/>
    <cellStyle name="Normal 187 2" xfId="10393"/>
    <cellStyle name="Normal 187 2 2" xfId="10394"/>
    <cellStyle name="Normal 187 3" xfId="10395"/>
    <cellStyle name="Normal 187 3 2" xfId="10396"/>
    <cellStyle name="Normal 187 4" xfId="10397"/>
    <cellStyle name="Normal 187 4 2" xfId="10398"/>
    <cellStyle name="Normal 187 5" xfId="10399"/>
    <cellStyle name="Normal 188" xfId="10400"/>
    <cellStyle name="Normal 188 2" xfId="10401"/>
    <cellStyle name="Normal 188 2 2" xfId="10402"/>
    <cellStyle name="Normal 188 3" xfId="10403"/>
    <cellStyle name="Normal 188 3 2" xfId="10404"/>
    <cellStyle name="Normal 188 4" xfId="10405"/>
    <cellStyle name="Normal 188 4 2" xfId="10406"/>
    <cellStyle name="Normal 188 5" xfId="10407"/>
    <cellStyle name="Normal 189" xfId="10408"/>
    <cellStyle name="Normal 189 2" xfId="10409"/>
    <cellStyle name="Normal 189 2 2" xfId="10410"/>
    <cellStyle name="Normal 189 3" xfId="10411"/>
    <cellStyle name="Normal 189 3 2" xfId="10412"/>
    <cellStyle name="Normal 189 4" xfId="10413"/>
    <cellStyle name="Normal 189 4 2" xfId="10414"/>
    <cellStyle name="Normal 189 5" xfId="10415"/>
    <cellStyle name="Normal 19" xfId="421"/>
    <cellStyle name="Normal 19 2" xfId="10416"/>
    <cellStyle name="Normal 19 2 2" xfId="10417"/>
    <cellStyle name="Normal 19 2 3" xfId="10418"/>
    <cellStyle name="Normal 19 3" xfId="10419"/>
    <cellStyle name="Normal 19 3 2" xfId="10420"/>
    <cellStyle name="Normal 19 4" xfId="10421"/>
    <cellStyle name="Normal 19 4 2" xfId="10422"/>
    <cellStyle name="Normal 19 5" xfId="10423"/>
    <cellStyle name="Normal 19 5 2" xfId="10424"/>
    <cellStyle name="Normal 19 6" xfId="10425"/>
    <cellStyle name="Normal 190" xfId="10426"/>
    <cellStyle name="Normal 190 2" xfId="10427"/>
    <cellStyle name="Normal 190 2 2" xfId="10428"/>
    <cellStyle name="Normal 190 3" xfId="10429"/>
    <cellStyle name="Normal 190 3 2" xfId="10430"/>
    <cellStyle name="Normal 190 4" xfId="10431"/>
    <cellStyle name="Normal 190 4 2" xfId="10432"/>
    <cellStyle name="Normal 190 5" xfId="10433"/>
    <cellStyle name="Normal 191" xfId="10434"/>
    <cellStyle name="Normal 191 2" xfId="10435"/>
    <cellStyle name="Normal 191 2 2" xfId="10436"/>
    <cellStyle name="Normal 191 3" xfId="10437"/>
    <cellStyle name="Normal 191 3 2" xfId="10438"/>
    <cellStyle name="Normal 191 4" xfId="10439"/>
    <cellStyle name="Normal 191 4 2" xfId="10440"/>
    <cellStyle name="Normal 191 5" xfId="10441"/>
    <cellStyle name="Normal 192" xfId="10442"/>
    <cellStyle name="Normal 192 2" xfId="10443"/>
    <cellStyle name="Normal 192 2 2" xfId="10444"/>
    <cellStyle name="Normal 192 3" xfId="10445"/>
    <cellStyle name="Normal 192 3 2" xfId="10446"/>
    <cellStyle name="Normal 192 4" xfId="10447"/>
    <cellStyle name="Normal 192 4 2" xfId="10448"/>
    <cellStyle name="Normal 192 5" xfId="10449"/>
    <cellStyle name="Normal 193" xfId="10450"/>
    <cellStyle name="Normal 193 2" xfId="10451"/>
    <cellStyle name="Normal 193 2 2" xfId="10452"/>
    <cellStyle name="Normal 193 3" xfId="10453"/>
    <cellStyle name="Normal 193 3 2" xfId="10454"/>
    <cellStyle name="Normal 193 4" xfId="10455"/>
    <cellStyle name="Normal 193 4 2" xfId="10456"/>
    <cellStyle name="Normal 193 5" xfId="10457"/>
    <cellStyle name="Normal 194" xfId="10458"/>
    <cellStyle name="Normal 194 2" xfId="10459"/>
    <cellStyle name="Normal 194 2 2" xfId="10460"/>
    <cellStyle name="Normal 194 3" xfId="10461"/>
    <cellStyle name="Normal 194 3 2" xfId="10462"/>
    <cellStyle name="Normal 194 4" xfId="10463"/>
    <cellStyle name="Normal 194 4 2" xfId="10464"/>
    <cellStyle name="Normal 194 5" xfId="10465"/>
    <cellStyle name="Normal 195" xfId="10466"/>
    <cellStyle name="Normal 195 2" xfId="10467"/>
    <cellStyle name="Normal 195 2 2" xfId="10468"/>
    <cellStyle name="Normal 195 3" xfId="10469"/>
    <cellStyle name="Normal 195 3 2" xfId="10470"/>
    <cellStyle name="Normal 195 4" xfId="10471"/>
    <cellStyle name="Normal 195 4 2" xfId="10472"/>
    <cellStyle name="Normal 195 5" xfId="10473"/>
    <cellStyle name="Normal 196" xfId="10474"/>
    <cellStyle name="Normal 196 2" xfId="10475"/>
    <cellStyle name="Normal 196 2 2" xfId="10476"/>
    <cellStyle name="Normal 196 3" xfId="10477"/>
    <cellStyle name="Normal 196 3 2" xfId="10478"/>
    <cellStyle name="Normal 196 4" xfId="10479"/>
    <cellStyle name="Normal 196 4 2" xfId="10480"/>
    <cellStyle name="Normal 196 5" xfId="10481"/>
    <cellStyle name="Normal 197" xfId="10482"/>
    <cellStyle name="Normal 197 2" xfId="10483"/>
    <cellStyle name="Normal 197 2 2" xfId="10484"/>
    <cellStyle name="Normal 197 3" xfId="10485"/>
    <cellStyle name="Normal 197 3 2" xfId="10486"/>
    <cellStyle name="Normal 197 4" xfId="10487"/>
    <cellStyle name="Normal 197 4 2" xfId="10488"/>
    <cellStyle name="Normal 197 5" xfId="10489"/>
    <cellStyle name="Normal 198" xfId="10490"/>
    <cellStyle name="Normal 198 2" xfId="10491"/>
    <cellStyle name="Normal 198 2 2" xfId="10492"/>
    <cellStyle name="Normal 198 3" xfId="10493"/>
    <cellStyle name="Normal 198 3 2" xfId="10494"/>
    <cellStyle name="Normal 198 4" xfId="10495"/>
    <cellStyle name="Normal 198 4 2" xfId="10496"/>
    <cellStyle name="Normal 198 5" xfId="10497"/>
    <cellStyle name="Normal 199" xfId="10498"/>
    <cellStyle name="Normal 199 2" xfId="10499"/>
    <cellStyle name="Normal 199 2 2" xfId="10500"/>
    <cellStyle name="Normal 199 3" xfId="10501"/>
    <cellStyle name="Normal 199 3 2" xfId="10502"/>
    <cellStyle name="Normal 199 4" xfId="10503"/>
    <cellStyle name="Normal 199 4 2" xfId="10504"/>
    <cellStyle name="Normal 199 5" xfId="10505"/>
    <cellStyle name="Normal 2" xfId="117"/>
    <cellStyle name="Normal 2 10" xfId="10506"/>
    <cellStyle name="Normal 2 10 2" xfId="10507"/>
    <cellStyle name="Normal 2 10 2 2" xfId="10508"/>
    <cellStyle name="Normal 2 10 2 2 2" xfId="10509"/>
    <cellStyle name="Normal 2 10 2 2 2 3" xfId="10510"/>
    <cellStyle name="Normal 2 10 2 3" xfId="10511"/>
    <cellStyle name="Normal 2 10 2 4" xfId="10512"/>
    <cellStyle name="Normal 2 10 3" xfId="10513"/>
    <cellStyle name="Normal 2 10 3 2" xfId="10514"/>
    <cellStyle name="Normal 2 10 4" xfId="10515"/>
    <cellStyle name="Normal 2 10_Deferred Income Taxes" xfId="10516"/>
    <cellStyle name="Normal 2 11" xfId="10517"/>
    <cellStyle name="Normal 2 11 2" xfId="10518"/>
    <cellStyle name="Normal 2 12" xfId="10519"/>
    <cellStyle name="Normal 2 12 2" xfId="10520"/>
    <cellStyle name="Normal 2 12 2 2" xfId="10521"/>
    <cellStyle name="Normal 2 12 3" xfId="10522"/>
    <cellStyle name="Normal 2 12 3 2" xfId="10523"/>
    <cellStyle name="Normal 2 12 4" xfId="10524"/>
    <cellStyle name="Normal 2 13" xfId="10525"/>
    <cellStyle name="Normal 2 13 2" xfId="10526"/>
    <cellStyle name="Normal 2 13 2 2" xfId="10527"/>
    <cellStyle name="Normal 2 13 3" xfId="10528"/>
    <cellStyle name="Normal 2 13 3 2" xfId="10529"/>
    <cellStyle name="Normal 2 13 4" xfId="10530"/>
    <cellStyle name="Normal 2 14" xfId="10531"/>
    <cellStyle name="Normal 2 14 2" xfId="10532"/>
    <cellStyle name="Normal 2 15" xfId="10533"/>
    <cellStyle name="Normal 2 16" xfId="10534"/>
    <cellStyle name="Normal 2 16 3" xfId="10535"/>
    <cellStyle name="Normal 2 17" xfId="10536"/>
    <cellStyle name="Normal 2 18" xfId="10537"/>
    <cellStyle name="Normal 2 19" xfId="10538"/>
    <cellStyle name="Normal 2 2" xfId="118"/>
    <cellStyle name="Normal 2 2 10" xfId="10539"/>
    <cellStyle name="Normal 2 2 10 2" xfId="10540"/>
    <cellStyle name="Normal 2 2 2" xfId="422"/>
    <cellStyle name="Normal 2 2 2 2" xfId="10541"/>
    <cellStyle name="Normal 2 2 2 2 10" xfId="10542"/>
    <cellStyle name="Normal 2 2 2 2 2" xfId="10543"/>
    <cellStyle name="Normal 2 2 2 2 2 2" xfId="10544"/>
    <cellStyle name="Normal 2 2 2 2 2 2 2" xfId="10545"/>
    <cellStyle name="Normal 2 2 2 2 2 2 2 2" xfId="10546"/>
    <cellStyle name="Normal 2 2 2 2 2 2 3" xfId="10547"/>
    <cellStyle name="Normal 2 2 2 2 2 2 3 2" xfId="10548"/>
    <cellStyle name="Normal 2 2 2 2 2 2 4" xfId="10549"/>
    <cellStyle name="Normal 2 2 2 2 2 3" xfId="10550"/>
    <cellStyle name="Normal 2 2 2 2 2 3 2" xfId="10551"/>
    <cellStyle name="Normal 2 2 2 2 2 3 2 2" xfId="10552"/>
    <cellStyle name="Normal 2 2 2 2 2 3 3" xfId="10553"/>
    <cellStyle name="Normal 2 2 2 2 2 3 3 2" xfId="10554"/>
    <cellStyle name="Normal 2 2 2 2 2 3 4" xfId="10555"/>
    <cellStyle name="Normal 2 2 2 2 2 4" xfId="10556"/>
    <cellStyle name="Normal 2 2 2 2 2 4 2" xfId="10557"/>
    <cellStyle name="Normal 2 2 2 2 2 5" xfId="10558"/>
    <cellStyle name="Normal 2 2 2 2 2 5 2" xfId="10559"/>
    <cellStyle name="Normal 2 2 2 2 2 6" xfId="10560"/>
    <cellStyle name="Normal 2 2 2 2 3" xfId="10561"/>
    <cellStyle name="Normal 2 2 2 2 3 2" xfId="10562"/>
    <cellStyle name="Normal 2 2 2 2 3 2 2" xfId="10563"/>
    <cellStyle name="Normal 2 2 2 2 3 2 2 2" xfId="10564"/>
    <cellStyle name="Normal 2 2 2 2 3 2 3" xfId="10565"/>
    <cellStyle name="Normal 2 2 2 2 3 2 3 2" xfId="10566"/>
    <cellStyle name="Normal 2 2 2 2 3 2 4" xfId="10567"/>
    <cellStyle name="Normal 2 2 2 2 3 3" xfId="10568"/>
    <cellStyle name="Normal 2 2 2 2 3 3 2" xfId="10569"/>
    <cellStyle name="Normal 2 2 2 2 3 4" xfId="10570"/>
    <cellStyle name="Normal 2 2 2 2 3 4 2" xfId="10571"/>
    <cellStyle name="Normal 2 2 2 2 3 5" xfId="10572"/>
    <cellStyle name="Normal 2 2 2 2 4" xfId="10573"/>
    <cellStyle name="Normal 2 2 2 2 4 2" xfId="10574"/>
    <cellStyle name="Normal 2 2 2 2 4 2 2" xfId="10575"/>
    <cellStyle name="Normal 2 2 2 2 4 3" xfId="10576"/>
    <cellStyle name="Normal 2 2 2 2 4 3 2" xfId="10577"/>
    <cellStyle name="Normal 2 2 2 2 4 4" xfId="10578"/>
    <cellStyle name="Normal 2 2 2 2 5" xfId="10579"/>
    <cellStyle name="Normal 2 2 2 2 5 2" xfId="10580"/>
    <cellStyle name="Normal 2 2 2 2 5 2 2" xfId="10581"/>
    <cellStyle name="Normal 2 2 2 2 5 3" xfId="10582"/>
    <cellStyle name="Normal 2 2 2 2 5 3 2" xfId="10583"/>
    <cellStyle name="Normal 2 2 2 2 5 4" xfId="10584"/>
    <cellStyle name="Normal 2 2 2 2 6" xfId="10585"/>
    <cellStyle name="Normal 2 2 2 2 6 2" xfId="10586"/>
    <cellStyle name="Normal 2 2 2 2 6 2 2" xfId="10587"/>
    <cellStyle name="Normal 2 2 2 2 6 3" xfId="10588"/>
    <cellStyle name="Normal 2 2 2 2 6 3 2" xfId="10589"/>
    <cellStyle name="Normal 2 2 2 2 6 4" xfId="10590"/>
    <cellStyle name="Normal 2 2 2 2 7" xfId="10591"/>
    <cellStyle name="Normal 2 2 2 2 8" xfId="10592"/>
    <cellStyle name="Normal 2 2 2 2 8 2" xfId="10593"/>
    <cellStyle name="Normal 2 2 2 2 9" xfId="10594"/>
    <cellStyle name="Normal 2 2 2 2 9 2" xfId="10595"/>
    <cellStyle name="Normal 2 2 2 3" xfId="10596"/>
    <cellStyle name="Normal 2 2 2 4" xfId="10597"/>
    <cellStyle name="Normal 2 2 3" xfId="423"/>
    <cellStyle name="Normal 2 2 3 2" xfId="10598"/>
    <cellStyle name="Normal 2 2 3 2 2" xfId="10599"/>
    <cellStyle name="Normal 2 2 3 2 2 2" xfId="10600"/>
    <cellStyle name="Normal 2 2 3 2 2 2 2" xfId="10601"/>
    <cellStyle name="Normal 2 2 3 2 2 2 2 2" xfId="10602"/>
    <cellStyle name="Normal 2 2 3 2 2 2 2 2 2" xfId="10603"/>
    <cellStyle name="Normal 2 2 3 2 2 2 2_Deferred Income Taxes" xfId="10604"/>
    <cellStyle name="Normal 2 2 3 2 2 2 3" xfId="10605"/>
    <cellStyle name="Normal 2 2 3 2 2 2 3 2" xfId="10606"/>
    <cellStyle name="Normal 2 2 3 2 2 2_Deferred Income Taxes" xfId="10607"/>
    <cellStyle name="Normal 2 2 3 2 2 3" xfId="10608"/>
    <cellStyle name="Normal 2 2 3 2 2 3 2" xfId="10609"/>
    <cellStyle name="Normal 2 2 3 2 2 3 2 2" xfId="10610"/>
    <cellStyle name="Normal 2 2 3 2 2 3 2 2 2" xfId="10611"/>
    <cellStyle name="Normal 2 2 3 2 2 3 2_Deferred Income Taxes" xfId="10612"/>
    <cellStyle name="Normal 2 2 3 2 2 3 3" xfId="10613"/>
    <cellStyle name="Normal 2 2 3 2 2 3 3 2" xfId="10614"/>
    <cellStyle name="Normal 2 2 3 2 2 3_Deferred Income Taxes" xfId="10615"/>
    <cellStyle name="Normal 2 2 3 2 2 4" xfId="10616"/>
    <cellStyle name="Normal 2 2 3 2 2 4 2" xfId="10617"/>
    <cellStyle name="Normal 2 2 3 2 2 4 2 2" xfId="10618"/>
    <cellStyle name="Normal 2 2 3 2 2 4_Deferred Income Taxes" xfId="10619"/>
    <cellStyle name="Normal 2 2 3 2 2 5" xfId="10620"/>
    <cellStyle name="Normal 2 2 3 2 2 5 2" xfId="10621"/>
    <cellStyle name="Normal 2 2 3 2 2_Deferred Income Taxes" xfId="10622"/>
    <cellStyle name="Normal 2 2 3 2 3" xfId="10623"/>
    <cellStyle name="Normal 2 2 3 2 3 2" xfId="10624"/>
    <cellStyle name="Normal 2 2 3 2 3 2 2" xfId="10625"/>
    <cellStyle name="Normal 2 2 3 2 3 2 2 2" xfId="10626"/>
    <cellStyle name="Normal 2 2 3 2 3 2_Deferred Income Taxes" xfId="10627"/>
    <cellStyle name="Normal 2 2 3 2 3 3" xfId="10628"/>
    <cellStyle name="Normal 2 2 3 2 3 3 2" xfId="10629"/>
    <cellStyle name="Normal 2 2 3 2 3_Deferred Income Taxes" xfId="10630"/>
    <cellStyle name="Normal 2 2 3 2 4" xfId="10631"/>
    <cellStyle name="Normal 2 2 3 2 4 2" xfId="10632"/>
    <cellStyle name="Normal 2 2 3 2 4 2 2" xfId="10633"/>
    <cellStyle name="Normal 2 2 3 2 4 2 2 2" xfId="10634"/>
    <cellStyle name="Normal 2 2 3 2 4 2_Deferred Income Taxes" xfId="10635"/>
    <cellStyle name="Normal 2 2 3 2 4 3" xfId="10636"/>
    <cellStyle name="Normal 2 2 3 2 4 3 2" xfId="10637"/>
    <cellStyle name="Normal 2 2 3 2 4_Deferred Income Taxes" xfId="10638"/>
    <cellStyle name="Normal 2 2 3 2 5" xfId="10639"/>
    <cellStyle name="Normal 2 2 3 2 5 2" xfId="10640"/>
    <cellStyle name="Normal 2 2 3 2 5 2 2" xfId="10641"/>
    <cellStyle name="Normal 2 2 3 2 5_Deferred Income Taxes" xfId="10642"/>
    <cellStyle name="Normal 2 2 3 2 6" xfId="10643"/>
    <cellStyle name="Normal 2 2 3 2 6 2" xfId="10644"/>
    <cellStyle name="Normal 2 2 3 2 6 2 2" xfId="10645"/>
    <cellStyle name="Normal 2 2 3 2 6_Deferred Income Taxes" xfId="10646"/>
    <cellStyle name="Normal 2 2 3 2 7" xfId="10647"/>
    <cellStyle name="Normal 2 2 3 2 7 2" xfId="10648"/>
    <cellStyle name="Normal 2 2 3 2_Deferred Income Taxes" xfId="10649"/>
    <cellStyle name="Normal 2 2 3 3" xfId="10650"/>
    <cellStyle name="Normal 2 2 3 3 2" xfId="10651"/>
    <cellStyle name="Normal 2 2 3 3 2 2" xfId="10652"/>
    <cellStyle name="Normal 2 2 3 3 2 2 2" xfId="10653"/>
    <cellStyle name="Normal 2 2 3 3 2 2 2 2" xfId="10654"/>
    <cellStyle name="Normal 2 2 3 3 2 2_Deferred Income Taxes" xfId="10655"/>
    <cellStyle name="Normal 2 2 3 3 2 3" xfId="10656"/>
    <cellStyle name="Normal 2 2 3 3 2 3 2" xfId="10657"/>
    <cellStyle name="Normal 2 2 3 3 2_Deferred Income Taxes" xfId="10658"/>
    <cellStyle name="Normal 2 2 3 3 3" xfId="10659"/>
    <cellStyle name="Normal 2 2 3 3 3 2" xfId="10660"/>
    <cellStyle name="Normal 2 2 3 3 3 2 2" xfId="10661"/>
    <cellStyle name="Normal 2 2 3 3 3 2 2 2" xfId="10662"/>
    <cellStyle name="Normal 2 2 3 3 3 2_Deferred Income Taxes" xfId="10663"/>
    <cellStyle name="Normal 2 2 3 3 3 3" xfId="10664"/>
    <cellStyle name="Normal 2 2 3 3 3 3 2" xfId="10665"/>
    <cellStyle name="Normal 2 2 3 3 3_Deferred Income Taxes" xfId="10666"/>
    <cellStyle name="Normal 2 2 3 3 4" xfId="10667"/>
    <cellStyle name="Normal 2 2 3 3 4 2" xfId="10668"/>
    <cellStyle name="Normal 2 2 3 3 4 2 2" xfId="10669"/>
    <cellStyle name="Normal 2 2 3 3 4_Deferred Income Taxes" xfId="10670"/>
    <cellStyle name="Normal 2 2 3 3 5" xfId="10671"/>
    <cellStyle name="Normal 2 2 3 3 5 2" xfId="10672"/>
    <cellStyle name="Normal 2 2 3 3_Deferred Income Taxes" xfId="10673"/>
    <cellStyle name="Normal 2 2 3 4" xfId="10674"/>
    <cellStyle name="Normal 2 2 3 4 2" xfId="10675"/>
    <cellStyle name="Normal 2 2 3 4 2 2" xfId="10676"/>
    <cellStyle name="Normal 2 2 3 4 2 2 2" xfId="10677"/>
    <cellStyle name="Normal 2 2 3 4 2_Deferred Income Taxes" xfId="10678"/>
    <cellStyle name="Normal 2 2 3 4 3" xfId="10679"/>
    <cellStyle name="Normal 2 2 3 4 3 2" xfId="10680"/>
    <cellStyle name="Normal 2 2 3 4_Deferred Income Taxes" xfId="10681"/>
    <cellStyle name="Normal 2 2 3 5" xfId="10682"/>
    <cellStyle name="Normal 2 2 3 5 2" xfId="10683"/>
    <cellStyle name="Normal 2 2 3 5 2 2" xfId="10684"/>
    <cellStyle name="Normal 2 2 3 5 2 2 2" xfId="10685"/>
    <cellStyle name="Normal 2 2 3 5 2_Deferred Income Taxes" xfId="10686"/>
    <cellStyle name="Normal 2 2 3 5 3" xfId="10687"/>
    <cellStyle name="Normal 2 2 3 5 3 2" xfId="10688"/>
    <cellStyle name="Normal 2 2 3 5_Deferred Income Taxes" xfId="10689"/>
    <cellStyle name="Normal 2 2 3 6" xfId="10690"/>
    <cellStyle name="Normal 2 2 3 6 2" xfId="10691"/>
    <cellStyle name="Normal 2 2 3 6 2 2" xfId="10692"/>
    <cellStyle name="Normal 2 2 3 6_Deferred Income Taxes" xfId="10693"/>
    <cellStyle name="Normal 2 2 3 7" xfId="10694"/>
    <cellStyle name="Normal 2 2 3 7 2" xfId="10695"/>
    <cellStyle name="Normal 2 2 3 7 2 2" xfId="10696"/>
    <cellStyle name="Normal 2 2 3 7_Deferred Income Taxes" xfId="10697"/>
    <cellStyle name="Normal 2 2 3 8" xfId="10698"/>
    <cellStyle name="Normal 2 2 3 8 2" xfId="10699"/>
    <cellStyle name="Normal 2 2 3_Deferred Income Taxes" xfId="10700"/>
    <cellStyle name="Normal 2 2 4" xfId="10701"/>
    <cellStyle name="Normal 2 2 4 2" xfId="10702"/>
    <cellStyle name="Normal 2 2 4 2 2" xfId="10703"/>
    <cellStyle name="Normal 2 2 4 2 2 2" xfId="10704"/>
    <cellStyle name="Normal 2 2 4 2 2 2 2" xfId="10705"/>
    <cellStyle name="Normal 2 2 4 2 2 2 2 2" xfId="10706"/>
    <cellStyle name="Normal 2 2 4 2 2 2_Deferred Income Taxes" xfId="10707"/>
    <cellStyle name="Normal 2 2 4 2 2 3" xfId="10708"/>
    <cellStyle name="Normal 2 2 4 2 2 3 2" xfId="10709"/>
    <cellStyle name="Normal 2 2 4 2 2_Deferred Income Taxes" xfId="10710"/>
    <cellStyle name="Normal 2 2 4 2 3" xfId="10711"/>
    <cellStyle name="Normal 2 2 4 2 3 2" xfId="10712"/>
    <cellStyle name="Normal 2 2 4 2 3 2 2" xfId="10713"/>
    <cellStyle name="Normal 2 2 4 2 3 2 2 2" xfId="10714"/>
    <cellStyle name="Normal 2 2 4 2 3 2_Deferred Income Taxes" xfId="10715"/>
    <cellStyle name="Normal 2 2 4 2 3 3" xfId="10716"/>
    <cellStyle name="Normal 2 2 4 2 3 3 2" xfId="10717"/>
    <cellStyle name="Normal 2 2 4 2 3_Deferred Income Taxes" xfId="10718"/>
    <cellStyle name="Normal 2 2 4 2 4" xfId="10719"/>
    <cellStyle name="Normal 2 2 4 2 4 2" xfId="10720"/>
    <cellStyle name="Normal 2 2 4 2 4 2 2" xfId="10721"/>
    <cellStyle name="Normal 2 2 4 2 4_Deferred Income Taxes" xfId="10722"/>
    <cellStyle name="Normal 2 2 4 2 5" xfId="10723"/>
    <cellStyle name="Normal 2 2 4 2 5 2" xfId="10724"/>
    <cellStyle name="Normal 2 2 4 2 5 2 2" xfId="10725"/>
    <cellStyle name="Normal 2 2 4 2 5_Deferred Income Taxes" xfId="10726"/>
    <cellStyle name="Normal 2 2 4 2 6" xfId="10727"/>
    <cellStyle name="Normal 2 2 4 2 6 2" xfId="10728"/>
    <cellStyle name="Normal 2 2 4 2_Deferred Income Taxes" xfId="10729"/>
    <cellStyle name="Normal 2 2 4 3" xfId="10730"/>
    <cellStyle name="Normal 2 2 4 3 2" xfId="10731"/>
    <cellStyle name="Normal 2 2 4 3 2 2" xfId="10732"/>
    <cellStyle name="Normal 2 2 4 3 2 2 2" xfId="10733"/>
    <cellStyle name="Normal 2 2 4 3 2_Deferred Income Taxes" xfId="10734"/>
    <cellStyle name="Normal 2 2 4 3 3" xfId="10735"/>
    <cellStyle name="Normal 2 2 4 3 3 2" xfId="10736"/>
    <cellStyle name="Normal 2 2 4 3_Deferred Income Taxes" xfId="10737"/>
    <cellStyle name="Normal 2 2 4 4" xfId="10738"/>
    <cellStyle name="Normal 2 2 4 4 2" xfId="10739"/>
    <cellStyle name="Normal 2 2 4 4 2 2" xfId="10740"/>
    <cellStyle name="Normal 2 2 4 4 2 2 2" xfId="10741"/>
    <cellStyle name="Normal 2 2 4 4 2_Deferred Income Taxes" xfId="10742"/>
    <cellStyle name="Normal 2 2 4 4 3" xfId="10743"/>
    <cellStyle name="Normal 2 2 4 4 3 2" xfId="10744"/>
    <cellStyle name="Normal 2 2 4 4_Deferred Income Taxes" xfId="10745"/>
    <cellStyle name="Normal 2 2 4 5" xfId="10746"/>
    <cellStyle name="Normal 2 2 4 5 2" xfId="10747"/>
    <cellStyle name="Normal 2 2 4 5 2 2" xfId="10748"/>
    <cellStyle name="Normal 2 2 4 5_Deferred Income Taxes" xfId="10749"/>
    <cellStyle name="Normal 2 2 4 6" xfId="10750"/>
    <cellStyle name="Normal 2 2 4 6 2" xfId="10751"/>
    <cellStyle name="Normal 2 2 4 6 2 2" xfId="10752"/>
    <cellStyle name="Normal 2 2 4 6_Deferred Income Taxes" xfId="10753"/>
    <cellStyle name="Normal 2 2 4 7" xfId="10754"/>
    <cellStyle name="Normal 2 2 4 7 2" xfId="10755"/>
    <cellStyle name="Normal 2 2 4_Deferred Income Taxes" xfId="10756"/>
    <cellStyle name="Normal 2 2 5" xfId="10757"/>
    <cellStyle name="Normal 2 2 5 2" xfId="10758"/>
    <cellStyle name="Normal 2 2 5 2 2" xfId="10759"/>
    <cellStyle name="Normal 2 2 5 2 2 2" xfId="10760"/>
    <cellStyle name="Normal 2 2 5 2 2 2 2" xfId="10761"/>
    <cellStyle name="Normal 2 2 5 2 2_Deferred Income Taxes" xfId="10762"/>
    <cellStyle name="Normal 2 2 5 2 3" xfId="10763"/>
    <cellStyle name="Normal 2 2 5 2 3 2" xfId="10764"/>
    <cellStyle name="Normal 2 2 5 2 3 2 2" xfId="10765"/>
    <cellStyle name="Normal 2 2 5 2 3_Deferred Income Taxes" xfId="10766"/>
    <cellStyle name="Normal 2 2 5 2 4" xfId="10767"/>
    <cellStyle name="Normal 2 2 5 2 4 2" xfId="10768"/>
    <cellStyle name="Normal 2 2 5 2_Deferred Income Taxes" xfId="10769"/>
    <cellStyle name="Normal 2 2 5 3" xfId="10770"/>
    <cellStyle name="Normal 2 2 5 3 2" xfId="10771"/>
    <cellStyle name="Normal 2 2 5 3 2 2" xfId="10772"/>
    <cellStyle name="Normal 2 2 5 3 2 2 2" xfId="10773"/>
    <cellStyle name="Normal 2 2 5 3 2_Deferred Income Taxes" xfId="10774"/>
    <cellStyle name="Normal 2 2 5 3 3" xfId="10775"/>
    <cellStyle name="Normal 2 2 5 3 3 2" xfId="10776"/>
    <cellStyle name="Normal 2 2 5 3_Deferred Income Taxes" xfId="10777"/>
    <cellStyle name="Normal 2 2 5 4" xfId="10778"/>
    <cellStyle name="Normal 2 2 5 4 2" xfId="10779"/>
    <cellStyle name="Normal 2 2 5 4 2 2" xfId="10780"/>
    <cellStyle name="Normal 2 2 5 4_Deferred Income Taxes" xfId="10781"/>
    <cellStyle name="Normal 2 2 5 5" xfId="10782"/>
    <cellStyle name="Normal 2 2 5 5 2" xfId="10783"/>
    <cellStyle name="Normal 2 2 5 5 2 2" xfId="10784"/>
    <cellStyle name="Normal 2 2 5 5_Deferred Income Taxes" xfId="10785"/>
    <cellStyle name="Normal 2 2 5 6" xfId="10786"/>
    <cellStyle name="Normal 2 2 5 6 2" xfId="10787"/>
    <cellStyle name="Normal 2 2 5_Deferred Income Taxes" xfId="10788"/>
    <cellStyle name="Normal 2 2 6" xfId="10789"/>
    <cellStyle name="Normal 2 2 6 2" xfId="10790"/>
    <cellStyle name="Normal 2 2 6 2 2" xfId="10791"/>
    <cellStyle name="Normal 2 2 6 2 2 2" xfId="10792"/>
    <cellStyle name="Normal 2 2 6 2_Deferred Income Taxes" xfId="10793"/>
    <cellStyle name="Normal 2 2 6 3" xfId="10794"/>
    <cellStyle name="Normal 2 2 6 3 2" xfId="10795"/>
    <cellStyle name="Normal 2 2 6 3 2 2" xfId="10796"/>
    <cellStyle name="Normal 2 2 6 3_Deferred Income Taxes" xfId="10797"/>
    <cellStyle name="Normal 2 2 6 4" xfId="10798"/>
    <cellStyle name="Normal 2 2 6 4 2" xfId="10799"/>
    <cellStyle name="Normal 2 2 6_Deferred Income Taxes" xfId="10800"/>
    <cellStyle name="Normal 2 2 7" xfId="10801"/>
    <cellStyle name="Normal 2 2 7 2" xfId="10802"/>
    <cellStyle name="Normal 2 2 7 2 2" xfId="10803"/>
    <cellStyle name="Normal 2 2 7 2 2 2" xfId="10804"/>
    <cellStyle name="Normal 2 2 7 2_Deferred Income Taxes" xfId="10805"/>
    <cellStyle name="Normal 2 2 7 3" xfId="10806"/>
    <cellStyle name="Normal 2 2 7 3 2" xfId="10807"/>
    <cellStyle name="Normal 2 2 7_Deferred Income Taxes" xfId="10808"/>
    <cellStyle name="Normal 2 2 8" xfId="10809"/>
    <cellStyle name="Normal 2 2 8 2" xfId="10810"/>
    <cellStyle name="Normal 2 2 8 2 2" xfId="10811"/>
    <cellStyle name="Normal 2 2 8_Deferred Income Taxes" xfId="10812"/>
    <cellStyle name="Normal 2 2 9" xfId="10813"/>
    <cellStyle name="Normal 2 2 9 2" xfId="10814"/>
    <cellStyle name="Normal 2 2 9 2 2" xfId="10815"/>
    <cellStyle name="Normal 2 2 9_Deferred Income Taxes" xfId="10816"/>
    <cellStyle name="Normal 2 2_Deferred Income Taxes" xfId="10817"/>
    <cellStyle name="Normal 2 20" xfId="10818"/>
    <cellStyle name="Normal 2 21" xfId="10819"/>
    <cellStyle name="Normal 2 22" xfId="10820"/>
    <cellStyle name="Normal 2 23" xfId="10821"/>
    <cellStyle name="Normal 2 23 2" xfId="10822"/>
    <cellStyle name="Normal 2 24" xfId="10823"/>
    <cellStyle name="Normal 2 24 2" xfId="10824"/>
    <cellStyle name="Normal 2 25" xfId="10825"/>
    <cellStyle name="Normal 2 3" xfId="119"/>
    <cellStyle name="Normal 2 3 10" xfId="10826"/>
    <cellStyle name="Normal 2 3 10 2" xfId="10827"/>
    <cellStyle name="Normal 2 3 2" xfId="424"/>
    <cellStyle name="Normal 2 3 2 2" xfId="425"/>
    <cellStyle name="Normal 2 3 2 2 2" xfId="10828"/>
    <cellStyle name="Normal 2 3 2 2 2 2" xfId="10829"/>
    <cellStyle name="Normal 2 3 2 2 2 2 2" xfId="10830"/>
    <cellStyle name="Normal 2 3 2 2 2 2 2 2" xfId="10831"/>
    <cellStyle name="Normal 2 3 2 2 2 2 2 2 2" xfId="10832"/>
    <cellStyle name="Normal 2 3 2 2 2 2 2_Deferred Income Taxes" xfId="10833"/>
    <cellStyle name="Normal 2 3 2 2 2 2 3" xfId="10834"/>
    <cellStyle name="Normal 2 3 2 2 2 2 3 2" xfId="10835"/>
    <cellStyle name="Normal 2 3 2 2 2 2_Deferred Income Taxes" xfId="10836"/>
    <cellStyle name="Normal 2 3 2 2 2 3" xfId="10837"/>
    <cellStyle name="Normal 2 3 2 2 2 3 2" xfId="10838"/>
    <cellStyle name="Normal 2 3 2 2 2 3 2 2" xfId="10839"/>
    <cellStyle name="Normal 2 3 2 2 2 3 2 2 2" xfId="10840"/>
    <cellStyle name="Normal 2 3 2 2 2 3 2_Deferred Income Taxes" xfId="10841"/>
    <cellStyle name="Normal 2 3 2 2 2 3 3" xfId="10842"/>
    <cellStyle name="Normal 2 3 2 2 2 3 3 2" xfId="10843"/>
    <cellStyle name="Normal 2 3 2 2 2 3_Deferred Income Taxes" xfId="10844"/>
    <cellStyle name="Normal 2 3 2 2 2 4" xfId="10845"/>
    <cellStyle name="Normal 2 3 2 2 2 4 2" xfId="10846"/>
    <cellStyle name="Normal 2 3 2 2 2 4 2 2" xfId="10847"/>
    <cellStyle name="Normal 2 3 2 2 2 4_Deferred Income Taxes" xfId="10848"/>
    <cellStyle name="Normal 2 3 2 2 2 5" xfId="10849"/>
    <cellStyle name="Normal 2 3 2 2 2 5 2" xfId="10850"/>
    <cellStyle name="Normal 2 3 2 2 2_Deferred Income Taxes" xfId="10851"/>
    <cellStyle name="Normal 2 3 2 2 3" xfId="10852"/>
    <cellStyle name="Normal 2 3 2 2 3 2" xfId="10853"/>
    <cellStyle name="Normal 2 3 2 2 3 2 2" xfId="10854"/>
    <cellStyle name="Normal 2 3 2 2 3 2 2 2" xfId="10855"/>
    <cellStyle name="Normal 2 3 2 2 3 2_Deferred Income Taxes" xfId="10856"/>
    <cellStyle name="Normal 2 3 2 2 3 3" xfId="10857"/>
    <cellStyle name="Normal 2 3 2 2 3 3 2" xfId="10858"/>
    <cellStyle name="Normal 2 3 2 2 3_Deferred Income Taxes" xfId="10859"/>
    <cellStyle name="Normal 2 3 2 2 4" xfId="10860"/>
    <cellStyle name="Normal 2 3 2 2 4 2" xfId="10861"/>
    <cellStyle name="Normal 2 3 2 2 4 2 2" xfId="10862"/>
    <cellStyle name="Normal 2 3 2 2 4 2 2 2" xfId="10863"/>
    <cellStyle name="Normal 2 3 2 2 4 2_Deferred Income Taxes" xfId="10864"/>
    <cellStyle name="Normal 2 3 2 2 4 3" xfId="10865"/>
    <cellStyle name="Normal 2 3 2 2 4 3 2" xfId="10866"/>
    <cellStyle name="Normal 2 3 2 2 4_Deferred Income Taxes" xfId="10867"/>
    <cellStyle name="Normal 2 3 2 2 5" xfId="10868"/>
    <cellStyle name="Normal 2 3 2 2 5 2" xfId="10869"/>
    <cellStyle name="Normal 2 3 2 2 5 2 2" xfId="10870"/>
    <cellStyle name="Normal 2 3 2 2 5_Deferred Income Taxes" xfId="10871"/>
    <cellStyle name="Normal 2 3 2 2 6" xfId="10872"/>
    <cellStyle name="Normal 2 3 2 2 6 2" xfId="10873"/>
    <cellStyle name="Normal 2 3 2 2_Deferred Income Taxes" xfId="10874"/>
    <cellStyle name="Normal 2 3 2 3" xfId="10875"/>
    <cellStyle name="Normal 2 3 2 3 2" xfId="10876"/>
    <cellStyle name="Normal 2 3 2 3 2 2" xfId="10877"/>
    <cellStyle name="Normal 2 3 2 3 2 2 2" xfId="10878"/>
    <cellStyle name="Normal 2 3 2 3 2 2 2 2" xfId="10879"/>
    <cellStyle name="Normal 2 3 2 3 2 2_Deferred Income Taxes" xfId="10880"/>
    <cellStyle name="Normal 2 3 2 3 2 3" xfId="10881"/>
    <cellStyle name="Normal 2 3 2 3 2 3 2" xfId="10882"/>
    <cellStyle name="Normal 2 3 2 3 2_Deferred Income Taxes" xfId="10883"/>
    <cellStyle name="Normal 2 3 2 3 3" xfId="10884"/>
    <cellStyle name="Normal 2 3 2 3 3 2" xfId="10885"/>
    <cellStyle name="Normal 2 3 2 3 3 2 2" xfId="10886"/>
    <cellStyle name="Normal 2 3 2 3 3 2 2 2" xfId="10887"/>
    <cellStyle name="Normal 2 3 2 3 3 2_Deferred Income Taxes" xfId="10888"/>
    <cellStyle name="Normal 2 3 2 3 3 3" xfId="10889"/>
    <cellStyle name="Normal 2 3 2 3 3 3 2" xfId="10890"/>
    <cellStyle name="Normal 2 3 2 3 3_Deferred Income Taxes" xfId="10891"/>
    <cellStyle name="Normal 2 3 2 3 4" xfId="10892"/>
    <cellStyle name="Normal 2 3 2 3 4 2" xfId="10893"/>
    <cellStyle name="Normal 2 3 2 3 4 2 2" xfId="10894"/>
    <cellStyle name="Normal 2 3 2 3 4_Deferred Income Taxes" xfId="10895"/>
    <cellStyle name="Normal 2 3 2 3 5" xfId="10896"/>
    <cellStyle name="Normal 2 3 2 3 5 2" xfId="10897"/>
    <cellStyle name="Normal 2 3 2 3_Deferred Income Taxes" xfId="10898"/>
    <cellStyle name="Normal 2 3 2 4" xfId="10899"/>
    <cellStyle name="Normal 2 3 2 4 2" xfId="10900"/>
    <cellStyle name="Normal 2 3 2 4 2 2" xfId="10901"/>
    <cellStyle name="Normal 2 3 2 4 2 2 2" xfId="10902"/>
    <cellStyle name="Normal 2 3 2 4 2_Deferred Income Taxes" xfId="10903"/>
    <cellStyle name="Normal 2 3 2 4 3" xfId="10904"/>
    <cellStyle name="Normal 2 3 2 4 3 2" xfId="10905"/>
    <cellStyle name="Normal 2 3 2 4_Deferred Income Taxes" xfId="10906"/>
    <cellStyle name="Normal 2 3 2 5" xfId="10907"/>
    <cellStyle name="Normal 2 3 2 5 2" xfId="10908"/>
    <cellStyle name="Normal 2 3 2 5 2 2" xfId="10909"/>
    <cellStyle name="Normal 2 3 2 5 2 2 2" xfId="10910"/>
    <cellStyle name="Normal 2 3 2 5 2_Deferred Income Taxes" xfId="10911"/>
    <cellStyle name="Normal 2 3 2 5 3" xfId="10912"/>
    <cellStyle name="Normal 2 3 2 5 3 2" xfId="10913"/>
    <cellStyle name="Normal 2 3 2 5_Deferred Income Taxes" xfId="10914"/>
    <cellStyle name="Normal 2 3 2 6" xfId="10915"/>
    <cellStyle name="Normal 2 3 2 6 2" xfId="10916"/>
    <cellStyle name="Normal 2 3 2 6 2 2" xfId="10917"/>
    <cellStyle name="Normal 2 3 2 6_Deferred Income Taxes" xfId="10918"/>
    <cellStyle name="Normal 2 3 2 7" xfId="10919"/>
    <cellStyle name="Normal 2 3 2 7 2" xfId="10920"/>
    <cellStyle name="Normal 2 3 2 7 2 2" xfId="10921"/>
    <cellStyle name="Normal 2 3 2 7_Deferred Income Taxes" xfId="10922"/>
    <cellStyle name="Normal 2 3 2 8" xfId="10923"/>
    <cellStyle name="Normal 2 3 2 8 2" xfId="10924"/>
    <cellStyle name="Normal 2 3 2_Deferred Income Taxes" xfId="10925"/>
    <cellStyle name="Normal 2 3 3" xfId="426"/>
    <cellStyle name="Normal 2 3 3 2" xfId="10926"/>
    <cellStyle name="Normal 2 3 3 2 2" xfId="10927"/>
    <cellStyle name="Normal 2 3 3 2 2 2" xfId="10928"/>
    <cellStyle name="Normal 2 3 3 2 2 2 2" xfId="10929"/>
    <cellStyle name="Normal 2 3 3 2 2 2 2 2" xfId="10930"/>
    <cellStyle name="Normal 2 3 3 2 2 2_Deferred Income Taxes" xfId="10931"/>
    <cellStyle name="Normal 2 3 3 2 2 3" xfId="10932"/>
    <cellStyle name="Normal 2 3 3 2 2 3 2" xfId="10933"/>
    <cellStyle name="Normal 2 3 3 2 2_Deferred Income Taxes" xfId="10934"/>
    <cellStyle name="Normal 2 3 3 2 3" xfId="10935"/>
    <cellStyle name="Normal 2 3 3 2 3 2" xfId="10936"/>
    <cellStyle name="Normal 2 3 3 2 3 2 2" xfId="10937"/>
    <cellStyle name="Normal 2 3 3 2 3 2 2 2" xfId="10938"/>
    <cellStyle name="Normal 2 3 3 2 3 2_Deferred Income Taxes" xfId="10939"/>
    <cellStyle name="Normal 2 3 3 2 3 3" xfId="10940"/>
    <cellStyle name="Normal 2 3 3 2 3 3 2" xfId="10941"/>
    <cellStyle name="Normal 2 3 3 2 3_Deferred Income Taxes" xfId="10942"/>
    <cellStyle name="Normal 2 3 3 2 4" xfId="10943"/>
    <cellStyle name="Normal 2 3 3 2 4 2" xfId="10944"/>
    <cellStyle name="Normal 2 3 3 2 4 2 2" xfId="10945"/>
    <cellStyle name="Normal 2 3 3 2 4_Deferred Income Taxes" xfId="10946"/>
    <cellStyle name="Normal 2 3 3 2 5" xfId="10947"/>
    <cellStyle name="Normal 2 3 3 2 5 2" xfId="10948"/>
    <cellStyle name="Normal 2 3 3 2_Deferred Income Taxes" xfId="10949"/>
    <cellStyle name="Normal 2 3 3 3" xfId="10950"/>
    <cellStyle name="Normal 2 3 3 3 2" xfId="10951"/>
    <cellStyle name="Normal 2 3 3 3 2 2" xfId="10952"/>
    <cellStyle name="Normal 2 3 3 3 2 2 2" xfId="10953"/>
    <cellStyle name="Normal 2 3 3 3 2_Deferred Income Taxes" xfId="10954"/>
    <cellStyle name="Normal 2 3 3 3 3" xfId="10955"/>
    <cellStyle name="Normal 2 3 3 3 3 2" xfId="10956"/>
    <cellStyle name="Normal 2 3 3 3_Deferred Income Taxes" xfId="10957"/>
    <cellStyle name="Normal 2 3 3 4" xfId="10958"/>
    <cellStyle name="Normal 2 3 3 4 2" xfId="10959"/>
    <cellStyle name="Normal 2 3 3 4 2 2" xfId="10960"/>
    <cellStyle name="Normal 2 3 3 4 2 2 2" xfId="10961"/>
    <cellStyle name="Normal 2 3 3 4 2_Deferred Income Taxes" xfId="10962"/>
    <cellStyle name="Normal 2 3 3 4 3" xfId="10963"/>
    <cellStyle name="Normal 2 3 3 4 3 2" xfId="10964"/>
    <cellStyle name="Normal 2 3 3 4_Deferred Income Taxes" xfId="10965"/>
    <cellStyle name="Normal 2 3 3 5" xfId="10966"/>
    <cellStyle name="Normal 2 3 3 5 2" xfId="10967"/>
    <cellStyle name="Normal 2 3 3 5 2 2" xfId="10968"/>
    <cellStyle name="Normal 2 3 3 5_Deferred Income Taxes" xfId="10969"/>
    <cellStyle name="Normal 2 3 3 6" xfId="10970"/>
    <cellStyle name="Normal 2 3 3 6 2" xfId="10971"/>
    <cellStyle name="Normal 2 3 3 7" xfId="15527"/>
    <cellStyle name="Normal 2 3 3_Deferred Income Taxes" xfId="10972"/>
    <cellStyle name="Normal 2 3 4" xfId="427"/>
    <cellStyle name="Normal 2 3 4 2" xfId="10973"/>
    <cellStyle name="Normal 2 3 4 2 2" xfId="10974"/>
    <cellStyle name="Normal 2 3 4 2 2 2" xfId="10975"/>
    <cellStyle name="Normal 2 3 4 2 2 2 2" xfId="10976"/>
    <cellStyle name="Normal 2 3 4 2 2_Deferred Income Taxes" xfId="10977"/>
    <cellStyle name="Normal 2 3 4 2 3" xfId="10978"/>
    <cellStyle name="Normal 2 3 4 2 3 2" xfId="10979"/>
    <cellStyle name="Normal 2 3 4 2_Deferred Income Taxes" xfId="10980"/>
    <cellStyle name="Normal 2 3 4 3" xfId="10981"/>
    <cellStyle name="Normal 2 3 4 3 2" xfId="10982"/>
    <cellStyle name="Normal 2 3 4 3 2 2" xfId="10983"/>
    <cellStyle name="Normal 2 3 4 3 2 2 2" xfId="10984"/>
    <cellStyle name="Normal 2 3 4 3 2_Deferred Income Taxes" xfId="10985"/>
    <cellStyle name="Normal 2 3 4 3 3" xfId="10986"/>
    <cellStyle name="Normal 2 3 4 3 3 2" xfId="10987"/>
    <cellStyle name="Normal 2 3 4 3_Deferred Income Taxes" xfId="10988"/>
    <cellStyle name="Normal 2 3 4 4" xfId="10989"/>
    <cellStyle name="Normal 2 3 4 4 2" xfId="10990"/>
    <cellStyle name="Normal 2 3 4 4 2 2" xfId="10991"/>
    <cellStyle name="Normal 2 3 4 4_Deferred Income Taxes" xfId="10992"/>
    <cellStyle name="Normal 2 3 4 5" xfId="10993"/>
    <cellStyle name="Normal 2 3 4 5 2" xfId="10994"/>
    <cellStyle name="Normal 2 3 4_Deferred Income Taxes" xfId="10995"/>
    <cellStyle name="Normal 2 3 5" xfId="428"/>
    <cellStyle name="Normal 2 3 5 2" xfId="10996"/>
    <cellStyle name="Normal 2 3 5 2 2" xfId="10997"/>
    <cellStyle name="Normal 2 3 5 2 2 2" xfId="10998"/>
    <cellStyle name="Normal 2 3 5 2_Deferred Income Taxes" xfId="10999"/>
    <cellStyle name="Normal 2 3 5 3" xfId="11000"/>
    <cellStyle name="Normal 2 3 5 3 2" xfId="11001"/>
    <cellStyle name="Normal 2 3 5_Deferred Income Taxes" xfId="11002"/>
    <cellStyle name="Normal 2 3 6" xfId="429"/>
    <cellStyle name="Normal 2 3 6 2" xfId="11003"/>
    <cellStyle name="Normal 2 3 7" xfId="11004"/>
    <cellStyle name="Normal 2 3 7 2" xfId="11005"/>
    <cellStyle name="Normal 2 3 7 2 2" xfId="11006"/>
    <cellStyle name="Normal 2 3 7 2 2 2" xfId="11007"/>
    <cellStyle name="Normal 2 3 7 2_Deferred Income Taxes" xfId="11008"/>
    <cellStyle name="Normal 2 3 7 3" xfId="11009"/>
    <cellStyle name="Normal 2 3 7 3 2" xfId="11010"/>
    <cellStyle name="Normal 2 3 7_Deferred Income Taxes" xfId="11011"/>
    <cellStyle name="Normal 2 3 8" xfId="11012"/>
    <cellStyle name="Normal 2 3 8 2" xfId="11013"/>
    <cellStyle name="Normal 2 3 8 2 2" xfId="11014"/>
    <cellStyle name="Normal 2 3 8_Deferred Income Taxes" xfId="11015"/>
    <cellStyle name="Normal 2 3 9" xfId="11016"/>
    <cellStyle name="Normal 2 3 9 2" xfId="11017"/>
    <cellStyle name="Normal 2 3 9 2 2" xfId="11018"/>
    <cellStyle name="Normal 2 3 9_Deferred Income Taxes" xfId="11019"/>
    <cellStyle name="Normal 2 3_Deferred Income Taxes" xfId="11020"/>
    <cellStyle name="Normal 2 4" xfId="120"/>
    <cellStyle name="Normal 2 4 2" xfId="11021"/>
    <cellStyle name="Normal 2 4 2 2" xfId="11022"/>
    <cellStyle name="Normal 2 4 2 2 2" xfId="11023"/>
    <cellStyle name="Normal 2 4 2 2 2 2" xfId="11024"/>
    <cellStyle name="Normal 2 4 2 2 2 2 2" xfId="11025"/>
    <cellStyle name="Normal 2 4 2 2 2 2 2 2" xfId="11026"/>
    <cellStyle name="Normal 2 4 2 2 2 2_Deferred Income Taxes" xfId="11027"/>
    <cellStyle name="Normal 2 4 2 2 2 3" xfId="11028"/>
    <cellStyle name="Normal 2 4 2 2 2 3 2" xfId="11029"/>
    <cellStyle name="Normal 2 4 2 2 2_Deferred Income Taxes" xfId="11030"/>
    <cellStyle name="Normal 2 4 2 2 3" xfId="11031"/>
    <cellStyle name="Normal 2 4 2 2 3 2" xfId="11032"/>
    <cellStyle name="Normal 2 4 2 2 3 2 2" xfId="11033"/>
    <cellStyle name="Normal 2 4 2 2 3 2 2 2" xfId="11034"/>
    <cellStyle name="Normal 2 4 2 2 3 2_Deferred Income Taxes" xfId="11035"/>
    <cellStyle name="Normal 2 4 2 2 3 3" xfId="11036"/>
    <cellStyle name="Normal 2 4 2 2 3 3 2" xfId="11037"/>
    <cellStyle name="Normal 2 4 2 2 3_Deferred Income Taxes" xfId="11038"/>
    <cellStyle name="Normal 2 4 2 2 4" xfId="11039"/>
    <cellStyle name="Normal 2 4 2 2 4 2" xfId="11040"/>
    <cellStyle name="Normal 2 4 2 2 4 2 2" xfId="11041"/>
    <cellStyle name="Normal 2 4 2 2 4_Deferred Income Taxes" xfId="11042"/>
    <cellStyle name="Normal 2 4 2 2 5" xfId="11043"/>
    <cellStyle name="Normal 2 4 2 2 5 2" xfId="11044"/>
    <cellStyle name="Normal 2 4 2 2_Deferred Income Taxes" xfId="11045"/>
    <cellStyle name="Normal 2 4 2 3" xfId="11046"/>
    <cellStyle name="Normal 2 4 2 3 2" xfId="11047"/>
    <cellStyle name="Normal 2 4 2 3 2 2" xfId="11048"/>
    <cellStyle name="Normal 2 4 2 3 2 2 2" xfId="11049"/>
    <cellStyle name="Normal 2 4 2 3 2_Deferred Income Taxes" xfId="11050"/>
    <cellStyle name="Normal 2 4 2 3 3" xfId="11051"/>
    <cellStyle name="Normal 2 4 2 3 3 2" xfId="11052"/>
    <cellStyle name="Normal 2 4 2 3 4" xfId="11053"/>
    <cellStyle name="Normal 2 4 2 3_Deferred Income Taxes" xfId="11054"/>
    <cellStyle name="Normal 2 4 2 4" xfId="11055"/>
    <cellStyle name="Normal 2 4 2 4 2" xfId="11056"/>
    <cellStyle name="Normal 2 4 2 4 2 2" xfId="11057"/>
    <cellStyle name="Normal 2 4 2 4 2 2 2" xfId="11058"/>
    <cellStyle name="Normal 2 4 2 4 2_Deferred Income Taxes" xfId="11059"/>
    <cellStyle name="Normal 2 4 2 4 3" xfId="11060"/>
    <cellStyle name="Normal 2 4 2 4 3 2" xfId="11061"/>
    <cellStyle name="Normal 2 4 2 4_Deferred Income Taxes" xfId="11062"/>
    <cellStyle name="Normal 2 4 2 5" xfId="11063"/>
    <cellStyle name="Normal 2 4 2 5 2" xfId="11064"/>
    <cellStyle name="Normal 2 4 2 5 2 2" xfId="11065"/>
    <cellStyle name="Normal 2 4 2 5_Deferred Income Taxes" xfId="11066"/>
    <cellStyle name="Normal 2 4 2 6" xfId="11067"/>
    <cellStyle name="Normal 2 4 2 6 2" xfId="11068"/>
    <cellStyle name="Normal 2 4 2 6 2 2" xfId="11069"/>
    <cellStyle name="Normal 2 4 2 6_Deferred Income Taxes" xfId="11070"/>
    <cellStyle name="Normal 2 4 2 7" xfId="11071"/>
    <cellStyle name="Normal 2 4 2 7 2" xfId="11072"/>
    <cellStyle name="Normal 2 4 2_Deferred Income Taxes" xfId="11073"/>
    <cellStyle name="Normal 2 4 3" xfId="11074"/>
    <cellStyle name="Normal 2 4 3 2" xfId="11075"/>
    <cellStyle name="Normal 2 4 3 2 2" xfId="11076"/>
    <cellStyle name="Normal 2 4 3 2 2 2" xfId="11077"/>
    <cellStyle name="Normal 2 4 3 2 2 2 2" xfId="11078"/>
    <cellStyle name="Normal 2 4 3 2 2_Deferred Income Taxes" xfId="11079"/>
    <cellStyle name="Normal 2 4 3 2 3" xfId="11080"/>
    <cellStyle name="Normal 2 4 3 2 3 2" xfId="11081"/>
    <cellStyle name="Normal 2 4 3 2 4" xfId="11082"/>
    <cellStyle name="Normal 2 4 3 2_Deferred Income Taxes" xfId="11083"/>
    <cellStyle name="Normal 2 4 3 3" xfId="11084"/>
    <cellStyle name="Normal 2 4 3 3 2" xfId="11085"/>
    <cellStyle name="Normal 2 4 3 3 2 2" xfId="11086"/>
    <cellStyle name="Normal 2 4 3 3 2 2 2" xfId="11087"/>
    <cellStyle name="Normal 2 4 3 3 2_Deferred Income Taxes" xfId="11088"/>
    <cellStyle name="Normal 2 4 3 3 3" xfId="11089"/>
    <cellStyle name="Normal 2 4 3 3 3 2" xfId="11090"/>
    <cellStyle name="Normal 2 4 3 3_Deferred Income Taxes" xfId="11091"/>
    <cellStyle name="Normal 2 4 3 4" xfId="11092"/>
    <cellStyle name="Normal 2 4 3 4 2" xfId="11093"/>
    <cellStyle name="Normal 2 4 3 4 2 2" xfId="11094"/>
    <cellStyle name="Normal 2 4 3 4_Deferred Income Taxes" xfId="11095"/>
    <cellStyle name="Normal 2 4 3 5" xfId="11096"/>
    <cellStyle name="Normal 2 4 3 5 2" xfId="11097"/>
    <cellStyle name="Normal 2 4 3_Deferred Income Taxes" xfId="11098"/>
    <cellStyle name="Normal 2 4 4" xfId="11099"/>
    <cellStyle name="Normal 2 4 4 2" xfId="11100"/>
    <cellStyle name="Normal 2 4 4 2 2" xfId="11101"/>
    <cellStyle name="Normal 2 4 4 2 2 2" xfId="11102"/>
    <cellStyle name="Normal 2 4 4 2_Deferred Income Taxes" xfId="11103"/>
    <cellStyle name="Normal 2 4 4 3" xfId="11104"/>
    <cellStyle name="Normal 2 4 4 3 2" xfId="11105"/>
    <cellStyle name="Normal 2 4 4 4" xfId="11106"/>
    <cellStyle name="Normal 2 4 4_Deferred Income Taxes" xfId="11107"/>
    <cellStyle name="Normal 2 4 5" xfId="11108"/>
    <cellStyle name="Normal 2 4 5 2" xfId="11109"/>
    <cellStyle name="Normal 2 4 5 2 2" xfId="11110"/>
    <cellStyle name="Normal 2 4 5 2 2 2" xfId="11111"/>
    <cellStyle name="Normal 2 4 5 2_Deferred Income Taxes" xfId="11112"/>
    <cellStyle name="Normal 2 4 5 3" xfId="11113"/>
    <cellStyle name="Normal 2 4 5 3 2" xfId="11114"/>
    <cellStyle name="Normal 2 4 5 4" xfId="11115"/>
    <cellStyle name="Normal 2 4 5_Deferred Income Taxes" xfId="11116"/>
    <cellStyle name="Normal 2 4 6" xfId="11117"/>
    <cellStyle name="Normal 2 4 6 2" xfId="11118"/>
    <cellStyle name="Normal 2 4 6 2 2" xfId="11119"/>
    <cellStyle name="Normal 2 4 6 3" xfId="11120"/>
    <cellStyle name="Normal 2 4 6 3 2" xfId="11121"/>
    <cellStyle name="Normal 2 4 6 4" xfId="11122"/>
    <cellStyle name="Normal 2 4 6_Deferred Income Taxes" xfId="11123"/>
    <cellStyle name="Normal 2 4 7" xfId="11124"/>
    <cellStyle name="Normal 2 4 7 2" xfId="11125"/>
    <cellStyle name="Normal 2 4 7 2 2" xfId="11126"/>
    <cellStyle name="Normal 2 4 7_Deferred Income Taxes" xfId="11127"/>
    <cellStyle name="Normal 2 4 8" xfId="11128"/>
    <cellStyle name="Normal 2 4 8 2" xfId="11129"/>
    <cellStyle name="Normal 2 4_Deferred Income Taxes" xfId="11130"/>
    <cellStyle name="Normal 2 5" xfId="121"/>
    <cellStyle name="Normal 2 5 2" xfId="430"/>
    <cellStyle name="Normal 2 5 2 2" xfId="11131"/>
    <cellStyle name="Normal 2 5 2 2 2" xfId="11132"/>
    <cellStyle name="Normal 2 5 2 2 2 2" xfId="11133"/>
    <cellStyle name="Normal 2 5 2 2 2 2 2" xfId="11134"/>
    <cellStyle name="Normal 2 5 2 2 2_Deferred Income Taxes" xfId="11135"/>
    <cellStyle name="Normal 2 5 2 2 3" xfId="11136"/>
    <cellStyle name="Normal 2 5 2 2 3 2" xfId="11137"/>
    <cellStyle name="Normal 2 5 2 2_Deferred Income Taxes" xfId="11138"/>
    <cellStyle name="Normal 2 5 2 3" xfId="11139"/>
    <cellStyle name="Normal 2 5 2 3 2" xfId="11140"/>
    <cellStyle name="Normal 2 5 2 3 2 2" xfId="11141"/>
    <cellStyle name="Normal 2 5 2 3 2 2 2" xfId="11142"/>
    <cellStyle name="Normal 2 5 2 3 2_Deferred Income Taxes" xfId="11143"/>
    <cellStyle name="Normal 2 5 2 3 3" xfId="11144"/>
    <cellStyle name="Normal 2 5 2 3 3 2" xfId="11145"/>
    <cellStyle name="Normal 2 5 2 3_Deferred Income Taxes" xfId="11146"/>
    <cellStyle name="Normal 2 5 2 4" xfId="11147"/>
    <cellStyle name="Normal 2 5 2 4 2" xfId="11148"/>
    <cellStyle name="Normal 2 5 2 4 2 2" xfId="11149"/>
    <cellStyle name="Normal 2 5 2 4_Deferred Income Taxes" xfId="11150"/>
    <cellStyle name="Normal 2 5 2 5" xfId="11151"/>
    <cellStyle name="Normal 2 5 2 5 2" xfId="11152"/>
    <cellStyle name="Normal 2 5 2 5 2 2" xfId="11153"/>
    <cellStyle name="Normal 2 5 2 5_Deferred Income Taxes" xfId="11154"/>
    <cellStyle name="Normal 2 5 2 6" xfId="11155"/>
    <cellStyle name="Normal 2 5 2 6 2" xfId="11156"/>
    <cellStyle name="Normal 2 5 2_Deferred Income Taxes" xfId="11157"/>
    <cellStyle name="Normal 2 5 3" xfId="11158"/>
    <cellStyle name="Normal 2 5 3 2" xfId="11159"/>
    <cellStyle name="Normal 2 5 3 2 2" xfId="11160"/>
    <cellStyle name="Normal 2 5 3 2 2 2" xfId="11161"/>
    <cellStyle name="Normal 2 5 3 2_Deferred Income Taxes" xfId="11162"/>
    <cellStyle name="Normal 2 5 3 3" xfId="11163"/>
    <cellStyle name="Normal 2 5 3 3 2" xfId="11164"/>
    <cellStyle name="Normal 2 5 3_Deferred Income Taxes" xfId="11165"/>
    <cellStyle name="Normal 2 5 4" xfId="11166"/>
    <cellStyle name="Normal 2 5 4 2" xfId="11167"/>
    <cellStyle name="Normal 2 5 4 2 2" xfId="11168"/>
    <cellStyle name="Normal 2 5 4 2 2 2" xfId="11169"/>
    <cellStyle name="Normal 2 5 4 2_Deferred Income Taxes" xfId="11170"/>
    <cellStyle name="Normal 2 5 4 3" xfId="11171"/>
    <cellStyle name="Normal 2 5 4 3 2" xfId="11172"/>
    <cellStyle name="Normal 2 5 4_Deferred Income Taxes" xfId="11173"/>
    <cellStyle name="Normal 2 5 5" xfId="11174"/>
    <cellStyle name="Normal 2 5 5 2" xfId="11175"/>
    <cellStyle name="Normal 2 5 5 2 2" xfId="11176"/>
    <cellStyle name="Normal 2 5 5_Deferred Income Taxes" xfId="11177"/>
    <cellStyle name="Normal 2 5 6" xfId="11178"/>
    <cellStyle name="Normal 2 5 6 2" xfId="11179"/>
    <cellStyle name="Normal 2 5 6 2 2" xfId="11180"/>
    <cellStyle name="Normal 2 5 6_Deferred Income Taxes" xfId="11181"/>
    <cellStyle name="Normal 2 5 7" xfId="11182"/>
    <cellStyle name="Normal 2 5 7 2" xfId="11183"/>
    <cellStyle name="Normal 2 5_Deferred Income Taxes" xfId="11184"/>
    <cellStyle name="Normal 2 6" xfId="431"/>
    <cellStyle name="Normal 2 6 2" xfId="11185"/>
    <cellStyle name="Normal 2 6 2 2" xfId="11186"/>
    <cellStyle name="Normal 2 6 2 2 2" xfId="11187"/>
    <cellStyle name="Normal 2 6 2 2 2 2" xfId="11188"/>
    <cellStyle name="Normal 2 6 2 2 3" xfId="11189"/>
    <cellStyle name="Normal 2 6 2 2 3 2" xfId="11190"/>
    <cellStyle name="Normal 2 6 2 2 4" xfId="11191"/>
    <cellStyle name="Normal 2 6 2 2_Deferred Income Taxes" xfId="11192"/>
    <cellStyle name="Normal 2 6 2 3" xfId="11193"/>
    <cellStyle name="Normal 2 6 2 3 2" xfId="11194"/>
    <cellStyle name="Normal 2 6 2 3 2 2" xfId="11195"/>
    <cellStyle name="Normal 2 6 2 3 3" xfId="11196"/>
    <cellStyle name="Normal 2 6 2 3 3 2" xfId="11197"/>
    <cellStyle name="Normal 2 6 2 3 4" xfId="11198"/>
    <cellStyle name="Normal 2 6 2 4" xfId="11199"/>
    <cellStyle name="Normal 2 6 2 4 2" xfId="11200"/>
    <cellStyle name="Normal 2 6 2 5" xfId="11201"/>
    <cellStyle name="Normal 2 6 2 5 2" xfId="11202"/>
    <cellStyle name="Normal 2 6 2 6" xfId="11203"/>
    <cellStyle name="Normal 2 6 2_Deferred Income Taxes" xfId="11204"/>
    <cellStyle name="Normal 2 6 3" xfId="11205"/>
    <cellStyle name="Normal 2 6 3 2" xfId="11206"/>
    <cellStyle name="Normal 2 6 3 2 2" xfId="11207"/>
    <cellStyle name="Normal 2 6 3 2 2 2" xfId="11208"/>
    <cellStyle name="Normal 2 6 3 2 3" xfId="11209"/>
    <cellStyle name="Normal 2 6 3 2 3 2" xfId="11210"/>
    <cellStyle name="Normal 2 6 3 2 4" xfId="11211"/>
    <cellStyle name="Normal 2 6 3 2_Deferred Income Taxes" xfId="11212"/>
    <cellStyle name="Normal 2 6 3 3" xfId="11213"/>
    <cellStyle name="Normal 2 6 3 3 2" xfId="11214"/>
    <cellStyle name="Normal 2 6 3 4" xfId="11215"/>
    <cellStyle name="Normal 2 6 3 4 2" xfId="11216"/>
    <cellStyle name="Normal 2 6 3 5" xfId="11217"/>
    <cellStyle name="Normal 2 6 3_Deferred Income Taxes" xfId="11218"/>
    <cellStyle name="Normal 2 6 4" xfId="11219"/>
    <cellStyle name="Normal 2 6 4 2" xfId="11220"/>
    <cellStyle name="Normal 2 6 4 2 2" xfId="11221"/>
    <cellStyle name="Normal 2 6 4 3" xfId="11222"/>
    <cellStyle name="Normal 2 6 4 3 2" xfId="11223"/>
    <cellStyle name="Normal 2 6 4 4" xfId="11224"/>
    <cellStyle name="Normal 2 6 4_Deferred Income Taxes" xfId="11225"/>
    <cellStyle name="Normal 2 6 5" xfId="11226"/>
    <cellStyle name="Normal 2 6 5 2" xfId="11227"/>
    <cellStyle name="Normal 2 6 5 2 2" xfId="11228"/>
    <cellStyle name="Normal 2 6 5 3" xfId="11229"/>
    <cellStyle name="Normal 2 6 5 3 2" xfId="11230"/>
    <cellStyle name="Normal 2 6 5 4" xfId="11231"/>
    <cellStyle name="Normal 2 6 5_Deferred Income Taxes" xfId="11232"/>
    <cellStyle name="Normal 2 6 6" xfId="11233"/>
    <cellStyle name="Normal 2 6 6 2" xfId="11234"/>
    <cellStyle name="Normal 2 6 6 2 2" xfId="11235"/>
    <cellStyle name="Normal 2 6 6 3" xfId="11236"/>
    <cellStyle name="Normal 2 6 6 3 2" xfId="11237"/>
    <cellStyle name="Normal 2 6 6 4" xfId="11238"/>
    <cellStyle name="Normal 2 6_Deferred Income Taxes" xfId="11239"/>
    <cellStyle name="Normal 2 7" xfId="432"/>
    <cellStyle name="Normal 2 7 2" xfId="11240"/>
    <cellStyle name="Normal 2 7 2 2" xfId="11241"/>
    <cellStyle name="Normal 2 7 2 2 2" xfId="11242"/>
    <cellStyle name="Normal 2 7 2 2 2 2" xfId="11243"/>
    <cellStyle name="Normal 2 7 2 2 3" xfId="11244"/>
    <cellStyle name="Normal 2 7 2 2 3 2" xfId="11245"/>
    <cellStyle name="Normal 2 7 2 2 4" xfId="11246"/>
    <cellStyle name="Normal 2 7 2 3" xfId="11247"/>
    <cellStyle name="Normal 2 7 2 3 2" xfId="11248"/>
    <cellStyle name="Normal 2 7 2 3 2 2" xfId="11249"/>
    <cellStyle name="Normal 2 7 2 3 3" xfId="11250"/>
    <cellStyle name="Normal 2 7 2 3 3 2" xfId="11251"/>
    <cellStyle name="Normal 2 7 2 3 4" xfId="11252"/>
    <cellStyle name="Normal 2 7 2 4" xfId="11253"/>
    <cellStyle name="Normal 2 7 2 4 2" xfId="11254"/>
    <cellStyle name="Normal 2 7 2 5" xfId="11255"/>
    <cellStyle name="Normal 2 7 2 5 2" xfId="11256"/>
    <cellStyle name="Normal 2 7 2 6" xfId="11257"/>
    <cellStyle name="Normal 2 7 2_Deferred Income Taxes" xfId="11258"/>
    <cellStyle name="Normal 2 7 3" xfId="11259"/>
    <cellStyle name="Normal 2 7 3 2" xfId="11260"/>
    <cellStyle name="Normal 2 7 3 2 2" xfId="11261"/>
    <cellStyle name="Normal 2 7 3 2 2 2" xfId="11262"/>
    <cellStyle name="Normal 2 7 3 2 3" xfId="11263"/>
    <cellStyle name="Normal 2 7 3 2 3 2" xfId="11264"/>
    <cellStyle name="Normal 2 7 3 2 4" xfId="11265"/>
    <cellStyle name="Normal 2 7 3 3" xfId="11266"/>
    <cellStyle name="Normal 2 7 3 3 2" xfId="11267"/>
    <cellStyle name="Normal 2 7 3 4" xfId="11268"/>
    <cellStyle name="Normal 2 7 3 4 2" xfId="11269"/>
    <cellStyle name="Normal 2 7 3 5" xfId="11270"/>
    <cellStyle name="Normal 2 7 4" xfId="11271"/>
    <cellStyle name="Normal 2 7 4 2" xfId="11272"/>
    <cellStyle name="Normal 2 7 4 2 2" xfId="11273"/>
    <cellStyle name="Normal 2 7 4 3" xfId="11274"/>
    <cellStyle name="Normal 2 7 4 3 2" xfId="11275"/>
    <cellStyle name="Normal 2 7 4 4" xfId="11276"/>
    <cellStyle name="Normal 2 7 5" xfId="11277"/>
    <cellStyle name="Normal 2 7 5 2" xfId="11278"/>
    <cellStyle name="Normal 2 7 5 2 2" xfId="11279"/>
    <cellStyle name="Normal 2 7 5 3" xfId="11280"/>
    <cellStyle name="Normal 2 7 5 3 2" xfId="11281"/>
    <cellStyle name="Normal 2 7 5 4" xfId="11282"/>
    <cellStyle name="Normal 2 7 6" xfId="11283"/>
    <cellStyle name="Normal 2 7 6 2" xfId="11284"/>
    <cellStyle name="Normal 2 7 6 2 2" xfId="11285"/>
    <cellStyle name="Normal 2 7 6 3" xfId="11286"/>
    <cellStyle name="Normal 2 7 6 3 2" xfId="11287"/>
    <cellStyle name="Normal 2 7 6 4" xfId="11288"/>
    <cellStyle name="Normal 2 7_Deferred Income Taxes" xfId="11289"/>
    <cellStyle name="Normal 2 8" xfId="433"/>
    <cellStyle name="Normal 2 8 2" xfId="11290"/>
    <cellStyle name="Normal 2 8 2 2" xfId="11291"/>
    <cellStyle name="Normal 2 8 2 2 2" xfId="11292"/>
    <cellStyle name="Normal 2 8 2 2 2 2" xfId="11293"/>
    <cellStyle name="Normal 2 8 2 2 3" xfId="11294"/>
    <cellStyle name="Normal 2 8 2 2 3 2" xfId="11295"/>
    <cellStyle name="Normal 2 8 2 2 4" xfId="11296"/>
    <cellStyle name="Normal 2 8 2 3" xfId="11297"/>
    <cellStyle name="Normal 2 8 2 3 2" xfId="11298"/>
    <cellStyle name="Normal 2 8 2 3 2 2" xfId="11299"/>
    <cellStyle name="Normal 2 8 2 3 3" xfId="11300"/>
    <cellStyle name="Normal 2 8 2 3 3 2" xfId="11301"/>
    <cellStyle name="Normal 2 8 2 3 4" xfId="11302"/>
    <cellStyle name="Normal 2 8 2 4" xfId="11303"/>
    <cellStyle name="Normal 2 8 2 4 2" xfId="11304"/>
    <cellStyle name="Normal 2 8 2 5" xfId="11305"/>
    <cellStyle name="Normal 2 8 2 5 2" xfId="11306"/>
    <cellStyle name="Normal 2 8 2 6" xfId="11307"/>
    <cellStyle name="Normal 2 8 2_Deferred Income Taxes" xfId="11308"/>
    <cellStyle name="Normal 2 8 3" xfId="11309"/>
    <cellStyle name="Normal 2 8 3 2" xfId="11310"/>
    <cellStyle name="Normal 2 8 3 2 2" xfId="11311"/>
    <cellStyle name="Normal 2 8 3 2 2 2" xfId="11312"/>
    <cellStyle name="Normal 2 8 3 2 3" xfId="11313"/>
    <cellStyle name="Normal 2 8 3 2 3 2" xfId="11314"/>
    <cellStyle name="Normal 2 8 3 2 4" xfId="11315"/>
    <cellStyle name="Normal 2 8 3 3" xfId="11316"/>
    <cellStyle name="Normal 2 8 3 3 2" xfId="11317"/>
    <cellStyle name="Normal 2 8 3 4" xfId="11318"/>
    <cellStyle name="Normal 2 8 3 4 2" xfId="11319"/>
    <cellStyle name="Normal 2 8 3 5" xfId="11320"/>
    <cellStyle name="Normal 2 8 4" xfId="11321"/>
    <cellStyle name="Normal 2 8 4 2" xfId="11322"/>
    <cellStyle name="Normal 2 8 4 2 2" xfId="11323"/>
    <cellStyle name="Normal 2 8 4 3" xfId="11324"/>
    <cellStyle name="Normal 2 8 4 3 2" xfId="11325"/>
    <cellStyle name="Normal 2 8 4 4" xfId="11326"/>
    <cellStyle name="Normal 2 8 5" xfId="11327"/>
    <cellStyle name="Normal 2 8 5 2" xfId="11328"/>
    <cellStyle name="Normal 2 8 5 2 2" xfId="11329"/>
    <cellStyle name="Normal 2 8 5 3" xfId="11330"/>
    <cellStyle name="Normal 2 8 5 3 2" xfId="11331"/>
    <cellStyle name="Normal 2 8 5 4" xfId="11332"/>
    <cellStyle name="Normal 2 8 6" xfId="11333"/>
    <cellStyle name="Normal 2 8 6 2" xfId="11334"/>
    <cellStyle name="Normal 2 8 6 2 2" xfId="11335"/>
    <cellStyle name="Normal 2 8 6 3" xfId="11336"/>
    <cellStyle name="Normal 2 8 6 3 2" xfId="11337"/>
    <cellStyle name="Normal 2 8 6 4" xfId="11338"/>
    <cellStyle name="Normal 2 8_Deferred Income Taxes" xfId="11339"/>
    <cellStyle name="Normal 2 9" xfId="11340"/>
    <cellStyle name="Normal 2 9 2" xfId="11341"/>
    <cellStyle name="Normal 2 9 2 2" xfId="11342"/>
    <cellStyle name="Normal 2 9 2 2 2" xfId="11343"/>
    <cellStyle name="Normal 2 9 2 3" xfId="11344"/>
    <cellStyle name="Normal 2 9 2 3 2" xfId="11345"/>
    <cellStyle name="Normal 2 9 2 4" xfId="11346"/>
    <cellStyle name="Normal 2 9 3" xfId="11347"/>
    <cellStyle name="Normal 2 9 3 2" xfId="11348"/>
    <cellStyle name="Normal 2 9 3 2 2" xfId="11349"/>
    <cellStyle name="Normal 2 9 3 3" xfId="11350"/>
    <cellStyle name="Normal 2 9 3 3 2" xfId="11351"/>
    <cellStyle name="Normal 2 9 3 4" xfId="11352"/>
    <cellStyle name="Normal 2 9 4" xfId="11353"/>
    <cellStyle name="Normal 2 9 4 2" xfId="11354"/>
    <cellStyle name="Normal 2 9 4 2 2" xfId="11355"/>
    <cellStyle name="Normal 2 9 4 3" xfId="11356"/>
    <cellStyle name="Normal 2 9 4 3 2" xfId="11357"/>
    <cellStyle name="Normal 2 9 4 4" xfId="11358"/>
    <cellStyle name="Normal 2 9_Deferred Income Taxes" xfId="11359"/>
    <cellStyle name="Normal 2_Abel Presentation Materials (10 23 09C)" xfId="11360"/>
    <cellStyle name="Normal 20" xfId="11361"/>
    <cellStyle name="Normal 20 2" xfId="11362"/>
    <cellStyle name="Normal 20 2 2" xfId="11363"/>
    <cellStyle name="Normal 20 2 3" xfId="11364"/>
    <cellStyle name="Normal 20 3" xfId="11365"/>
    <cellStyle name="Normal 20 3 2" xfId="11366"/>
    <cellStyle name="Normal 20 4" xfId="11367"/>
    <cellStyle name="Normal 20 4 2" xfId="11368"/>
    <cellStyle name="Normal 20 5" xfId="11369"/>
    <cellStyle name="Normal 20 5 2" xfId="11370"/>
    <cellStyle name="Normal 20 6" xfId="11371"/>
    <cellStyle name="Normal 200" xfId="11372"/>
    <cellStyle name="Normal 200 2" xfId="11373"/>
    <cellStyle name="Normal 200 2 2" xfId="11374"/>
    <cellStyle name="Normal 200 3" xfId="11375"/>
    <cellStyle name="Normal 200 3 2" xfId="11376"/>
    <cellStyle name="Normal 200 4" xfId="11377"/>
    <cellStyle name="Normal 200 4 2" xfId="11378"/>
    <cellStyle name="Normal 200 5" xfId="11379"/>
    <cellStyle name="Normal 201" xfId="11380"/>
    <cellStyle name="Normal 201 2" xfId="11381"/>
    <cellStyle name="Normal 201 2 2" xfId="11382"/>
    <cellStyle name="Normal 201 3" xfId="11383"/>
    <cellStyle name="Normal 201 3 2" xfId="11384"/>
    <cellStyle name="Normal 201 4" xfId="11385"/>
    <cellStyle name="Normal 201 4 2" xfId="11386"/>
    <cellStyle name="Normal 201 5" xfId="11387"/>
    <cellStyle name="Normal 202" xfId="11388"/>
    <cellStyle name="Normal 202 2" xfId="11389"/>
    <cellStyle name="Normal 202 2 2" xfId="11390"/>
    <cellStyle name="Normal 202 3" xfId="11391"/>
    <cellStyle name="Normal 202 3 2" xfId="11392"/>
    <cellStyle name="Normal 202 4" xfId="11393"/>
    <cellStyle name="Normal 202 4 2" xfId="11394"/>
    <cellStyle name="Normal 202 5" xfId="11395"/>
    <cellStyle name="Normal 203" xfId="11396"/>
    <cellStyle name="Normal 203 2" xfId="11397"/>
    <cellStyle name="Normal 203 2 2" xfId="11398"/>
    <cellStyle name="Normal 203 3" xfId="11399"/>
    <cellStyle name="Normal 203 3 2" xfId="11400"/>
    <cellStyle name="Normal 203 4" xfId="11401"/>
    <cellStyle name="Normal 203 4 2" xfId="11402"/>
    <cellStyle name="Normal 203 5" xfId="11403"/>
    <cellStyle name="Normal 204" xfId="11404"/>
    <cellStyle name="Normal 204 2" xfId="11405"/>
    <cellStyle name="Normal 204 2 2" xfId="11406"/>
    <cellStyle name="Normal 204 3" xfId="11407"/>
    <cellStyle name="Normal 204 3 2" xfId="11408"/>
    <cellStyle name="Normal 204 4" xfId="11409"/>
    <cellStyle name="Normal 204 4 2" xfId="11410"/>
    <cellStyle name="Normal 204 5" xfId="11411"/>
    <cellStyle name="Normal 205" xfId="11412"/>
    <cellStyle name="Normal 205 2" xfId="11413"/>
    <cellStyle name="Normal 205 2 2" xfId="11414"/>
    <cellStyle name="Normal 205 3" xfId="11415"/>
    <cellStyle name="Normal 205 3 2" xfId="11416"/>
    <cellStyle name="Normal 205 4" xfId="11417"/>
    <cellStyle name="Normal 205 4 2" xfId="11418"/>
    <cellStyle name="Normal 205 5" xfId="11419"/>
    <cellStyle name="Normal 206" xfId="11420"/>
    <cellStyle name="Normal 206 2" xfId="11421"/>
    <cellStyle name="Normal 206 2 2" xfId="11422"/>
    <cellStyle name="Normal 206 3" xfId="11423"/>
    <cellStyle name="Normal 206 3 2" xfId="11424"/>
    <cellStyle name="Normal 206 4" xfId="11425"/>
    <cellStyle name="Normal 206 4 2" xfId="11426"/>
    <cellStyle name="Normal 206 5" xfId="11427"/>
    <cellStyle name="Normal 207" xfId="11428"/>
    <cellStyle name="Normal 207 2" xfId="11429"/>
    <cellStyle name="Normal 207 2 2" xfId="11430"/>
    <cellStyle name="Normal 207 3" xfId="11431"/>
    <cellStyle name="Normal 207 3 2" xfId="11432"/>
    <cellStyle name="Normal 207 4" xfId="11433"/>
    <cellStyle name="Normal 207 4 2" xfId="11434"/>
    <cellStyle name="Normal 207 5" xfId="11435"/>
    <cellStyle name="Normal 208" xfId="11436"/>
    <cellStyle name="Normal 208 2" xfId="11437"/>
    <cellStyle name="Normal 208 2 2" xfId="11438"/>
    <cellStyle name="Normal 208 3" xfId="11439"/>
    <cellStyle name="Normal 208 3 2" xfId="11440"/>
    <cellStyle name="Normal 208 4" xfId="11441"/>
    <cellStyle name="Normal 208 4 2" xfId="11442"/>
    <cellStyle name="Normal 208 5" xfId="11443"/>
    <cellStyle name="Normal 209" xfId="11444"/>
    <cellStyle name="Normal 209 2" xfId="11445"/>
    <cellStyle name="Normal 209 2 2" xfId="11446"/>
    <cellStyle name="Normal 209 3" xfId="11447"/>
    <cellStyle name="Normal 209 3 2" xfId="11448"/>
    <cellStyle name="Normal 209 4" xfId="11449"/>
    <cellStyle name="Normal 209 4 2" xfId="11450"/>
    <cellStyle name="Normal 209 5" xfId="11451"/>
    <cellStyle name="Normal 21" xfId="11452"/>
    <cellStyle name="Normal 21 2" xfId="11453"/>
    <cellStyle name="Normal 21 2 2" xfId="11454"/>
    <cellStyle name="Normal 21 2 2 2" xfId="11455"/>
    <cellStyle name="Normal 21 2 3" xfId="11456"/>
    <cellStyle name="Normal 21 2_Deferred Income Taxes" xfId="11457"/>
    <cellStyle name="Normal 21 3" xfId="11458"/>
    <cellStyle name="Normal 21 3 2" xfId="11459"/>
    <cellStyle name="Normal 21 4" xfId="11460"/>
    <cellStyle name="Normal 21 4 2" xfId="11461"/>
    <cellStyle name="Normal 21 5" xfId="11462"/>
    <cellStyle name="Normal 21 5 2" xfId="11463"/>
    <cellStyle name="Normal 21 6" xfId="11464"/>
    <cellStyle name="Normal 21 6 2" xfId="11465"/>
    <cellStyle name="Normal 21 7" xfId="11466"/>
    <cellStyle name="Normal 21 8" xfId="11467"/>
    <cellStyle name="Normal 21_Deferred Income Taxes" xfId="11468"/>
    <cellStyle name="Normal 210" xfId="11469"/>
    <cellStyle name="Normal 210 2" xfId="11470"/>
    <cellStyle name="Normal 210 2 2" xfId="11471"/>
    <cellStyle name="Normal 210 3" xfId="11472"/>
    <cellStyle name="Normal 210 3 2" xfId="11473"/>
    <cellStyle name="Normal 210 4" xfId="11474"/>
    <cellStyle name="Normal 210 4 2" xfId="11475"/>
    <cellStyle name="Normal 210 5" xfId="11476"/>
    <cellStyle name="Normal 211" xfId="11477"/>
    <cellStyle name="Normal 211 2" xfId="11478"/>
    <cellStyle name="Normal 211 2 2" xfId="11479"/>
    <cellStyle name="Normal 211 3" xfId="11480"/>
    <cellStyle name="Normal 211 3 2" xfId="11481"/>
    <cellStyle name="Normal 211 4" xfId="11482"/>
    <cellStyle name="Normal 211 4 2" xfId="11483"/>
    <cellStyle name="Normal 211 5" xfId="11484"/>
    <cellStyle name="Normal 212" xfId="11485"/>
    <cellStyle name="Normal 212 2" xfId="11486"/>
    <cellStyle name="Normal 212 2 2" xfId="11487"/>
    <cellStyle name="Normal 212 3" xfId="11488"/>
    <cellStyle name="Normal 212 3 2" xfId="11489"/>
    <cellStyle name="Normal 212 4" xfId="11490"/>
    <cellStyle name="Normal 212 4 2" xfId="11491"/>
    <cellStyle name="Normal 212 5" xfId="11492"/>
    <cellStyle name="Normal 213" xfId="11493"/>
    <cellStyle name="Normal 213 2" xfId="11494"/>
    <cellStyle name="Normal 213 2 2" xfId="11495"/>
    <cellStyle name="Normal 213 3" xfId="11496"/>
    <cellStyle name="Normal 213 3 2" xfId="11497"/>
    <cellStyle name="Normal 213 4" xfId="11498"/>
    <cellStyle name="Normal 213 4 2" xfId="11499"/>
    <cellStyle name="Normal 213 5" xfId="11500"/>
    <cellStyle name="Normal 214" xfId="11501"/>
    <cellStyle name="Normal 214 2" xfId="11502"/>
    <cellStyle name="Normal 214 2 2" xfId="11503"/>
    <cellStyle name="Normal 214 3" xfId="11504"/>
    <cellStyle name="Normal 214 3 2" xfId="11505"/>
    <cellStyle name="Normal 214 4" xfId="11506"/>
    <cellStyle name="Normal 214 4 2" xfId="11507"/>
    <cellStyle name="Normal 214 5" xfId="11508"/>
    <cellStyle name="Normal 215" xfId="11509"/>
    <cellStyle name="Normal 215 2" xfId="11510"/>
    <cellStyle name="Normal 215 2 2" xfId="11511"/>
    <cellStyle name="Normal 215 3" xfId="11512"/>
    <cellStyle name="Normal 215 3 2" xfId="11513"/>
    <cellStyle name="Normal 215 4" xfId="11514"/>
    <cellStyle name="Normal 215 4 2" xfId="11515"/>
    <cellStyle name="Normal 215 5" xfId="11516"/>
    <cellStyle name="Normal 216" xfId="11517"/>
    <cellStyle name="Normal 216 2" xfId="11518"/>
    <cellStyle name="Normal 216 2 2" xfId="11519"/>
    <cellStyle name="Normal 216 3" xfId="11520"/>
    <cellStyle name="Normal 216 3 2" xfId="11521"/>
    <cellStyle name="Normal 216 4" xfId="11522"/>
    <cellStyle name="Normal 216 4 2" xfId="11523"/>
    <cellStyle name="Normal 216 5" xfId="11524"/>
    <cellStyle name="Normal 217" xfId="11525"/>
    <cellStyle name="Normal 217 2" xfId="11526"/>
    <cellStyle name="Normal 217 2 2" xfId="11527"/>
    <cellStyle name="Normal 217 3" xfId="11528"/>
    <cellStyle name="Normal 217 3 2" xfId="11529"/>
    <cellStyle name="Normal 217 4" xfId="11530"/>
    <cellStyle name="Normal 217 4 2" xfId="11531"/>
    <cellStyle name="Normal 217 5" xfId="11532"/>
    <cellStyle name="Normal 218" xfId="11533"/>
    <cellStyle name="Normal 218 2" xfId="11534"/>
    <cellStyle name="Normal 218 2 2" xfId="11535"/>
    <cellStyle name="Normal 218 3" xfId="11536"/>
    <cellStyle name="Normal 218 3 2" xfId="11537"/>
    <cellStyle name="Normal 218 4" xfId="11538"/>
    <cellStyle name="Normal 218 4 2" xfId="11539"/>
    <cellStyle name="Normal 218 5" xfId="11540"/>
    <cellStyle name="Normal 219" xfId="11541"/>
    <cellStyle name="Normal 219 2" xfId="11542"/>
    <cellStyle name="Normal 219 2 2" xfId="11543"/>
    <cellStyle name="Normal 219 3" xfId="11544"/>
    <cellStyle name="Normal 219 3 2" xfId="11545"/>
    <cellStyle name="Normal 219 4" xfId="11546"/>
    <cellStyle name="Normal 219 4 2" xfId="11547"/>
    <cellStyle name="Normal 219 5" xfId="11548"/>
    <cellStyle name="Normal 22" xfId="11549"/>
    <cellStyle name="Normal 22 2" xfId="11550"/>
    <cellStyle name="Normal 22 2 2" xfId="11551"/>
    <cellStyle name="Normal 22 3" xfId="11552"/>
    <cellStyle name="Normal 22 3 2" xfId="11553"/>
    <cellStyle name="Normal 22 4" xfId="11554"/>
    <cellStyle name="Normal 22 4 2" xfId="11555"/>
    <cellStyle name="Normal 22 5" xfId="11556"/>
    <cellStyle name="Normal 220" xfId="11557"/>
    <cellStyle name="Normal 220 2" xfId="11558"/>
    <cellStyle name="Normal 220 2 2" xfId="11559"/>
    <cellStyle name="Normal 220 3" xfId="11560"/>
    <cellStyle name="Normal 220 3 2" xfId="11561"/>
    <cellStyle name="Normal 220 4" xfId="11562"/>
    <cellStyle name="Normal 220 4 2" xfId="11563"/>
    <cellStyle name="Normal 220 5" xfId="11564"/>
    <cellStyle name="Normal 221" xfId="11565"/>
    <cellStyle name="Normal 221 2" xfId="11566"/>
    <cellStyle name="Normal 221 2 2" xfId="11567"/>
    <cellStyle name="Normal 221 3" xfId="11568"/>
    <cellStyle name="Normal 221 3 2" xfId="11569"/>
    <cellStyle name="Normal 221 4" xfId="11570"/>
    <cellStyle name="Normal 221 4 2" xfId="11571"/>
    <cellStyle name="Normal 221 5" xfId="11572"/>
    <cellStyle name="Normal 222" xfId="11573"/>
    <cellStyle name="Normal 222 2" xfId="11574"/>
    <cellStyle name="Normal 222 2 2" xfId="11575"/>
    <cellStyle name="Normal 222 3" xfId="11576"/>
    <cellStyle name="Normal 222 3 2" xfId="11577"/>
    <cellStyle name="Normal 222 4" xfId="11578"/>
    <cellStyle name="Normal 222 4 2" xfId="11579"/>
    <cellStyle name="Normal 222 5" xfId="11580"/>
    <cellStyle name="Normal 223" xfId="11581"/>
    <cellStyle name="Normal 223 2" xfId="11582"/>
    <cellStyle name="Normal 223 2 2" xfId="11583"/>
    <cellStyle name="Normal 223 3" xfId="11584"/>
    <cellStyle name="Normal 223 3 2" xfId="11585"/>
    <cellStyle name="Normal 223 4" xfId="11586"/>
    <cellStyle name="Normal 223 4 2" xfId="11587"/>
    <cellStyle name="Normal 223 5" xfId="11588"/>
    <cellStyle name="Normal 224" xfId="11589"/>
    <cellStyle name="Normal 224 2" xfId="11590"/>
    <cellStyle name="Normal 224 2 2" xfId="11591"/>
    <cellStyle name="Normal 224 3" xfId="11592"/>
    <cellStyle name="Normal 224 3 2" xfId="11593"/>
    <cellStyle name="Normal 224 4" xfId="11594"/>
    <cellStyle name="Normal 224 4 2" xfId="11595"/>
    <cellStyle name="Normal 224 5" xfId="11596"/>
    <cellStyle name="Normal 225" xfId="11597"/>
    <cellStyle name="Normal 225 2" xfId="11598"/>
    <cellStyle name="Normal 225 2 2" xfId="11599"/>
    <cellStyle name="Normal 225 3" xfId="11600"/>
    <cellStyle name="Normal 225 3 2" xfId="11601"/>
    <cellStyle name="Normal 225 4" xfId="11602"/>
    <cellStyle name="Normal 225 4 2" xfId="11603"/>
    <cellStyle name="Normal 225 5" xfId="11604"/>
    <cellStyle name="Normal 226" xfId="11605"/>
    <cellStyle name="Normal 226 2" xfId="11606"/>
    <cellStyle name="Normal 226 2 2" xfId="11607"/>
    <cellStyle name="Normal 226 3" xfId="11608"/>
    <cellStyle name="Normal 226 3 2" xfId="11609"/>
    <cellStyle name="Normal 226 4" xfId="11610"/>
    <cellStyle name="Normal 226 4 2" xfId="11611"/>
    <cellStyle name="Normal 226 5" xfId="11612"/>
    <cellStyle name="Normal 227" xfId="11613"/>
    <cellStyle name="Normal 227 2" xfId="11614"/>
    <cellStyle name="Normal 227 2 2" xfId="11615"/>
    <cellStyle name="Normal 227 3" xfId="11616"/>
    <cellStyle name="Normal 227 3 2" xfId="11617"/>
    <cellStyle name="Normal 227 4" xfId="11618"/>
    <cellStyle name="Normal 227 4 2" xfId="11619"/>
    <cellStyle name="Normal 227 5" xfId="11620"/>
    <cellStyle name="Normal 228" xfId="11621"/>
    <cellStyle name="Normal 228 2" xfId="11622"/>
    <cellStyle name="Normal 228 2 2" xfId="11623"/>
    <cellStyle name="Normal 228 3" xfId="11624"/>
    <cellStyle name="Normal 228 3 2" xfId="11625"/>
    <cellStyle name="Normal 228 4" xfId="11626"/>
    <cellStyle name="Normal 228 4 2" xfId="11627"/>
    <cellStyle name="Normal 228 5" xfId="11628"/>
    <cellStyle name="Normal 229" xfId="11629"/>
    <cellStyle name="Normal 229 2" xfId="11630"/>
    <cellStyle name="Normal 229 2 2" xfId="11631"/>
    <cellStyle name="Normal 229 3" xfId="11632"/>
    <cellStyle name="Normal 229 3 2" xfId="11633"/>
    <cellStyle name="Normal 229 4" xfId="11634"/>
    <cellStyle name="Normal 229 4 2" xfId="11635"/>
    <cellStyle name="Normal 229 5" xfId="11636"/>
    <cellStyle name="Normal 23" xfId="11637"/>
    <cellStyle name="Normal 23 2" xfId="11638"/>
    <cellStyle name="Normal 23 2 2" xfId="11639"/>
    <cellStyle name="Normal 23 2 3" xfId="11640"/>
    <cellStyle name="Normal 23 3" xfId="11641"/>
    <cellStyle name="Normal 23 4" xfId="11642"/>
    <cellStyle name="Normal 23 4 2" xfId="11643"/>
    <cellStyle name="Normal 23 5" xfId="11644"/>
    <cellStyle name="Normal 23 5 2" xfId="11645"/>
    <cellStyle name="Normal 23 6" xfId="11646"/>
    <cellStyle name="Normal 23 6 2" xfId="11647"/>
    <cellStyle name="Normal 23 7" xfId="11648"/>
    <cellStyle name="Normal 230" xfId="11649"/>
    <cellStyle name="Normal 230 2" xfId="11650"/>
    <cellStyle name="Normal 230 2 2" xfId="11651"/>
    <cellStyle name="Normal 230 3" xfId="11652"/>
    <cellStyle name="Normal 230 3 2" xfId="11653"/>
    <cellStyle name="Normal 230 4" xfId="11654"/>
    <cellStyle name="Normal 230 4 2" xfId="11655"/>
    <cellStyle name="Normal 230 5" xfId="11656"/>
    <cellStyle name="Normal 231" xfId="11657"/>
    <cellStyle name="Normal 231 2" xfId="11658"/>
    <cellStyle name="Normal 231 2 2" xfId="11659"/>
    <cellStyle name="Normal 231 3" xfId="11660"/>
    <cellStyle name="Normal 231 3 2" xfId="11661"/>
    <cellStyle name="Normal 231 4" xfId="11662"/>
    <cellStyle name="Normal 231 4 2" xfId="11663"/>
    <cellStyle name="Normal 231 5" xfId="11664"/>
    <cellStyle name="Normal 232" xfId="11665"/>
    <cellStyle name="Normal 232 2" xfId="11666"/>
    <cellStyle name="Normal 232 2 2" xfId="11667"/>
    <cellStyle name="Normal 232 3" xfId="11668"/>
    <cellStyle name="Normal 232 3 2" xfId="11669"/>
    <cellStyle name="Normal 232 4" xfId="11670"/>
    <cellStyle name="Normal 232 4 2" xfId="11671"/>
    <cellStyle name="Normal 232 5" xfId="11672"/>
    <cellStyle name="Normal 233" xfId="11673"/>
    <cellStyle name="Normal 233 2" xfId="11674"/>
    <cellStyle name="Normal 233 2 2" xfId="11675"/>
    <cellStyle name="Normal 233 3" xfId="11676"/>
    <cellStyle name="Normal 233 3 2" xfId="11677"/>
    <cellStyle name="Normal 233 4" xfId="11678"/>
    <cellStyle name="Normal 233 4 2" xfId="11679"/>
    <cellStyle name="Normal 233 5" xfId="11680"/>
    <cellStyle name="Normal 234" xfId="11681"/>
    <cellStyle name="Normal 234 2" xfId="11682"/>
    <cellStyle name="Normal 234 2 2" xfId="11683"/>
    <cellStyle name="Normal 234 3" xfId="11684"/>
    <cellStyle name="Normal 234 3 2" xfId="11685"/>
    <cellStyle name="Normal 234 4" xfId="11686"/>
    <cellStyle name="Normal 234 4 2" xfId="11687"/>
    <cellStyle name="Normal 234 5" xfId="11688"/>
    <cellStyle name="Normal 235" xfId="11689"/>
    <cellStyle name="Normal 235 2" xfId="11690"/>
    <cellStyle name="Normal 235 2 2" xfId="11691"/>
    <cellStyle name="Normal 235 3" xfId="11692"/>
    <cellStyle name="Normal 235 3 2" xfId="11693"/>
    <cellStyle name="Normal 235 4" xfId="11694"/>
    <cellStyle name="Normal 235 4 2" xfId="11695"/>
    <cellStyle name="Normal 235 5" xfId="11696"/>
    <cellStyle name="Normal 236" xfId="11697"/>
    <cellStyle name="Normal 236 2" xfId="11698"/>
    <cellStyle name="Normal 236 2 2" xfId="11699"/>
    <cellStyle name="Normal 236 3" xfId="11700"/>
    <cellStyle name="Normal 236 3 2" xfId="11701"/>
    <cellStyle name="Normal 236 4" xfId="11702"/>
    <cellStyle name="Normal 236 4 2" xfId="11703"/>
    <cellStyle name="Normal 236 5" xfId="11704"/>
    <cellStyle name="Normal 237" xfId="11705"/>
    <cellStyle name="Normal 237 2" xfId="11706"/>
    <cellStyle name="Normal 237 2 2" xfId="11707"/>
    <cellStyle name="Normal 237 3" xfId="11708"/>
    <cellStyle name="Normal 237 3 2" xfId="11709"/>
    <cellStyle name="Normal 237 4" xfId="11710"/>
    <cellStyle name="Normal 237 4 2" xfId="11711"/>
    <cellStyle name="Normal 237 5" xfId="11712"/>
    <cellStyle name="Normal 238" xfId="11713"/>
    <cellStyle name="Normal 238 2" xfId="11714"/>
    <cellStyle name="Normal 238 2 2" xfId="11715"/>
    <cellStyle name="Normal 238 3" xfId="11716"/>
    <cellStyle name="Normal 238 3 2" xfId="11717"/>
    <cellStyle name="Normal 238 4" xfId="11718"/>
    <cellStyle name="Normal 238 4 2" xfId="11719"/>
    <cellStyle name="Normal 238 5" xfId="11720"/>
    <cellStyle name="Normal 239" xfId="11721"/>
    <cellStyle name="Normal 239 2" xfId="11722"/>
    <cellStyle name="Normal 239 2 2" xfId="11723"/>
    <cellStyle name="Normal 239 3" xfId="11724"/>
    <cellStyle name="Normal 239 3 2" xfId="11725"/>
    <cellStyle name="Normal 239 4" xfId="11726"/>
    <cellStyle name="Normal 239 4 2" xfId="11727"/>
    <cellStyle name="Normal 239 5" xfId="11728"/>
    <cellStyle name="Normal 24" xfId="11729"/>
    <cellStyle name="Normal 24 2" xfId="11730"/>
    <cellStyle name="Normal 24 2 2" xfId="11731"/>
    <cellStyle name="Normal 24 2 2 2" xfId="11732"/>
    <cellStyle name="Normal 24 2 3" xfId="11733"/>
    <cellStyle name="Normal 24 2 3 2" xfId="11734"/>
    <cellStyle name="Normal 24 2 4" xfId="11735"/>
    <cellStyle name="Normal 24 2 4 2" xfId="11736"/>
    <cellStyle name="Normal 24 2 5" xfId="11737"/>
    <cellStyle name="Normal 24 3" xfId="11738"/>
    <cellStyle name="Normal 24 3 2" xfId="11739"/>
    <cellStyle name="Normal 24 3 3" xfId="11740"/>
    <cellStyle name="Normal 24 4" xfId="11741"/>
    <cellStyle name="Normal 24 5" xfId="11742"/>
    <cellStyle name="Normal 240" xfId="11743"/>
    <cellStyle name="Normal 240 2" xfId="11744"/>
    <cellStyle name="Normal 240 2 2" xfId="11745"/>
    <cellStyle name="Normal 240 2 2 2" xfId="11746"/>
    <cellStyle name="Normal 240 2 3" xfId="11747"/>
    <cellStyle name="Normal 240 2 4" xfId="11748"/>
    <cellStyle name="Normal 240 3" xfId="11749"/>
    <cellStyle name="Normal 240 3 2" xfId="11750"/>
    <cellStyle name="Normal 240 3 3" xfId="11751"/>
    <cellStyle name="Normal 240 4" xfId="11752"/>
    <cellStyle name="Normal 240 4 2" xfId="11753"/>
    <cellStyle name="Normal 240 5" xfId="11754"/>
    <cellStyle name="Normal 241" xfId="11755"/>
    <cellStyle name="Normal 241 2" xfId="11756"/>
    <cellStyle name="Normal 241 3" xfId="11757"/>
    <cellStyle name="Normal 241 3 2" xfId="11758"/>
    <cellStyle name="Normal 241 3 2 2" xfId="11759"/>
    <cellStyle name="Normal 241 3 3" xfId="11760"/>
    <cellStyle name="Normal 241 3 3 2" xfId="11761"/>
    <cellStyle name="Normal 241 3 4" xfId="11762"/>
    <cellStyle name="Normal 241 3 4 2" xfId="11763"/>
    <cellStyle name="Normal 241 3 5" xfId="11764"/>
    <cellStyle name="Normal 241 4" xfId="11765"/>
    <cellStyle name="Normal 241 4 2" xfId="11766"/>
    <cellStyle name="Normal 241 5" xfId="11767"/>
    <cellStyle name="Normal 241 5 2" xfId="11768"/>
    <cellStyle name="Normal 241 6" xfId="11769"/>
    <cellStyle name="Normal 241 6 2" xfId="11770"/>
    <cellStyle name="Normal 241 7" xfId="11771"/>
    <cellStyle name="Normal 242" xfId="11772"/>
    <cellStyle name="Normal 242 2" xfId="11773"/>
    <cellStyle name="Normal 243" xfId="11774"/>
    <cellStyle name="Normal 243 2" xfId="11775"/>
    <cellStyle name="Normal 243 2 2" xfId="11776"/>
    <cellStyle name="Normal 243 3" xfId="11777"/>
    <cellStyle name="Normal 243 4" xfId="11778"/>
    <cellStyle name="Normal 244" xfId="11779"/>
    <cellStyle name="Normal 244 2" xfId="11780"/>
    <cellStyle name="Normal 245" xfId="11781"/>
    <cellStyle name="Normal 245 2" xfId="11782"/>
    <cellStyle name="Normal 246" xfId="11783"/>
    <cellStyle name="Normal 247" xfId="11784"/>
    <cellStyle name="Normal 248" xfId="11785"/>
    <cellStyle name="Normal 249" xfId="11786"/>
    <cellStyle name="Normal 25" xfId="11787"/>
    <cellStyle name="Normal 25 2" xfId="11788"/>
    <cellStyle name="Normal 25 2 2" xfId="11789"/>
    <cellStyle name="Normal 25 2 3" xfId="11790"/>
    <cellStyle name="Normal 25 3" xfId="11791"/>
    <cellStyle name="Normal 25 4" xfId="11792"/>
    <cellStyle name="Normal 25 5" xfId="11793"/>
    <cellStyle name="Normal 25_Deferred Income Taxes" xfId="11794"/>
    <cellStyle name="Normal 250" xfId="11795"/>
    <cellStyle name="Normal 251" xfId="11796"/>
    <cellStyle name="Normal 252" xfId="11797"/>
    <cellStyle name="Normal 253" xfId="11798"/>
    <cellStyle name="Normal 254" xfId="11799"/>
    <cellStyle name="Normal 255" xfId="11800"/>
    <cellStyle name="Normal 256" xfId="11801"/>
    <cellStyle name="Normal 257" xfId="11802"/>
    <cellStyle name="Normal 258" xfId="11803"/>
    <cellStyle name="Normal 259" xfId="11804"/>
    <cellStyle name="Normal 26" xfId="11805"/>
    <cellStyle name="Normal 26 2" xfId="11806"/>
    <cellStyle name="Normal 26 2 2" xfId="11807"/>
    <cellStyle name="Normal 26 2 3" xfId="11808"/>
    <cellStyle name="Normal 26 3" xfId="11809"/>
    <cellStyle name="Normal 26 4" xfId="11810"/>
    <cellStyle name="Normal 26 5" xfId="11811"/>
    <cellStyle name="Normal 260" xfId="11812"/>
    <cellStyle name="Normal 261" xfId="11813"/>
    <cellStyle name="Normal 262" xfId="11814"/>
    <cellStyle name="Normal 263" xfId="11815"/>
    <cellStyle name="Normal 264" xfId="11816"/>
    <cellStyle name="Normal 265" xfId="11817"/>
    <cellStyle name="Normal 266" xfId="11818"/>
    <cellStyle name="Normal 267" xfId="11819"/>
    <cellStyle name="Normal 268" xfId="11820"/>
    <cellStyle name="Normal 269" xfId="11821"/>
    <cellStyle name="Normal 269 2" xfId="11822"/>
    <cellStyle name="Normal 269 2 2" xfId="11823"/>
    <cellStyle name="Normal 269 3" xfId="11824"/>
    <cellStyle name="Normal 269 3 2" xfId="11825"/>
    <cellStyle name="Normal 269 4" xfId="11826"/>
    <cellStyle name="Normal 269 4 2" xfId="11827"/>
    <cellStyle name="Normal 269 5" xfId="11828"/>
    <cellStyle name="Normal 27" xfId="11829"/>
    <cellStyle name="Normal 27 2" xfId="11830"/>
    <cellStyle name="Normal 27 2 2" xfId="11831"/>
    <cellStyle name="Normal 27 2 3" xfId="11832"/>
    <cellStyle name="Normal 27 3" xfId="11833"/>
    <cellStyle name="Normal 27 4" xfId="11834"/>
    <cellStyle name="Normal 27 4 2" xfId="11835"/>
    <cellStyle name="Normal 27 5" xfId="11836"/>
    <cellStyle name="Normal 27 5 2" xfId="11837"/>
    <cellStyle name="Normal 27 6" xfId="11838"/>
    <cellStyle name="Normal 27 6 2" xfId="11839"/>
    <cellStyle name="Normal 27 7" xfId="11840"/>
    <cellStyle name="Normal 270" xfId="11841"/>
    <cellStyle name="Normal 270 2" xfId="11842"/>
    <cellStyle name="Normal 270 2 2" xfId="11843"/>
    <cellStyle name="Normal 270 3" xfId="11844"/>
    <cellStyle name="Normal 270 3 2" xfId="11845"/>
    <cellStyle name="Normal 270 4" xfId="11846"/>
    <cellStyle name="Normal 270 4 2" xfId="11847"/>
    <cellStyle name="Normal 270 5" xfId="11848"/>
    <cellStyle name="Normal 271" xfId="11849"/>
    <cellStyle name="Normal 271 2" xfId="11850"/>
    <cellStyle name="Normal 271 2 2" xfId="11851"/>
    <cellStyle name="Normal 271 3" xfId="11852"/>
    <cellStyle name="Normal 272" xfId="11853"/>
    <cellStyle name="Normal 272 2" xfId="11854"/>
    <cellStyle name="Normal 273" xfId="11855"/>
    <cellStyle name="Normal 273 2" xfId="11856"/>
    <cellStyle name="Normal 274" xfId="11857"/>
    <cellStyle name="Normal 274 2" xfId="11858"/>
    <cellStyle name="Normal 275" xfId="11859"/>
    <cellStyle name="Normal 275 2" xfId="11860"/>
    <cellStyle name="Normal 276" xfId="11861"/>
    <cellStyle name="Normal 276 2" xfId="11862"/>
    <cellStyle name="Normal 277" xfId="11863"/>
    <cellStyle name="Normal 277 2" xfId="11864"/>
    <cellStyle name="Normal 278" xfId="11865"/>
    <cellStyle name="Normal 278 2" xfId="11866"/>
    <cellStyle name="Normal 279" xfId="11867"/>
    <cellStyle name="Normal 279 2" xfId="11868"/>
    <cellStyle name="Normal 28" xfId="11869"/>
    <cellStyle name="Normal 28 2" xfId="11870"/>
    <cellStyle name="Normal 28 2 2" xfId="11871"/>
    <cellStyle name="Normal 28 2 3" xfId="11872"/>
    <cellStyle name="Normal 28 3" xfId="11873"/>
    <cellStyle name="Normal 28 4" xfId="11874"/>
    <cellStyle name="Normal 28 4 2" xfId="11875"/>
    <cellStyle name="Normal 28 5" xfId="11876"/>
    <cellStyle name="Normal 28 5 2" xfId="11877"/>
    <cellStyle name="Normal 28 6" xfId="11878"/>
    <cellStyle name="Normal 28 6 2" xfId="11879"/>
    <cellStyle name="Normal 28 7" xfId="11880"/>
    <cellStyle name="Normal 28_Deferred Income Taxes" xfId="11881"/>
    <cellStyle name="Normal 280" xfId="11882"/>
    <cellStyle name="Normal 280 2" xfId="11883"/>
    <cellStyle name="Normal 281" xfId="11884"/>
    <cellStyle name="Normal 281 2" xfId="11885"/>
    <cellStyle name="Normal 282" xfId="11886"/>
    <cellStyle name="Normal 283" xfId="11887"/>
    <cellStyle name="Normal 284" xfId="15565"/>
    <cellStyle name="Normal 29" xfId="11888"/>
    <cellStyle name="Normal 29 2" xfId="11889"/>
    <cellStyle name="Normal 29 2 2" xfId="11890"/>
    <cellStyle name="Normal 29 2 3" xfId="11891"/>
    <cellStyle name="Normal 29 3" xfId="11892"/>
    <cellStyle name="Normal 29 4" xfId="11893"/>
    <cellStyle name="Normal 29 4 2" xfId="11894"/>
    <cellStyle name="Normal 29 5" xfId="11895"/>
    <cellStyle name="Normal 29 5 2" xfId="11896"/>
    <cellStyle name="Normal 29 6" xfId="11897"/>
    <cellStyle name="Normal 29 6 2" xfId="11898"/>
    <cellStyle name="Normal 29 7" xfId="11899"/>
    <cellStyle name="Normal 3" xfId="122"/>
    <cellStyle name="Normal 3 10" xfId="11900"/>
    <cellStyle name="Normal 3 11" xfId="11901"/>
    <cellStyle name="Normal 3 12" xfId="11902"/>
    <cellStyle name="Normal 3 12 2" xfId="11903"/>
    <cellStyle name="Normal 3 2" xfId="123"/>
    <cellStyle name="Normal 3 2 2" xfId="434"/>
    <cellStyle name="Normal 3 2 2 2" xfId="435"/>
    <cellStyle name="Normal 3 2 2 2 2" xfId="11904"/>
    <cellStyle name="Normal 3 2 2 2 2 2" xfId="11905"/>
    <cellStyle name="Normal 3 2 2 2 2 2 2" xfId="11906"/>
    <cellStyle name="Normal 3 2 2 2 2 3" xfId="11907"/>
    <cellStyle name="Normal 3 2 2 2 2 3 2" xfId="11908"/>
    <cellStyle name="Normal 3 2 2 2 2 4" xfId="11909"/>
    <cellStyle name="Normal 3 2 2 2 3" xfId="11910"/>
    <cellStyle name="Normal 3 2 2 2 3 2" xfId="11911"/>
    <cellStyle name="Normal 3 2 2 2 3 2 2" xfId="11912"/>
    <cellStyle name="Normal 3 2 2 2 3 3" xfId="11913"/>
    <cellStyle name="Normal 3 2 2 2 3 3 2" xfId="11914"/>
    <cellStyle name="Normal 3 2 2 2 3 4" xfId="11915"/>
    <cellStyle name="Normal 3 2 2 2 4" xfId="11916"/>
    <cellStyle name="Normal 3 2 2 2 4 2" xfId="11917"/>
    <cellStyle name="Normal 3 2 2 2 5" xfId="11918"/>
    <cellStyle name="Normal 3 2 2 2 5 2" xfId="11919"/>
    <cellStyle name="Normal 3 2 2 2 6" xfId="11920"/>
    <cellStyle name="Normal 3 2 2 3" xfId="11921"/>
    <cellStyle name="Normal 3 2 2 3 2" xfId="11922"/>
    <cellStyle name="Normal 3 2 2 3 2 2" xfId="11923"/>
    <cellStyle name="Normal 3 2 2 3 2 2 2" xfId="11924"/>
    <cellStyle name="Normal 3 2 2 3 2 3" xfId="11925"/>
    <cellStyle name="Normal 3 2 2 3 2 3 2" xfId="11926"/>
    <cellStyle name="Normal 3 2 2 3 2 4" xfId="11927"/>
    <cellStyle name="Normal 3 2 2 3 3" xfId="11928"/>
    <cellStyle name="Normal 3 2 2 3 3 2" xfId="11929"/>
    <cellStyle name="Normal 3 2 2 3 4" xfId="11930"/>
    <cellStyle name="Normal 3 2 2 3 4 2" xfId="11931"/>
    <cellStyle name="Normal 3 2 2 3 5" xfId="11932"/>
    <cellStyle name="Normal 3 2 2 4" xfId="11933"/>
    <cellStyle name="Normal 3 2 2 4 2" xfId="11934"/>
    <cellStyle name="Normal 3 2 2 4 2 2" xfId="11935"/>
    <cellStyle name="Normal 3 2 2 4 3" xfId="11936"/>
    <cellStyle name="Normal 3 2 2 4 3 2" xfId="11937"/>
    <cellStyle name="Normal 3 2 2 4 4" xfId="11938"/>
    <cellStyle name="Normal 3 2 2 5" xfId="11939"/>
    <cellStyle name="Normal 3 2 2 5 2" xfId="11940"/>
    <cellStyle name="Normal 3 2 2 5 2 2" xfId="11941"/>
    <cellStyle name="Normal 3 2 2 5 3" xfId="11942"/>
    <cellStyle name="Normal 3 2 2 5 3 2" xfId="11943"/>
    <cellStyle name="Normal 3 2 2 5 4" xfId="11944"/>
    <cellStyle name="Normal 3 2 2 6" xfId="11945"/>
    <cellStyle name="Normal 3 2 2 6 2" xfId="11946"/>
    <cellStyle name="Normal 3 2 2 6 2 2" xfId="11947"/>
    <cellStyle name="Normal 3 2 2 6 3" xfId="11948"/>
    <cellStyle name="Normal 3 2 2 6 3 2" xfId="11949"/>
    <cellStyle name="Normal 3 2 2 6 4" xfId="11950"/>
    <cellStyle name="Normal 3 2 2 7" xfId="11951"/>
    <cellStyle name="Normal 3 2 2 7 2" xfId="11952"/>
    <cellStyle name="Normal 3 2 2 8" xfId="11953"/>
    <cellStyle name="Normal 3 2 2 8 2" xfId="11954"/>
    <cellStyle name="Normal 3 2 2 9" xfId="11955"/>
    <cellStyle name="Normal 3 2 3" xfId="436"/>
    <cellStyle name="Normal 3 2 4" xfId="437"/>
    <cellStyle name="Normal 3 2 5" xfId="438"/>
    <cellStyle name="Normal 3 2 6" xfId="439"/>
    <cellStyle name="Normal 3 2 7" xfId="11956"/>
    <cellStyle name="Normal 3 3" xfId="124"/>
    <cellStyle name="Normal 3 3 2" xfId="11957"/>
    <cellStyle name="Normal 3 3 3" xfId="11958"/>
    <cellStyle name="Normal 3 3 4" xfId="11959"/>
    <cellStyle name="Normal 3 3 4 2" xfId="11960"/>
    <cellStyle name="Normal 3 4" xfId="440"/>
    <cellStyle name="Normal 3 4 2" xfId="11961"/>
    <cellStyle name="Normal 3 4 2 2" xfId="11962"/>
    <cellStyle name="Normal 3 4 2 2 2" xfId="11963"/>
    <cellStyle name="Normal 3 4 2 2 2 2" xfId="11964"/>
    <cellStyle name="Normal 3 4 2 2 3" xfId="11965"/>
    <cellStyle name="Normal 3 4 2 2 3 2" xfId="11966"/>
    <cellStyle name="Normal 3 4 2 2 4" xfId="11967"/>
    <cellStyle name="Normal 3 4 2 3" xfId="11968"/>
    <cellStyle name="Normal 3 4 2 3 2" xfId="11969"/>
    <cellStyle name="Normal 3 4 2 3 2 2" xfId="11970"/>
    <cellStyle name="Normal 3 4 2 3 3" xfId="11971"/>
    <cellStyle name="Normal 3 4 2 3 3 2" xfId="11972"/>
    <cellStyle name="Normal 3 4 2 3 4" xfId="11973"/>
    <cellStyle name="Normal 3 4 2 4" xfId="11974"/>
    <cellStyle name="Normal 3 4 2 4 2" xfId="11975"/>
    <cellStyle name="Normal 3 4 2 5" xfId="11976"/>
    <cellStyle name="Normal 3 4 2 5 2" xfId="11977"/>
    <cellStyle name="Normal 3 4 2 6" xfId="11978"/>
    <cellStyle name="Normal 3 4 3" xfId="11979"/>
    <cellStyle name="Normal 3 4 3 2" xfId="11980"/>
    <cellStyle name="Normal 3 4 3 2 2" xfId="11981"/>
    <cellStyle name="Normal 3 4 3 2 2 2" xfId="11982"/>
    <cellStyle name="Normal 3 4 3 2 3" xfId="11983"/>
    <cellStyle name="Normal 3 4 3 2 3 2" xfId="11984"/>
    <cellStyle name="Normal 3 4 3 2 4" xfId="11985"/>
    <cellStyle name="Normal 3 4 3 3" xfId="11986"/>
    <cellStyle name="Normal 3 4 3 3 2" xfId="11987"/>
    <cellStyle name="Normal 3 4 3 4" xfId="11988"/>
    <cellStyle name="Normal 3 4 3 4 2" xfId="11989"/>
    <cellStyle name="Normal 3 4 3 5" xfId="11990"/>
    <cellStyle name="Normal 3 4 4" xfId="11991"/>
    <cellStyle name="Normal 3 4 4 2" xfId="11992"/>
    <cellStyle name="Normal 3 4 4 2 2" xfId="11993"/>
    <cellStyle name="Normal 3 4 4 3" xfId="11994"/>
    <cellStyle name="Normal 3 4 4 3 2" xfId="11995"/>
    <cellStyle name="Normal 3 4 4 4" xfId="11996"/>
    <cellStyle name="Normal 3 4 5" xfId="11997"/>
    <cellStyle name="Normal 3 4 5 2" xfId="11998"/>
    <cellStyle name="Normal 3 4 5 2 2" xfId="11999"/>
    <cellStyle name="Normal 3 4 5 3" xfId="12000"/>
    <cellStyle name="Normal 3 4 5 3 2" xfId="12001"/>
    <cellStyle name="Normal 3 4 5 4" xfId="12002"/>
    <cellStyle name="Normal 3 4 6" xfId="12003"/>
    <cellStyle name="Normal 3 4 6 2" xfId="12004"/>
    <cellStyle name="Normal 3 4 6 2 2" xfId="12005"/>
    <cellStyle name="Normal 3 4 6 3" xfId="12006"/>
    <cellStyle name="Normal 3 4 6 3 2" xfId="12007"/>
    <cellStyle name="Normal 3 4 6 4" xfId="12008"/>
    <cellStyle name="Normal 3 5" xfId="441"/>
    <cellStyle name="Normal 3 5 2" xfId="442"/>
    <cellStyle name="Normal 3 5 2 2" xfId="12009"/>
    <cellStyle name="Normal 3 5 2 2 2" xfId="12010"/>
    <cellStyle name="Normal 3 5 2 3" xfId="12011"/>
    <cellStyle name="Normal 3 5 2 3 2" xfId="12012"/>
    <cellStyle name="Normal 3 5 2 4" xfId="12013"/>
    <cellStyle name="Normal 3 5 3" xfId="12014"/>
    <cellStyle name="Normal 3 5 3 2" xfId="12015"/>
    <cellStyle name="Normal 3 5 3 2 2" xfId="12016"/>
    <cellStyle name="Normal 3 5 3 3" xfId="12017"/>
    <cellStyle name="Normal 3 5 3 3 2" xfId="12018"/>
    <cellStyle name="Normal 3 5 3 4" xfId="12019"/>
    <cellStyle name="Normal 3 5 4" xfId="12020"/>
    <cellStyle name="Normal 3 5 4 2" xfId="12021"/>
    <cellStyle name="Normal 3 5 4 2 2" xfId="12022"/>
    <cellStyle name="Normal 3 5 4 3" xfId="12023"/>
    <cellStyle name="Normal 3 5 4 3 2" xfId="12024"/>
    <cellStyle name="Normal 3 5 4 4" xfId="12025"/>
    <cellStyle name="Normal 3 5 5" xfId="12026"/>
    <cellStyle name="Normal 3 5 5 2" xfId="12027"/>
    <cellStyle name="Normal 3 5 6" xfId="12028"/>
    <cellStyle name="Normal 3 5 6 2" xfId="12029"/>
    <cellStyle name="Normal 3 5 7" xfId="12030"/>
    <cellStyle name="Normal 3 6" xfId="443"/>
    <cellStyle name="Normal 3 6 2" xfId="12031"/>
    <cellStyle name="Normal 3 6 2 2" xfId="12032"/>
    <cellStyle name="Normal 3 6 2 2 2" xfId="12033"/>
    <cellStyle name="Normal 3 6 2 3" xfId="12034"/>
    <cellStyle name="Normal 3 6 2 3 2" xfId="12035"/>
    <cellStyle name="Normal 3 6 2 4" xfId="12036"/>
    <cellStyle name="Normal 3 6 3" xfId="12037"/>
    <cellStyle name="Normal 3 6 3 2" xfId="12038"/>
    <cellStyle name="Normal 3 6 4" xfId="12039"/>
    <cellStyle name="Normal 3 6 4 2" xfId="12040"/>
    <cellStyle name="Normal 3 6 5" xfId="12041"/>
    <cellStyle name="Normal 3 7" xfId="444"/>
    <cellStyle name="Normal 3 7 2" xfId="12042"/>
    <cellStyle name="Normal 3 7 2 2" xfId="12043"/>
    <cellStyle name="Normal 3 7 3" xfId="12044"/>
    <cellStyle name="Normal 3 7 3 2" xfId="12045"/>
    <cellStyle name="Normal 3 7 4" xfId="12046"/>
    <cellStyle name="Normal 3 8" xfId="445"/>
    <cellStyle name="Normal 3 8 2" xfId="12047"/>
    <cellStyle name="Normal 3 8 2 2" xfId="12048"/>
    <cellStyle name="Normal 3 8 3" xfId="12049"/>
    <cellStyle name="Normal 3 8 3 2" xfId="12050"/>
    <cellStyle name="Normal 3 8 4" xfId="12051"/>
    <cellStyle name="Normal 3 9" xfId="12052"/>
    <cellStyle name="Normal 3 9 2" xfId="12053"/>
    <cellStyle name="Normal 3 9 2 2" xfId="12054"/>
    <cellStyle name="Normal 3 9 3" xfId="12055"/>
    <cellStyle name="Normal 3 9 3 2" xfId="12056"/>
    <cellStyle name="Normal 3 9 4" xfId="12057"/>
    <cellStyle name="Normal 3_Deferred Income Taxes" xfId="12058"/>
    <cellStyle name="Normal 30" xfId="12059"/>
    <cellStyle name="Normal 30 2" xfId="12060"/>
    <cellStyle name="Normal 30 2 2" xfId="12061"/>
    <cellStyle name="Normal 30 2 3" xfId="12062"/>
    <cellStyle name="Normal 30 3" xfId="12063"/>
    <cellStyle name="Normal 30 4" xfId="12064"/>
    <cellStyle name="Normal 30 4 2" xfId="12065"/>
    <cellStyle name="Normal 30 5" xfId="12066"/>
    <cellStyle name="Normal 30 5 2" xfId="12067"/>
    <cellStyle name="Normal 30 6" xfId="12068"/>
    <cellStyle name="Normal 30 6 2" xfId="12069"/>
    <cellStyle name="Normal 30 7" xfId="12070"/>
    <cellStyle name="Normal 31" xfId="12071"/>
    <cellStyle name="Normal 31 2" xfId="12072"/>
    <cellStyle name="Normal 31 2 2" xfId="12073"/>
    <cellStyle name="Normal 31 2 3" xfId="12074"/>
    <cellStyle name="Normal 31 3" xfId="12075"/>
    <cellStyle name="Normal 31 4" xfId="12076"/>
    <cellStyle name="Normal 31 4 2" xfId="12077"/>
    <cellStyle name="Normal 31 5" xfId="12078"/>
    <cellStyle name="Normal 31 5 2" xfId="12079"/>
    <cellStyle name="Normal 31 6" xfId="12080"/>
    <cellStyle name="Normal 31 6 2" xfId="12081"/>
    <cellStyle name="Normal 31 7" xfId="12082"/>
    <cellStyle name="Normal 32" xfId="12083"/>
    <cellStyle name="Normal 32 2" xfId="12084"/>
    <cellStyle name="Normal 32 2 2" xfId="12085"/>
    <cellStyle name="Normal 32 2 3" xfId="12086"/>
    <cellStyle name="Normal 32 3" xfId="12087"/>
    <cellStyle name="Normal 32 4" xfId="12088"/>
    <cellStyle name="Normal 32 5" xfId="12089"/>
    <cellStyle name="Normal 32 5 2" xfId="12090"/>
    <cellStyle name="Normal 32 6" xfId="12091"/>
    <cellStyle name="Normal 32 6 2" xfId="12092"/>
    <cellStyle name="Normal 32 7" xfId="12093"/>
    <cellStyle name="Normal 32 7 2" xfId="12094"/>
    <cellStyle name="Normal 32 8" xfId="12095"/>
    <cellStyle name="Normal 33" xfId="12096"/>
    <cellStyle name="Normal 33 2" xfId="12097"/>
    <cellStyle name="Normal 33 2 2" xfId="12098"/>
    <cellStyle name="Normal 33 2 3" xfId="12099"/>
    <cellStyle name="Normal 33 3" xfId="12100"/>
    <cellStyle name="Normal 33 4" xfId="12101"/>
    <cellStyle name="Normal 33 4 2" xfId="12102"/>
    <cellStyle name="Normal 33 5" xfId="12103"/>
    <cellStyle name="Normal 33 5 2" xfId="12104"/>
    <cellStyle name="Normal 33 6" xfId="12105"/>
    <cellStyle name="Normal 33 6 2" xfId="12106"/>
    <cellStyle name="Normal 33 7" xfId="12107"/>
    <cellStyle name="Normal 34" xfId="12108"/>
    <cellStyle name="Normal 34 2" xfId="12109"/>
    <cellStyle name="Normal 34 2 2" xfId="12110"/>
    <cellStyle name="Normal 34 2 3" xfId="12111"/>
    <cellStyle name="Normal 34 3" xfId="12112"/>
    <cellStyle name="Normal 34 4" xfId="12113"/>
    <cellStyle name="Normal 34 4 2" xfId="12114"/>
    <cellStyle name="Normal 34 5" xfId="12115"/>
    <cellStyle name="Normal 34 5 2" xfId="12116"/>
    <cellStyle name="Normal 34 6" xfId="12117"/>
    <cellStyle name="Normal 34 6 2" xfId="12118"/>
    <cellStyle name="Normal 34 7" xfId="12119"/>
    <cellStyle name="Normal 35" xfId="12120"/>
    <cellStyle name="Normal 35 2" xfId="12121"/>
    <cellStyle name="Normal 35 2 2" xfId="12122"/>
    <cellStyle name="Normal 35 2 3" xfId="12123"/>
    <cellStyle name="Normal 35 3" xfId="12124"/>
    <cellStyle name="Normal 35 4" xfId="12125"/>
    <cellStyle name="Normal 35 4 2" xfId="12126"/>
    <cellStyle name="Normal 35 5" xfId="12127"/>
    <cellStyle name="Normal 35 5 2" xfId="12128"/>
    <cellStyle name="Normal 35 6" xfId="12129"/>
    <cellStyle name="Normal 35 6 2" xfId="12130"/>
    <cellStyle name="Normal 35 7" xfId="12131"/>
    <cellStyle name="Normal 36" xfId="12132"/>
    <cellStyle name="Normal 36 2" xfId="12133"/>
    <cellStyle name="Normal 36 2 2" xfId="12134"/>
    <cellStyle name="Normal 36 2 3" xfId="12135"/>
    <cellStyle name="Normal 36 3" xfId="12136"/>
    <cellStyle name="Normal 36 4" xfId="12137"/>
    <cellStyle name="Normal 36 4 2" xfId="12138"/>
    <cellStyle name="Normal 36 5" xfId="12139"/>
    <cellStyle name="Normal 36 5 2" xfId="12140"/>
    <cellStyle name="Normal 36 6" xfId="12141"/>
    <cellStyle name="Normal 36 6 2" xfId="12142"/>
    <cellStyle name="Normal 36 7" xfId="12143"/>
    <cellStyle name="Normal 37" xfId="12144"/>
    <cellStyle name="Normal 37 2" xfId="12145"/>
    <cellStyle name="Normal 37 2 2" xfId="12146"/>
    <cellStyle name="Normal 37 2 3" xfId="12147"/>
    <cellStyle name="Normal 37 3" xfId="12148"/>
    <cellStyle name="Normal 37 4" xfId="12149"/>
    <cellStyle name="Normal 37 4 2" xfId="12150"/>
    <cellStyle name="Normal 37 5" xfId="12151"/>
    <cellStyle name="Normal 37 5 2" xfId="12152"/>
    <cellStyle name="Normal 37 6" xfId="12153"/>
    <cellStyle name="Normal 37 6 2" xfId="12154"/>
    <cellStyle name="Normal 37 7" xfId="12155"/>
    <cellStyle name="Normal 38" xfId="12156"/>
    <cellStyle name="Normal 38 2" xfId="12157"/>
    <cellStyle name="Normal 38 2 2" xfId="12158"/>
    <cellStyle name="Normal 38 2 3" xfId="12159"/>
    <cellStyle name="Normal 38 3" xfId="12160"/>
    <cellStyle name="Normal 38 4" xfId="12161"/>
    <cellStyle name="Normal 38 4 2" xfId="12162"/>
    <cellStyle name="Normal 38 5" xfId="12163"/>
    <cellStyle name="Normal 38 5 2" xfId="12164"/>
    <cellStyle name="Normal 38 6" xfId="12165"/>
    <cellStyle name="Normal 38 6 2" xfId="12166"/>
    <cellStyle name="Normal 38 7" xfId="12167"/>
    <cellStyle name="Normal 39" xfId="12168"/>
    <cellStyle name="Normal 39 2" xfId="12169"/>
    <cellStyle name="Normal 39 2 2" xfId="12170"/>
    <cellStyle name="Normal 39 2 3" xfId="12171"/>
    <cellStyle name="Normal 39 3" xfId="12172"/>
    <cellStyle name="Normal 39 4" xfId="12173"/>
    <cellStyle name="Normal 39 4 2" xfId="12174"/>
    <cellStyle name="Normal 39 5" xfId="12175"/>
    <cellStyle name="Normal 39 5 2" xfId="12176"/>
    <cellStyle name="Normal 39 6" xfId="12177"/>
    <cellStyle name="Normal 39 6 2" xfId="12178"/>
    <cellStyle name="Normal 39 7" xfId="12179"/>
    <cellStyle name="Normal 4" xfId="125"/>
    <cellStyle name="Normal 4 10" xfId="12180"/>
    <cellStyle name="Normal 4 2" xfId="126"/>
    <cellStyle name="Normal 4 2 2" xfId="127"/>
    <cellStyle name="Normal 4 2 2 2" xfId="128"/>
    <cellStyle name="Normal 4 2 2 3" xfId="129"/>
    <cellStyle name="Normal 4 2 3" xfId="130"/>
    <cellStyle name="Normal 4 2 4" xfId="131"/>
    <cellStyle name="Normal 4 2_Deferred Income Taxes" xfId="12181"/>
    <cellStyle name="Normal 4 3" xfId="446"/>
    <cellStyle name="Normal 4 3 10" xfId="12182"/>
    <cellStyle name="Normal 4 3 2" xfId="12183"/>
    <cellStyle name="Normal 4 3 2 2" xfId="12184"/>
    <cellStyle name="Normal 4 3 2 2 2" xfId="12185"/>
    <cellStyle name="Normal 4 3 2 2 2 2" xfId="12186"/>
    <cellStyle name="Normal 4 3 2 2 2 2 2" xfId="12187"/>
    <cellStyle name="Normal 4 3 2 2 2 2 2 2" xfId="12188"/>
    <cellStyle name="Normal 4 3 2 2 2 2_Deferred Income Taxes" xfId="12189"/>
    <cellStyle name="Normal 4 3 2 2 2 3" xfId="12190"/>
    <cellStyle name="Normal 4 3 2 2 2 3 2" xfId="12191"/>
    <cellStyle name="Normal 4 3 2 2 2_Deferred Income Taxes" xfId="12192"/>
    <cellStyle name="Normal 4 3 2 2 3" xfId="12193"/>
    <cellStyle name="Normal 4 3 2 2 3 2" xfId="12194"/>
    <cellStyle name="Normal 4 3 2 2 3 2 2" xfId="12195"/>
    <cellStyle name="Normal 4 3 2 2 3 2 2 2" xfId="12196"/>
    <cellStyle name="Normal 4 3 2 2 3 2_Deferred Income Taxes" xfId="12197"/>
    <cellStyle name="Normal 4 3 2 2 3 3" xfId="12198"/>
    <cellStyle name="Normal 4 3 2 2 3 3 2" xfId="12199"/>
    <cellStyle name="Normal 4 3 2 2 3_Deferred Income Taxes" xfId="12200"/>
    <cellStyle name="Normal 4 3 2 2 4" xfId="12201"/>
    <cellStyle name="Normal 4 3 2 2 4 2" xfId="12202"/>
    <cellStyle name="Normal 4 3 2 2 4 2 2" xfId="12203"/>
    <cellStyle name="Normal 4 3 2 2 4_Deferred Income Taxes" xfId="12204"/>
    <cellStyle name="Normal 4 3 2 2 5" xfId="12205"/>
    <cellStyle name="Normal 4 3 2 2 5 2" xfId="12206"/>
    <cellStyle name="Normal 4 3 2 2_Deferred Income Taxes" xfId="12207"/>
    <cellStyle name="Normal 4 3 2 3" xfId="12208"/>
    <cellStyle name="Normal 4 3 2 3 2" xfId="12209"/>
    <cellStyle name="Normal 4 3 2 3 2 2" xfId="12210"/>
    <cellStyle name="Normal 4 3 2 3 2 2 2" xfId="12211"/>
    <cellStyle name="Normal 4 3 2 3 2_Deferred Income Taxes" xfId="12212"/>
    <cellStyle name="Normal 4 3 2 3 3" xfId="12213"/>
    <cellStyle name="Normal 4 3 2 3 3 2" xfId="12214"/>
    <cellStyle name="Normal 4 3 2 3 4" xfId="12215"/>
    <cellStyle name="Normal 4 3 2 3_Deferred Income Taxes" xfId="12216"/>
    <cellStyle name="Normal 4 3 2 4" xfId="12217"/>
    <cellStyle name="Normal 4 3 2 4 2" xfId="12218"/>
    <cellStyle name="Normal 4 3 2 4 2 2" xfId="12219"/>
    <cellStyle name="Normal 4 3 2 4 2 2 2" xfId="12220"/>
    <cellStyle name="Normal 4 3 2 4 2_Deferred Income Taxes" xfId="12221"/>
    <cellStyle name="Normal 4 3 2 4 3" xfId="12222"/>
    <cellStyle name="Normal 4 3 2 4 3 2" xfId="12223"/>
    <cellStyle name="Normal 4 3 2 4_Deferred Income Taxes" xfId="12224"/>
    <cellStyle name="Normal 4 3 2 5" xfId="12225"/>
    <cellStyle name="Normal 4 3 2 5 2" xfId="12226"/>
    <cellStyle name="Normal 4 3 2 5 2 2" xfId="12227"/>
    <cellStyle name="Normal 4 3 2 5_Deferred Income Taxes" xfId="12228"/>
    <cellStyle name="Normal 4 3 2 6" xfId="12229"/>
    <cellStyle name="Normal 4 3 2 6 2" xfId="12230"/>
    <cellStyle name="Normal 4 3 2_Deferred Income Taxes" xfId="12231"/>
    <cellStyle name="Normal 4 3 3" xfId="12232"/>
    <cellStyle name="Normal 4 3 3 2" xfId="12233"/>
    <cellStyle name="Normal 4 3 3 2 2" xfId="12234"/>
    <cellStyle name="Normal 4 3 3 2 2 2" xfId="12235"/>
    <cellStyle name="Normal 4 3 3 2 2 2 2" xfId="12236"/>
    <cellStyle name="Normal 4 3 3 2 2_Deferred Income Taxes" xfId="12237"/>
    <cellStyle name="Normal 4 3 3 2 3" xfId="12238"/>
    <cellStyle name="Normal 4 3 3 2 3 2" xfId="12239"/>
    <cellStyle name="Normal 4 3 3 2 4" xfId="12240"/>
    <cellStyle name="Normal 4 3 3 2_Deferred Income Taxes" xfId="12241"/>
    <cellStyle name="Normal 4 3 3 3" xfId="12242"/>
    <cellStyle name="Normal 4 3 3 3 2" xfId="12243"/>
    <cellStyle name="Normal 4 3 3 3 2 2" xfId="12244"/>
    <cellStyle name="Normal 4 3 3 3 2 2 2" xfId="12245"/>
    <cellStyle name="Normal 4 3 3 3 2_Deferred Income Taxes" xfId="12246"/>
    <cellStyle name="Normal 4 3 3 3 3" xfId="12247"/>
    <cellStyle name="Normal 4 3 3 3 3 2" xfId="12248"/>
    <cellStyle name="Normal 4 3 3 3_Deferred Income Taxes" xfId="12249"/>
    <cellStyle name="Normal 4 3 3 4" xfId="12250"/>
    <cellStyle name="Normal 4 3 3 4 2" xfId="12251"/>
    <cellStyle name="Normal 4 3 3 4 2 2" xfId="12252"/>
    <cellStyle name="Normal 4 3 3 4_Deferred Income Taxes" xfId="12253"/>
    <cellStyle name="Normal 4 3 3 5" xfId="12254"/>
    <cellStyle name="Normal 4 3 3 5 2" xfId="12255"/>
    <cellStyle name="Normal 4 3 3_Deferred Income Taxes" xfId="12256"/>
    <cellStyle name="Normal 4 3 4" xfId="12257"/>
    <cellStyle name="Normal 4 3 4 2" xfId="12258"/>
    <cellStyle name="Normal 4 3 4 2 2" xfId="12259"/>
    <cellStyle name="Normal 4 3 4 2 2 2" xfId="12260"/>
    <cellStyle name="Normal 4 3 4 2_Deferred Income Taxes" xfId="12261"/>
    <cellStyle name="Normal 4 3 4 3" xfId="12262"/>
    <cellStyle name="Normal 4 3 4 3 2" xfId="12263"/>
    <cellStyle name="Normal 4 3 4 4" xfId="12264"/>
    <cellStyle name="Normal 4 3 4_Deferred Income Taxes" xfId="12265"/>
    <cellStyle name="Normal 4 3 5" xfId="12266"/>
    <cellStyle name="Normal 4 3 5 2" xfId="12267"/>
    <cellStyle name="Normal 4 3 5 2 2" xfId="12268"/>
    <cellStyle name="Normal 4 3 5 2 2 2" xfId="12269"/>
    <cellStyle name="Normal 4 3 5 2_Deferred Income Taxes" xfId="12270"/>
    <cellStyle name="Normal 4 3 5 3" xfId="12271"/>
    <cellStyle name="Normal 4 3 5 3 2" xfId="12272"/>
    <cellStyle name="Normal 4 3 5 4" xfId="12273"/>
    <cellStyle name="Normal 4 3 5_Deferred Income Taxes" xfId="12274"/>
    <cellStyle name="Normal 4 3 6" xfId="12275"/>
    <cellStyle name="Normal 4 3 6 2" xfId="12276"/>
    <cellStyle name="Normal 4 3 6 2 2" xfId="12277"/>
    <cellStyle name="Normal 4 3 6 3" xfId="12278"/>
    <cellStyle name="Normal 4 3 6 3 2" xfId="12279"/>
    <cellStyle name="Normal 4 3 6 4" xfId="12280"/>
    <cellStyle name="Normal 4 3 6_Deferred Income Taxes" xfId="12281"/>
    <cellStyle name="Normal 4 3 7" xfId="12282"/>
    <cellStyle name="Normal 4 3 7 2" xfId="12283"/>
    <cellStyle name="Normal 4 3 8" xfId="12284"/>
    <cellStyle name="Normal 4 3 8 2" xfId="12285"/>
    <cellStyle name="Normal 4 3 9" xfId="12286"/>
    <cellStyle name="Normal 4 3 9 2" xfId="12287"/>
    <cellStyle name="Normal 4 3_Deferred Income Taxes" xfId="12288"/>
    <cellStyle name="Normal 4 4" xfId="447"/>
    <cellStyle name="Normal 4 4 2" xfId="12289"/>
    <cellStyle name="Normal 4 4 2 2" xfId="12290"/>
    <cellStyle name="Normal 4 4 2 2 2" xfId="12291"/>
    <cellStyle name="Normal 4 4 2 2 2 2" xfId="12292"/>
    <cellStyle name="Normal 4 4 2 2 2 2 2" xfId="12293"/>
    <cellStyle name="Normal 4 4 2 2 2_Deferred Income Taxes" xfId="12294"/>
    <cellStyle name="Normal 4 4 2 2 3" xfId="12295"/>
    <cellStyle name="Normal 4 4 2 2 3 2" xfId="12296"/>
    <cellStyle name="Normal 4 4 2 2_Deferred Income Taxes" xfId="12297"/>
    <cellStyle name="Normal 4 4 2 3" xfId="12298"/>
    <cellStyle name="Normal 4 4 2 3 2" xfId="12299"/>
    <cellStyle name="Normal 4 4 2 3 2 2" xfId="12300"/>
    <cellStyle name="Normal 4 4 2 3 2 2 2" xfId="12301"/>
    <cellStyle name="Normal 4 4 2 3 2_Deferred Income Taxes" xfId="12302"/>
    <cellStyle name="Normal 4 4 2 3 3" xfId="12303"/>
    <cellStyle name="Normal 4 4 2 3 3 2" xfId="12304"/>
    <cellStyle name="Normal 4 4 2 3_Deferred Income Taxes" xfId="12305"/>
    <cellStyle name="Normal 4 4 2 4" xfId="12306"/>
    <cellStyle name="Normal 4 4 2 4 2" xfId="12307"/>
    <cellStyle name="Normal 4 4 2 4 2 2" xfId="12308"/>
    <cellStyle name="Normal 4 4 2 4_Deferred Income Taxes" xfId="12309"/>
    <cellStyle name="Normal 4 4 2 5" xfId="12310"/>
    <cellStyle name="Normal 4 4 2 5 2" xfId="12311"/>
    <cellStyle name="Normal 4 4 2_Deferred Income Taxes" xfId="12312"/>
    <cellStyle name="Normal 4 4 3" xfId="12313"/>
    <cellStyle name="Normal 4 4 3 2" xfId="12314"/>
    <cellStyle name="Normal 4 4 3 2 2" xfId="12315"/>
    <cellStyle name="Normal 4 4 3 2 2 2" xfId="12316"/>
    <cellStyle name="Normal 4 4 3 2_Deferred Income Taxes" xfId="12317"/>
    <cellStyle name="Normal 4 4 3 3" xfId="12318"/>
    <cellStyle name="Normal 4 4 3 3 2" xfId="12319"/>
    <cellStyle name="Normal 4 4 3_Deferred Income Taxes" xfId="12320"/>
    <cellStyle name="Normal 4 4 4" xfId="12321"/>
    <cellStyle name="Normal 4 4 4 2" xfId="12322"/>
    <cellStyle name="Normal 4 4 4 2 2" xfId="12323"/>
    <cellStyle name="Normal 4 4 4 2 2 2" xfId="12324"/>
    <cellStyle name="Normal 4 4 4 2_Deferred Income Taxes" xfId="12325"/>
    <cellStyle name="Normal 4 4 4 3" xfId="12326"/>
    <cellStyle name="Normal 4 4 4 3 2" xfId="12327"/>
    <cellStyle name="Normal 4 4 4_Deferred Income Taxes" xfId="12328"/>
    <cellStyle name="Normal 4 4 5" xfId="12329"/>
    <cellStyle name="Normal 4 4 5 2" xfId="12330"/>
    <cellStyle name="Normal 4 4 5 2 2" xfId="12331"/>
    <cellStyle name="Normal 4 4 5_Deferred Income Taxes" xfId="12332"/>
    <cellStyle name="Normal 4 4 6" xfId="12333"/>
    <cellStyle name="Normal 4 4 6 2" xfId="12334"/>
    <cellStyle name="Normal 4 4_Deferred Income Taxes" xfId="12335"/>
    <cellStyle name="Normal 4 5" xfId="448"/>
    <cellStyle name="Normal 4 5 2" xfId="12336"/>
    <cellStyle name="Normal 4 5 2 2" xfId="12337"/>
    <cellStyle name="Normal 4 5 2 2 2" xfId="12338"/>
    <cellStyle name="Normal 4 5 2 2 2 2" xfId="12339"/>
    <cellStyle name="Normal 4 5 2 2_Deferred Income Taxes" xfId="12340"/>
    <cellStyle name="Normal 4 5 2 3" xfId="12341"/>
    <cellStyle name="Normal 4 5 2 3 2" xfId="12342"/>
    <cellStyle name="Normal 4 5 2_Deferred Income Taxes" xfId="12343"/>
    <cellStyle name="Normal 4 5 3" xfId="12344"/>
    <cellStyle name="Normal 4 5 3 2" xfId="12345"/>
    <cellStyle name="Normal 4 5 3 2 2" xfId="12346"/>
    <cellStyle name="Normal 4 5 3 2 2 2" xfId="12347"/>
    <cellStyle name="Normal 4 5 3 2_Deferred Income Taxes" xfId="12348"/>
    <cellStyle name="Normal 4 5 3 3" xfId="12349"/>
    <cellStyle name="Normal 4 5 3 3 2" xfId="12350"/>
    <cellStyle name="Normal 4 5 3_Deferred Income Taxes" xfId="12351"/>
    <cellStyle name="Normal 4 5 4" xfId="12352"/>
    <cellStyle name="Normal 4 5 4 2" xfId="12353"/>
    <cellStyle name="Normal 4 5 4 2 2" xfId="12354"/>
    <cellStyle name="Normal 4 5 4_Deferred Income Taxes" xfId="12355"/>
    <cellStyle name="Normal 4 5 5" xfId="12356"/>
    <cellStyle name="Normal 4 5 5 2" xfId="12357"/>
    <cellStyle name="Normal 4 5_Deferred Income Taxes" xfId="12358"/>
    <cellStyle name="Normal 4 6" xfId="449"/>
    <cellStyle name="Normal 4 6 2" xfId="12359"/>
    <cellStyle name="Normal 4 6 2 2" xfId="12360"/>
    <cellStyle name="Normal 4 6 2 2 2" xfId="12361"/>
    <cellStyle name="Normal 4 6 2_Deferred Income Taxes" xfId="12362"/>
    <cellStyle name="Normal 4 6 3" xfId="12363"/>
    <cellStyle name="Normal 4 6 3 2" xfId="12364"/>
    <cellStyle name="Normal 4 6_Deferred Income Taxes" xfId="12365"/>
    <cellStyle name="Normal 4 7" xfId="450"/>
    <cellStyle name="Normal 4 7 2" xfId="12366"/>
    <cellStyle name="Normal 4 7 2 2" xfId="12367"/>
    <cellStyle name="Normal 4 7 2 2 2" xfId="12368"/>
    <cellStyle name="Normal 4 7 2_Deferred Income Taxes" xfId="12369"/>
    <cellStyle name="Normal 4 7 3" xfId="12370"/>
    <cellStyle name="Normal 4 7 3 2" xfId="12371"/>
    <cellStyle name="Normal 4 7_Deferred Income Taxes" xfId="12372"/>
    <cellStyle name="Normal 4 8" xfId="12373"/>
    <cellStyle name="Normal 4 8 2" xfId="12374"/>
    <cellStyle name="Normal 4 8 2 2" xfId="12375"/>
    <cellStyle name="Normal 4 8_Deferred Income Taxes" xfId="12376"/>
    <cellStyle name="Normal 4 9" xfId="12377"/>
    <cellStyle name="Normal 4 9 2" xfId="12378"/>
    <cellStyle name="Normal 4_Deferred Income Taxes" xfId="12379"/>
    <cellStyle name="Normal 40" xfId="12380"/>
    <cellStyle name="Normal 40 2" xfId="12381"/>
    <cellStyle name="Normal 40 2 2" xfId="12382"/>
    <cellStyle name="Normal 40 2 3" xfId="12383"/>
    <cellStyle name="Normal 40 3" xfId="12384"/>
    <cellStyle name="Normal 40 4" xfId="12385"/>
    <cellStyle name="Normal 40 4 2" xfId="12386"/>
    <cellStyle name="Normal 40 5" xfId="12387"/>
    <cellStyle name="Normal 40 5 2" xfId="12388"/>
    <cellStyle name="Normal 40 6" xfId="12389"/>
    <cellStyle name="Normal 40 6 2" xfId="12390"/>
    <cellStyle name="Normal 40 7" xfId="12391"/>
    <cellStyle name="Normal 41" xfId="12392"/>
    <cellStyle name="Normal 41 2" xfId="12393"/>
    <cellStyle name="Normal 41 2 2" xfId="12394"/>
    <cellStyle name="Normal 41 2 3" xfId="12395"/>
    <cellStyle name="Normal 41 3" xfId="12396"/>
    <cellStyle name="Normal 41 4" xfId="12397"/>
    <cellStyle name="Normal 41 4 2" xfId="12398"/>
    <cellStyle name="Normal 41 5" xfId="12399"/>
    <cellStyle name="Normal 41 5 2" xfId="12400"/>
    <cellStyle name="Normal 41 6" xfId="12401"/>
    <cellStyle name="Normal 41 6 2" xfId="12402"/>
    <cellStyle name="Normal 41 7" xfId="12403"/>
    <cellStyle name="Normal 42" xfId="12404"/>
    <cellStyle name="Normal 42 2" xfId="12405"/>
    <cellStyle name="Normal 42 2 2" xfId="12406"/>
    <cellStyle name="Normal 42 2 3" xfId="12407"/>
    <cellStyle name="Normal 42 3" xfId="12408"/>
    <cellStyle name="Normal 42 4" xfId="12409"/>
    <cellStyle name="Normal 42 4 2" xfId="12410"/>
    <cellStyle name="Normal 42 5" xfId="12411"/>
    <cellStyle name="Normal 42 5 2" xfId="12412"/>
    <cellStyle name="Normal 42 6" xfId="12413"/>
    <cellStyle name="Normal 42 6 2" xfId="12414"/>
    <cellStyle name="Normal 42 7" xfId="12415"/>
    <cellStyle name="Normal 42 8" xfId="12416"/>
    <cellStyle name="Normal 43" xfId="12417"/>
    <cellStyle name="Normal 43 2" xfId="12418"/>
    <cellStyle name="Normal 43 2 2" xfId="12419"/>
    <cellStyle name="Normal 43 2 3" xfId="12420"/>
    <cellStyle name="Normal 43 3" xfId="12421"/>
    <cellStyle name="Normal 43 4" xfId="12422"/>
    <cellStyle name="Normal 43 4 2" xfId="12423"/>
    <cellStyle name="Normal 43 5" xfId="12424"/>
    <cellStyle name="Normal 43 5 2" xfId="12425"/>
    <cellStyle name="Normal 43 6" xfId="12426"/>
    <cellStyle name="Normal 43 6 2" xfId="12427"/>
    <cellStyle name="Normal 43 7" xfId="12428"/>
    <cellStyle name="Normal 43 8" xfId="12429"/>
    <cellStyle name="Normal 44" xfId="12430"/>
    <cellStyle name="Normal 44 2" xfId="12431"/>
    <cellStyle name="Normal 44 2 2" xfId="12432"/>
    <cellStyle name="Normal 44 2 3" xfId="12433"/>
    <cellStyle name="Normal 44 3" xfId="12434"/>
    <cellStyle name="Normal 44 4" xfId="12435"/>
    <cellStyle name="Normal 44 4 2" xfId="12436"/>
    <cellStyle name="Normal 44 5" xfId="12437"/>
    <cellStyle name="Normal 44 5 2" xfId="12438"/>
    <cellStyle name="Normal 44 6" xfId="12439"/>
    <cellStyle name="Normal 44 6 2" xfId="12440"/>
    <cellStyle name="Normal 44 7" xfId="12441"/>
    <cellStyle name="Normal 45" xfId="12442"/>
    <cellStyle name="Normal 45 2" xfId="12443"/>
    <cellStyle name="Normal 45 2 2" xfId="12444"/>
    <cellStyle name="Normal 45 2 3" xfId="12445"/>
    <cellStyle name="Normal 45 3" xfId="12446"/>
    <cellStyle name="Normal 45 4" xfId="12447"/>
    <cellStyle name="Normal 45 4 2" xfId="12448"/>
    <cellStyle name="Normal 45 5" xfId="12449"/>
    <cellStyle name="Normal 45 5 2" xfId="12450"/>
    <cellStyle name="Normal 45 6" xfId="12451"/>
    <cellStyle name="Normal 45 6 2" xfId="12452"/>
    <cellStyle name="Normal 45 7" xfId="12453"/>
    <cellStyle name="Normal 46" xfId="12454"/>
    <cellStyle name="Normal 46 2" xfId="12455"/>
    <cellStyle name="Normal 46 2 2" xfId="12456"/>
    <cellStyle name="Normal 46 2 3" xfId="12457"/>
    <cellStyle name="Normal 46 3" xfId="12458"/>
    <cellStyle name="Normal 46 4" xfId="12459"/>
    <cellStyle name="Normal 46 4 2" xfId="12460"/>
    <cellStyle name="Normal 46 5" xfId="12461"/>
    <cellStyle name="Normal 46 5 2" xfId="12462"/>
    <cellStyle name="Normal 46 6" xfId="12463"/>
    <cellStyle name="Normal 46 6 2" xfId="12464"/>
    <cellStyle name="Normal 46 7" xfId="12465"/>
    <cellStyle name="Normal 47" xfId="12466"/>
    <cellStyle name="Normal 47 2" xfId="12467"/>
    <cellStyle name="Normal 47 2 2" xfId="12468"/>
    <cellStyle name="Normal 47 2 3" xfId="12469"/>
    <cellStyle name="Normal 47 3" xfId="12470"/>
    <cellStyle name="Normal 47 4" xfId="12471"/>
    <cellStyle name="Normal 47 4 2" xfId="12472"/>
    <cellStyle name="Normal 47 5" xfId="12473"/>
    <cellStyle name="Normal 47 5 2" xfId="12474"/>
    <cellStyle name="Normal 47 6" xfId="12475"/>
    <cellStyle name="Normal 47 6 2" xfId="12476"/>
    <cellStyle name="Normal 47 7" xfId="12477"/>
    <cellStyle name="Normal 48" xfId="12478"/>
    <cellStyle name="Normal 48 2" xfId="12479"/>
    <cellStyle name="Normal 48 2 2" xfId="12480"/>
    <cellStyle name="Normal 48 2 3" xfId="12481"/>
    <cellStyle name="Normal 48 3" xfId="12482"/>
    <cellStyle name="Normal 48 4" xfId="12483"/>
    <cellStyle name="Normal 48 4 2" xfId="12484"/>
    <cellStyle name="Normal 48 5" xfId="12485"/>
    <cellStyle name="Normal 48 5 2" xfId="12486"/>
    <cellStyle name="Normal 48 6" xfId="12487"/>
    <cellStyle name="Normal 48 6 2" xfId="12488"/>
    <cellStyle name="Normal 48 7" xfId="12489"/>
    <cellStyle name="Normal 49" xfId="12490"/>
    <cellStyle name="Normal 49 2" xfId="12491"/>
    <cellStyle name="Normal 49 2 2" xfId="12492"/>
    <cellStyle name="Normal 49 2 3" xfId="12493"/>
    <cellStyle name="Normal 49 3" xfId="12494"/>
    <cellStyle name="Normal 49 4" xfId="12495"/>
    <cellStyle name="Normal 49 4 2" xfId="12496"/>
    <cellStyle name="Normal 49 5" xfId="12497"/>
    <cellStyle name="Normal 49 5 2" xfId="12498"/>
    <cellStyle name="Normal 49 6" xfId="12499"/>
    <cellStyle name="Normal 49 6 2" xfId="12500"/>
    <cellStyle name="Normal 49 7" xfId="12501"/>
    <cellStyle name="Normal 5" xfId="132"/>
    <cellStyle name="Normal 5 10" xfId="12502"/>
    <cellStyle name="Normal 5 10 2" xfId="12503"/>
    <cellStyle name="Normal 5 10 2 2" xfId="12504"/>
    <cellStyle name="Normal 5 10 3" xfId="12505"/>
    <cellStyle name="Normal 5 10 3 2" xfId="12506"/>
    <cellStyle name="Normal 5 10 4" xfId="12507"/>
    <cellStyle name="Normal 5 11" xfId="12508"/>
    <cellStyle name="Normal 5 12" xfId="12509"/>
    <cellStyle name="Normal 5 13" xfId="12510"/>
    <cellStyle name="Normal 5 13 2" xfId="12511"/>
    <cellStyle name="Normal 5 14" xfId="12512"/>
    <cellStyle name="Normal 5 14 2" xfId="12513"/>
    <cellStyle name="Normal 5 15" xfId="12514"/>
    <cellStyle name="Normal 5 15 2" xfId="12515"/>
    <cellStyle name="Normal 5 2" xfId="451"/>
    <cellStyle name="Normal 5 2 2" xfId="12516"/>
    <cellStyle name="Normal 5 2 2 2" xfId="12517"/>
    <cellStyle name="Normal 5 2 2 2 2" xfId="12518"/>
    <cellStyle name="Normal 5 2 2 3" xfId="12519"/>
    <cellStyle name="Normal 5 2 2 3 2" xfId="12520"/>
    <cellStyle name="Normal 5 2 2 4" xfId="12521"/>
    <cellStyle name="Normal 5 2 2 4 2" xfId="12522"/>
    <cellStyle name="Normal 5 2 2 5" xfId="12523"/>
    <cellStyle name="Normal 5 2 3" xfId="12524"/>
    <cellStyle name="Normal 5 2 3 2" xfId="12525"/>
    <cellStyle name="Normal 5 2 4" xfId="12526"/>
    <cellStyle name="Normal 5 2 4 2" xfId="12527"/>
    <cellStyle name="Normal 5 2 5" xfId="12528"/>
    <cellStyle name="Normal 5 2 5 2" xfId="12529"/>
    <cellStyle name="Normal 5 2 6" xfId="12530"/>
    <cellStyle name="Normal 5 2 7" xfId="12531"/>
    <cellStyle name="Normal 5 2 8" xfId="12532"/>
    <cellStyle name="Normal 5 3" xfId="12533"/>
    <cellStyle name="Normal 5 3 10" xfId="12534"/>
    <cellStyle name="Normal 5 3 10 2" xfId="12535"/>
    <cellStyle name="Normal 5 3 11" xfId="12536"/>
    <cellStyle name="Normal 5 3 2" xfId="12537"/>
    <cellStyle name="Normal 5 3 2 2" xfId="12538"/>
    <cellStyle name="Normal 5 3 2 2 2" xfId="12539"/>
    <cellStyle name="Normal 5 3 2 2 2 2" xfId="12540"/>
    <cellStyle name="Normal 5 3 2 2 2 2 2" xfId="12541"/>
    <cellStyle name="Normal 5 3 2 2 2 2 2 2" xfId="12542"/>
    <cellStyle name="Normal 5 3 2 2 2 2_Deferred Income Taxes" xfId="12543"/>
    <cellStyle name="Normal 5 3 2 2 2 3" xfId="12544"/>
    <cellStyle name="Normal 5 3 2 2 2 3 2" xfId="12545"/>
    <cellStyle name="Normal 5 3 2 2 2_Deferred Income Taxes" xfId="12546"/>
    <cellStyle name="Normal 5 3 2 2 3" xfId="12547"/>
    <cellStyle name="Normal 5 3 2 2 3 2" xfId="12548"/>
    <cellStyle name="Normal 5 3 2 2 3 2 2" xfId="12549"/>
    <cellStyle name="Normal 5 3 2 2 3 2 2 2" xfId="12550"/>
    <cellStyle name="Normal 5 3 2 2 3 2_Deferred Income Taxes" xfId="12551"/>
    <cellStyle name="Normal 5 3 2 2 3 3" xfId="12552"/>
    <cellStyle name="Normal 5 3 2 2 3 3 2" xfId="12553"/>
    <cellStyle name="Normal 5 3 2 2 3_Deferred Income Taxes" xfId="12554"/>
    <cellStyle name="Normal 5 3 2 2 4" xfId="12555"/>
    <cellStyle name="Normal 5 3 2 2 4 2" xfId="12556"/>
    <cellStyle name="Normal 5 3 2 2 4 2 2" xfId="12557"/>
    <cellStyle name="Normal 5 3 2 2 4_Deferred Income Taxes" xfId="12558"/>
    <cellStyle name="Normal 5 3 2 2 5" xfId="12559"/>
    <cellStyle name="Normal 5 3 2 2 5 2" xfId="12560"/>
    <cellStyle name="Normal 5 3 2 2_Deferred Income Taxes" xfId="12561"/>
    <cellStyle name="Normal 5 3 2 3" xfId="12562"/>
    <cellStyle name="Normal 5 3 2 3 2" xfId="12563"/>
    <cellStyle name="Normal 5 3 2 3 2 2" xfId="12564"/>
    <cellStyle name="Normal 5 3 2 3 2 2 2" xfId="12565"/>
    <cellStyle name="Normal 5 3 2 3 2_Deferred Income Taxes" xfId="12566"/>
    <cellStyle name="Normal 5 3 2 3 3" xfId="12567"/>
    <cellStyle name="Normal 5 3 2 3 3 2" xfId="12568"/>
    <cellStyle name="Normal 5 3 2 3 4" xfId="12569"/>
    <cellStyle name="Normal 5 3 2 3_Deferred Income Taxes" xfId="12570"/>
    <cellStyle name="Normal 5 3 2 4" xfId="12571"/>
    <cellStyle name="Normal 5 3 2 4 2" xfId="12572"/>
    <cellStyle name="Normal 5 3 2 4 2 2" xfId="12573"/>
    <cellStyle name="Normal 5 3 2 4 2 2 2" xfId="12574"/>
    <cellStyle name="Normal 5 3 2 4 2_Deferred Income Taxes" xfId="12575"/>
    <cellStyle name="Normal 5 3 2 4 3" xfId="12576"/>
    <cellStyle name="Normal 5 3 2 4 3 2" xfId="12577"/>
    <cellStyle name="Normal 5 3 2 4_Deferred Income Taxes" xfId="12578"/>
    <cellStyle name="Normal 5 3 2 5" xfId="12579"/>
    <cellStyle name="Normal 5 3 2 5 2" xfId="12580"/>
    <cellStyle name="Normal 5 3 2 5 2 2" xfId="12581"/>
    <cellStyle name="Normal 5 3 2 5_Deferred Income Taxes" xfId="12582"/>
    <cellStyle name="Normal 5 3 2 6" xfId="12583"/>
    <cellStyle name="Normal 5 3 2 6 2" xfId="12584"/>
    <cellStyle name="Normal 5 3 2_Deferred Income Taxes" xfId="12585"/>
    <cellStyle name="Normal 5 3 3" xfId="12586"/>
    <cellStyle name="Normal 5 3 3 2" xfId="12587"/>
    <cellStyle name="Normal 5 3 3 2 2" xfId="12588"/>
    <cellStyle name="Normal 5 3 3 2 2 2" xfId="12589"/>
    <cellStyle name="Normal 5 3 3 2 2 2 2" xfId="12590"/>
    <cellStyle name="Normal 5 3 3 2 2_Deferred Income Taxes" xfId="12591"/>
    <cellStyle name="Normal 5 3 3 2 3" xfId="12592"/>
    <cellStyle name="Normal 5 3 3 2 3 2" xfId="12593"/>
    <cellStyle name="Normal 5 3 3 2 4" xfId="12594"/>
    <cellStyle name="Normal 5 3 3 2_Deferred Income Taxes" xfId="12595"/>
    <cellStyle name="Normal 5 3 3 3" xfId="12596"/>
    <cellStyle name="Normal 5 3 3 3 2" xfId="12597"/>
    <cellStyle name="Normal 5 3 3 3 2 2" xfId="12598"/>
    <cellStyle name="Normal 5 3 3 3 2 2 2" xfId="12599"/>
    <cellStyle name="Normal 5 3 3 3 2_Deferred Income Taxes" xfId="12600"/>
    <cellStyle name="Normal 5 3 3 3 3" xfId="12601"/>
    <cellStyle name="Normal 5 3 3 3 3 2" xfId="12602"/>
    <cellStyle name="Normal 5 3 3 3_Deferred Income Taxes" xfId="12603"/>
    <cellStyle name="Normal 5 3 3 4" xfId="12604"/>
    <cellStyle name="Normal 5 3 3 4 2" xfId="12605"/>
    <cellStyle name="Normal 5 3 3 4 2 2" xfId="12606"/>
    <cellStyle name="Normal 5 3 3 4_Deferred Income Taxes" xfId="12607"/>
    <cellStyle name="Normal 5 3 3 5" xfId="12608"/>
    <cellStyle name="Normal 5 3 3 5 2" xfId="12609"/>
    <cellStyle name="Normal 5 3 3_Deferred Income Taxes" xfId="12610"/>
    <cellStyle name="Normal 5 3 4" xfId="12611"/>
    <cellStyle name="Normal 5 3 4 2" xfId="12612"/>
    <cellStyle name="Normal 5 3 4 2 2" xfId="12613"/>
    <cellStyle name="Normal 5 3 4 2 2 2" xfId="12614"/>
    <cellStyle name="Normal 5 3 4 2_Deferred Income Taxes" xfId="12615"/>
    <cellStyle name="Normal 5 3 4 3" xfId="12616"/>
    <cellStyle name="Normal 5 3 4 3 2" xfId="12617"/>
    <cellStyle name="Normal 5 3 4 4" xfId="12618"/>
    <cellStyle name="Normal 5 3 4_Deferred Income Taxes" xfId="12619"/>
    <cellStyle name="Normal 5 3 5" xfId="12620"/>
    <cellStyle name="Normal 5 3 5 2" xfId="12621"/>
    <cellStyle name="Normal 5 3 5 2 2" xfId="12622"/>
    <cellStyle name="Normal 5 3 5 2 2 2" xfId="12623"/>
    <cellStyle name="Normal 5 3 5 2_Deferred Income Taxes" xfId="12624"/>
    <cellStyle name="Normal 5 3 5 3" xfId="12625"/>
    <cellStyle name="Normal 5 3 5 3 2" xfId="12626"/>
    <cellStyle name="Normal 5 3 5 4" xfId="12627"/>
    <cellStyle name="Normal 5 3 5_Deferred Income Taxes" xfId="12628"/>
    <cellStyle name="Normal 5 3 6" xfId="12629"/>
    <cellStyle name="Normal 5 3 6 2" xfId="12630"/>
    <cellStyle name="Normal 5 3 6 2 2" xfId="12631"/>
    <cellStyle name="Normal 5 3 6 3" xfId="12632"/>
    <cellStyle name="Normal 5 3 6 3 2" xfId="12633"/>
    <cellStyle name="Normal 5 3 6 4" xfId="12634"/>
    <cellStyle name="Normal 5 3 6_Deferred Income Taxes" xfId="12635"/>
    <cellStyle name="Normal 5 3 7" xfId="12636"/>
    <cellStyle name="Normal 5 3 7 2" xfId="12637"/>
    <cellStyle name="Normal 5 3 7 2 2" xfId="12638"/>
    <cellStyle name="Normal 5 3 7 3" xfId="12639"/>
    <cellStyle name="Normal 5 3 7 3 2" xfId="12640"/>
    <cellStyle name="Normal 5 3 7 4" xfId="12641"/>
    <cellStyle name="Normal 5 3 8" xfId="12642"/>
    <cellStyle name="Normal 5 3 8 2" xfId="12643"/>
    <cellStyle name="Normal 5 3 9" xfId="12644"/>
    <cellStyle name="Normal 5 3 9 2" xfId="12645"/>
    <cellStyle name="Normal 5 3_Deferred Income Taxes" xfId="12646"/>
    <cellStyle name="Normal 5 4" xfId="12647"/>
    <cellStyle name="Normal 5 4 2" xfId="12648"/>
    <cellStyle name="Normal 5 4 2 2" xfId="12649"/>
    <cellStyle name="Normal 5 4 2 2 2" xfId="12650"/>
    <cellStyle name="Normal 5 4 2 2 2 2" xfId="12651"/>
    <cellStyle name="Normal 5 4 2 2 2 2 2" xfId="12652"/>
    <cellStyle name="Normal 5 4 2 2 2_Deferred Income Taxes" xfId="12653"/>
    <cellStyle name="Normal 5 4 2 2 3" xfId="12654"/>
    <cellStyle name="Normal 5 4 2 2 3 2" xfId="12655"/>
    <cellStyle name="Normal 5 4 2 2 4" xfId="12656"/>
    <cellStyle name="Normal 5 4 2 2_Deferred Income Taxes" xfId="12657"/>
    <cellStyle name="Normal 5 4 2 3" xfId="12658"/>
    <cellStyle name="Normal 5 4 2 3 2" xfId="12659"/>
    <cellStyle name="Normal 5 4 2 3 2 2" xfId="12660"/>
    <cellStyle name="Normal 5 4 2 3 2 2 2" xfId="12661"/>
    <cellStyle name="Normal 5 4 2 3 2_Deferred Income Taxes" xfId="12662"/>
    <cellStyle name="Normal 5 4 2 3 3" xfId="12663"/>
    <cellStyle name="Normal 5 4 2 3 3 2" xfId="12664"/>
    <cellStyle name="Normal 5 4 2 3 4" xfId="12665"/>
    <cellStyle name="Normal 5 4 2 3_Deferred Income Taxes" xfId="12666"/>
    <cellStyle name="Normal 5 4 2 4" xfId="12667"/>
    <cellStyle name="Normal 5 4 2 4 2" xfId="12668"/>
    <cellStyle name="Normal 5 4 2 4 2 2" xfId="12669"/>
    <cellStyle name="Normal 5 4 2 4_Deferred Income Taxes" xfId="12670"/>
    <cellStyle name="Normal 5 4 2 5" xfId="12671"/>
    <cellStyle name="Normal 5 4 2 5 2" xfId="12672"/>
    <cellStyle name="Normal 5 4 2 6" xfId="12673"/>
    <cellStyle name="Normal 5 4 2_Deferred Income Taxes" xfId="12674"/>
    <cellStyle name="Normal 5 4 3" xfId="12675"/>
    <cellStyle name="Normal 5 4 3 2" xfId="12676"/>
    <cellStyle name="Normal 5 4 3 2 2" xfId="12677"/>
    <cellStyle name="Normal 5 4 3 2 2 2" xfId="12678"/>
    <cellStyle name="Normal 5 4 3 2 3" xfId="12679"/>
    <cellStyle name="Normal 5 4 3 2 3 2" xfId="12680"/>
    <cellStyle name="Normal 5 4 3 2 4" xfId="12681"/>
    <cellStyle name="Normal 5 4 3 2_Deferred Income Taxes" xfId="12682"/>
    <cellStyle name="Normal 5 4 3 3" xfId="12683"/>
    <cellStyle name="Normal 5 4 3 3 2" xfId="12684"/>
    <cellStyle name="Normal 5 4 3 4" xfId="12685"/>
    <cellStyle name="Normal 5 4 3 4 2" xfId="12686"/>
    <cellStyle name="Normal 5 4 3 5" xfId="12687"/>
    <cellStyle name="Normal 5 4 3_Deferred Income Taxes" xfId="12688"/>
    <cellStyle name="Normal 5 4 4" xfId="12689"/>
    <cellStyle name="Normal 5 4 4 2" xfId="12690"/>
    <cellStyle name="Normal 5 4 4 2 2" xfId="12691"/>
    <cellStyle name="Normal 5 4 4 2 2 2" xfId="12692"/>
    <cellStyle name="Normal 5 4 4 2_Deferred Income Taxes" xfId="12693"/>
    <cellStyle name="Normal 5 4 4 3" xfId="12694"/>
    <cellStyle name="Normal 5 4 4 3 2" xfId="12695"/>
    <cellStyle name="Normal 5 4 4 4" xfId="12696"/>
    <cellStyle name="Normal 5 4 4_Deferred Income Taxes" xfId="12697"/>
    <cellStyle name="Normal 5 4 5" xfId="12698"/>
    <cellStyle name="Normal 5 4 5 2" xfId="12699"/>
    <cellStyle name="Normal 5 4 5 2 2" xfId="12700"/>
    <cellStyle name="Normal 5 4 5 3" xfId="12701"/>
    <cellStyle name="Normal 5 4 5 3 2" xfId="12702"/>
    <cellStyle name="Normal 5 4 5 4" xfId="12703"/>
    <cellStyle name="Normal 5 4 5_Deferred Income Taxes" xfId="12704"/>
    <cellStyle name="Normal 5 4 6" xfId="12705"/>
    <cellStyle name="Normal 5 4 6 2" xfId="12706"/>
    <cellStyle name="Normal 5 4 6 2 2" xfId="12707"/>
    <cellStyle name="Normal 5 4 6 3" xfId="12708"/>
    <cellStyle name="Normal 5 4 6 3 2" xfId="12709"/>
    <cellStyle name="Normal 5 4 6 4" xfId="12710"/>
    <cellStyle name="Normal 5 4 7" xfId="12711"/>
    <cellStyle name="Normal 5 4 7 2" xfId="12712"/>
    <cellStyle name="Normal 5 4 8" xfId="12713"/>
    <cellStyle name="Normal 5 4 8 2" xfId="12714"/>
    <cellStyle name="Normal 5 4 9" xfId="12715"/>
    <cellStyle name="Normal 5 4 9 2" xfId="12716"/>
    <cellStyle name="Normal 5 4_Deferred Income Taxes" xfId="12717"/>
    <cellStyle name="Normal 5 5" xfId="12718"/>
    <cellStyle name="Normal 5 5 2" xfId="12719"/>
    <cellStyle name="Normal 5 5 2 2" xfId="12720"/>
    <cellStyle name="Normal 5 5 2 2 2" xfId="12721"/>
    <cellStyle name="Normal 5 5 2 2 2 2" xfId="12722"/>
    <cellStyle name="Normal 5 5 2 2 3" xfId="12723"/>
    <cellStyle name="Normal 5 5 2 2 3 2" xfId="12724"/>
    <cellStyle name="Normal 5 5 2 2 4" xfId="12725"/>
    <cellStyle name="Normal 5 5 2 2_Deferred Income Taxes" xfId="12726"/>
    <cellStyle name="Normal 5 5 2 3" xfId="12727"/>
    <cellStyle name="Normal 5 5 2 3 2" xfId="12728"/>
    <cellStyle name="Normal 5 5 2 4" xfId="12729"/>
    <cellStyle name="Normal 5 5 2 4 2" xfId="12730"/>
    <cellStyle name="Normal 5 5 2 5" xfId="12731"/>
    <cellStyle name="Normal 5 5 2_Deferred Income Taxes" xfId="12732"/>
    <cellStyle name="Normal 5 5 3" xfId="12733"/>
    <cellStyle name="Normal 5 5 3 2" xfId="12734"/>
    <cellStyle name="Normal 5 5 3 2 2" xfId="12735"/>
    <cellStyle name="Normal 5 5 3 2 2 2" xfId="12736"/>
    <cellStyle name="Normal 5 5 3 2_Deferred Income Taxes" xfId="12737"/>
    <cellStyle name="Normal 5 5 3 3" xfId="12738"/>
    <cellStyle name="Normal 5 5 3 3 2" xfId="12739"/>
    <cellStyle name="Normal 5 5 3 4" xfId="12740"/>
    <cellStyle name="Normal 5 5 3_Deferred Income Taxes" xfId="12741"/>
    <cellStyle name="Normal 5 5 4" xfId="12742"/>
    <cellStyle name="Normal 5 5 4 2" xfId="12743"/>
    <cellStyle name="Normal 5 5 4 2 2" xfId="12744"/>
    <cellStyle name="Normal 5 5 4 3" xfId="12745"/>
    <cellStyle name="Normal 5 5 4 3 2" xfId="12746"/>
    <cellStyle name="Normal 5 5 4 4" xfId="12747"/>
    <cellStyle name="Normal 5 5 4_Deferred Income Taxes" xfId="12748"/>
    <cellStyle name="Normal 5 5 5" xfId="12749"/>
    <cellStyle name="Normal 5 5 5 2" xfId="12750"/>
    <cellStyle name="Normal 5 5 5 2 2" xfId="12751"/>
    <cellStyle name="Normal 5 5 5 3" xfId="12752"/>
    <cellStyle name="Normal 5 5 5 3 2" xfId="12753"/>
    <cellStyle name="Normal 5 5 5 4" xfId="12754"/>
    <cellStyle name="Normal 5 5 6" xfId="12755"/>
    <cellStyle name="Normal 5 5 6 2" xfId="12756"/>
    <cellStyle name="Normal 5 5 7" xfId="12757"/>
    <cellStyle name="Normal 5 5 7 2" xfId="12758"/>
    <cellStyle name="Normal 5 5 8" xfId="12759"/>
    <cellStyle name="Normal 5 5_Deferred Income Taxes" xfId="12760"/>
    <cellStyle name="Normal 5 6" xfId="12761"/>
    <cellStyle name="Normal 5 6 2" xfId="12762"/>
    <cellStyle name="Normal 5 6 2 2" xfId="12763"/>
    <cellStyle name="Normal 5 6 2 2 2" xfId="12764"/>
    <cellStyle name="Normal 5 6 2 3" xfId="12765"/>
    <cellStyle name="Normal 5 6 2 3 2" xfId="12766"/>
    <cellStyle name="Normal 5 6 2 4" xfId="12767"/>
    <cellStyle name="Normal 5 6 2_Deferred Income Taxes" xfId="12768"/>
    <cellStyle name="Normal 5 6 3" xfId="12769"/>
    <cellStyle name="Normal 5 6 3 2" xfId="12770"/>
    <cellStyle name="Normal 5 6 3 2 2" xfId="12771"/>
    <cellStyle name="Normal 5 6 3 3" xfId="12772"/>
    <cellStyle name="Normal 5 6 3 3 2" xfId="12773"/>
    <cellStyle name="Normal 5 6 3 4" xfId="12774"/>
    <cellStyle name="Normal 5 6 4" xfId="12775"/>
    <cellStyle name="Normal 5 6 4 2" xfId="12776"/>
    <cellStyle name="Normal 5 6 4 2 2" xfId="12777"/>
    <cellStyle name="Normal 5 6 4 3" xfId="12778"/>
    <cellStyle name="Normal 5 6 4 3 2" xfId="12779"/>
    <cellStyle name="Normal 5 6 4 4" xfId="12780"/>
    <cellStyle name="Normal 5 6 5" xfId="12781"/>
    <cellStyle name="Normal 5 6 5 2" xfId="12782"/>
    <cellStyle name="Normal 5 6 6" xfId="12783"/>
    <cellStyle name="Normal 5 6 6 2" xfId="12784"/>
    <cellStyle name="Normal 5 6 7" xfId="12785"/>
    <cellStyle name="Normal 5 6_Deferred Income Taxes" xfId="12786"/>
    <cellStyle name="Normal 5 7" xfId="12787"/>
    <cellStyle name="Normal 5 7 2" xfId="12788"/>
    <cellStyle name="Normal 5 7 2 2" xfId="12789"/>
    <cellStyle name="Normal 5 7 2 2 2" xfId="12790"/>
    <cellStyle name="Normal 5 7 2 3" xfId="12791"/>
    <cellStyle name="Normal 5 7 2 3 2" xfId="12792"/>
    <cellStyle name="Normal 5 7 2 4" xfId="12793"/>
    <cellStyle name="Normal 5 7 3" xfId="12794"/>
    <cellStyle name="Normal 5 7 3 2" xfId="12795"/>
    <cellStyle name="Normal 5 7 4" xfId="12796"/>
    <cellStyle name="Normal 5 7 4 2" xfId="12797"/>
    <cellStyle name="Normal 5 7 5" xfId="12798"/>
    <cellStyle name="Normal 5 8" xfId="12799"/>
    <cellStyle name="Normal 5 8 2" xfId="12800"/>
    <cellStyle name="Normal 5 8 2 2" xfId="12801"/>
    <cellStyle name="Normal 5 8 2 2 2" xfId="12802"/>
    <cellStyle name="Normal 5 8 2_Deferred Income Taxes" xfId="12803"/>
    <cellStyle name="Normal 5 8 3" xfId="12804"/>
    <cellStyle name="Normal 5 8 3 2" xfId="12805"/>
    <cellStyle name="Normal 5 8 4" xfId="12806"/>
    <cellStyle name="Normal 5 8_Deferred Income Taxes" xfId="12807"/>
    <cellStyle name="Normal 5 9" xfId="12808"/>
    <cellStyle name="Normal 5 9 2" xfId="12809"/>
    <cellStyle name="Normal 5 9 2 2" xfId="12810"/>
    <cellStyle name="Normal 5 9 3" xfId="12811"/>
    <cellStyle name="Normal 5 9 3 2" xfId="12812"/>
    <cellStyle name="Normal 5 9 4" xfId="12813"/>
    <cellStyle name="Normal 5 9_Deferred Income Taxes" xfId="12814"/>
    <cellStyle name="Normal 5_Deferred Income Taxes" xfId="12815"/>
    <cellStyle name="Normal 50" xfId="12816"/>
    <cellStyle name="Normal 50 2" xfId="12817"/>
    <cellStyle name="Normal 50 2 2" xfId="12818"/>
    <cellStyle name="Normal 50 2 3" xfId="12819"/>
    <cellStyle name="Normal 50 3" xfId="12820"/>
    <cellStyle name="Normal 50 3 2" xfId="12821"/>
    <cellStyle name="Normal 50 4" xfId="12822"/>
    <cellStyle name="Normal 50 4 2" xfId="12823"/>
    <cellStyle name="Normal 50 5" xfId="12824"/>
    <cellStyle name="Normal 50 5 2" xfId="12825"/>
    <cellStyle name="Normal 50 6" xfId="12826"/>
    <cellStyle name="Normal 51" xfId="12827"/>
    <cellStyle name="Normal 51 2" xfId="12828"/>
    <cellStyle name="Normal 51 2 2" xfId="12829"/>
    <cellStyle name="Normal 51 2 3" xfId="12830"/>
    <cellStyle name="Normal 51 3" xfId="12831"/>
    <cellStyle name="Normal 51 3 2" xfId="12832"/>
    <cellStyle name="Normal 51 4" xfId="12833"/>
    <cellStyle name="Normal 51 4 2" xfId="12834"/>
    <cellStyle name="Normal 51 5" xfId="12835"/>
    <cellStyle name="Normal 51 5 2" xfId="12836"/>
    <cellStyle name="Normal 51 6" xfId="12837"/>
    <cellStyle name="Normal 52" xfId="12838"/>
    <cellStyle name="Normal 52 2" xfId="12839"/>
    <cellStyle name="Normal 52 2 2" xfId="12840"/>
    <cellStyle name="Normal 52 2 3" xfId="12841"/>
    <cellStyle name="Normal 52 3" xfId="12842"/>
    <cellStyle name="Normal 52 3 2" xfId="12843"/>
    <cellStyle name="Normal 52 4" xfId="12844"/>
    <cellStyle name="Normal 52 4 2" xfId="12845"/>
    <cellStyle name="Normal 52 5" xfId="12846"/>
    <cellStyle name="Normal 52 5 2" xfId="12847"/>
    <cellStyle name="Normal 52 6" xfId="12848"/>
    <cellStyle name="Normal 53" xfId="12849"/>
    <cellStyle name="Normal 53 2" xfId="12850"/>
    <cellStyle name="Normal 53 2 2" xfId="12851"/>
    <cellStyle name="Normal 53 2 3" xfId="12852"/>
    <cellStyle name="Normal 53 3" xfId="12853"/>
    <cellStyle name="Normal 53 3 2" xfId="12854"/>
    <cellStyle name="Normal 53 4" xfId="12855"/>
    <cellStyle name="Normal 53 4 2" xfId="12856"/>
    <cellStyle name="Normal 53 5" xfId="12857"/>
    <cellStyle name="Normal 53 5 2" xfId="12858"/>
    <cellStyle name="Normal 53 6" xfId="12859"/>
    <cellStyle name="Normal 54" xfId="12860"/>
    <cellStyle name="Normal 54 2" xfId="12861"/>
    <cellStyle name="Normal 54 2 2" xfId="12862"/>
    <cellStyle name="Normal 54 2 3" xfId="12863"/>
    <cellStyle name="Normal 54 3" xfId="12864"/>
    <cellStyle name="Normal 54 3 2" xfId="12865"/>
    <cellStyle name="Normal 54 4" xfId="12866"/>
    <cellStyle name="Normal 54 4 2" xfId="12867"/>
    <cellStyle name="Normal 54 5" xfId="12868"/>
    <cellStyle name="Normal 54 5 2" xfId="12869"/>
    <cellStyle name="Normal 54 6" xfId="12870"/>
    <cellStyle name="Normal 55" xfId="12871"/>
    <cellStyle name="Normal 55 2" xfId="12872"/>
    <cellStyle name="Normal 55 2 2" xfId="12873"/>
    <cellStyle name="Normal 55 2 3" xfId="12874"/>
    <cellStyle name="Normal 55 3" xfId="12875"/>
    <cellStyle name="Normal 55 3 2" xfId="12876"/>
    <cellStyle name="Normal 55 4" xfId="12877"/>
    <cellStyle name="Normal 55 4 2" xfId="12878"/>
    <cellStyle name="Normal 55 5" xfId="12879"/>
    <cellStyle name="Normal 55 5 2" xfId="12880"/>
    <cellStyle name="Normal 55 6" xfId="12881"/>
    <cellStyle name="Normal 56" xfId="12882"/>
    <cellStyle name="Normal 56 2" xfId="12883"/>
    <cellStyle name="Normal 56 2 2" xfId="12884"/>
    <cellStyle name="Normal 56 2 3" xfId="12885"/>
    <cellStyle name="Normal 56 3" xfId="12886"/>
    <cellStyle name="Normal 56 3 2" xfId="12887"/>
    <cellStyle name="Normal 56 4" xfId="12888"/>
    <cellStyle name="Normal 56 4 2" xfId="12889"/>
    <cellStyle name="Normal 56 5" xfId="12890"/>
    <cellStyle name="Normal 56 5 2" xfId="12891"/>
    <cellStyle name="Normal 56 6" xfId="12892"/>
    <cellStyle name="Normal 57" xfId="12893"/>
    <cellStyle name="Normal 57 2" xfId="12894"/>
    <cellStyle name="Normal 57 2 2" xfId="12895"/>
    <cellStyle name="Normal 57 2 3" xfId="12896"/>
    <cellStyle name="Normal 57 3" xfId="12897"/>
    <cellStyle name="Normal 57 3 2" xfId="12898"/>
    <cellStyle name="Normal 57 4" xfId="12899"/>
    <cellStyle name="Normal 57 4 2" xfId="12900"/>
    <cellStyle name="Normal 57 5" xfId="12901"/>
    <cellStyle name="Normal 57 5 2" xfId="12902"/>
    <cellStyle name="Normal 57 6" xfId="12903"/>
    <cellStyle name="Normal 58" xfId="12904"/>
    <cellStyle name="Normal 58 2" xfId="12905"/>
    <cellStyle name="Normal 58 2 2" xfId="12906"/>
    <cellStyle name="Normal 58 2 3" xfId="12907"/>
    <cellStyle name="Normal 58 3" xfId="12908"/>
    <cellStyle name="Normal 58 3 2" xfId="12909"/>
    <cellStyle name="Normal 58 4" xfId="12910"/>
    <cellStyle name="Normal 58 4 2" xfId="12911"/>
    <cellStyle name="Normal 58 5" xfId="12912"/>
    <cellStyle name="Normal 58 5 2" xfId="12913"/>
    <cellStyle name="Normal 58 6" xfId="12914"/>
    <cellStyle name="Normal 59" xfId="12915"/>
    <cellStyle name="Normal 59 2" xfId="12916"/>
    <cellStyle name="Normal 59 2 2" xfId="12917"/>
    <cellStyle name="Normal 59 2 3" xfId="12918"/>
    <cellStyle name="Normal 59 3" xfId="12919"/>
    <cellStyle name="Normal 59 3 2" xfId="12920"/>
    <cellStyle name="Normal 59 4" xfId="12921"/>
    <cellStyle name="Normal 59 4 2" xfId="12922"/>
    <cellStyle name="Normal 59 5" xfId="12923"/>
    <cellStyle name="Normal 59 5 2" xfId="12924"/>
    <cellStyle name="Normal 59 6" xfId="12925"/>
    <cellStyle name="Normal 6" xfId="133"/>
    <cellStyle name="Normal 6 10" xfId="12926"/>
    <cellStyle name="Normal 6 10 2" xfId="12927"/>
    <cellStyle name="Normal 6 10 2 2" xfId="12928"/>
    <cellStyle name="Normal 6 10 3" xfId="12929"/>
    <cellStyle name="Normal 6 10 3 2" xfId="12930"/>
    <cellStyle name="Normal 6 10 4" xfId="12931"/>
    <cellStyle name="Normal 6 11" xfId="12932"/>
    <cellStyle name="Normal 6 11 2" xfId="12933"/>
    <cellStyle name="Normal 6 11 2 2" xfId="12934"/>
    <cellStyle name="Normal 6 11 3" xfId="12935"/>
    <cellStyle name="Normal 6 11 3 2" xfId="12936"/>
    <cellStyle name="Normal 6 11 4" xfId="12937"/>
    <cellStyle name="Normal 6 12" xfId="12938"/>
    <cellStyle name="Normal 6 12 2" xfId="12939"/>
    <cellStyle name="Normal 6 13" xfId="12940"/>
    <cellStyle name="Normal 6 13 2" xfId="12941"/>
    <cellStyle name="Normal 6 14" xfId="12942"/>
    <cellStyle name="Normal 6 14 2" xfId="12943"/>
    <cellStyle name="Normal 6 2" xfId="452"/>
    <cellStyle name="Normal 6 2 2" xfId="12944"/>
    <cellStyle name="Normal 6 3" xfId="453"/>
    <cellStyle name="Normal 6 3 10" xfId="12945"/>
    <cellStyle name="Normal 6 3 10 2" xfId="12946"/>
    <cellStyle name="Normal 6 3 11" xfId="12947"/>
    <cellStyle name="Normal 6 3 2" xfId="12948"/>
    <cellStyle name="Normal 6 3 2 2" xfId="12949"/>
    <cellStyle name="Normal 6 3 2 2 2" xfId="12950"/>
    <cellStyle name="Normal 6 3 2 2 2 2" xfId="12951"/>
    <cellStyle name="Normal 6 3 2 2 3" xfId="12952"/>
    <cellStyle name="Normal 6 3 2 2 3 2" xfId="12953"/>
    <cellStyle name="Normal 6 3 2 2 4" xfId="12954"/>
    <cellStyle name="Normal 6 3 2 3" xfId="12955"/>
    <cellStyle name="Normal 6 3 2 3 2" xfId="12956"/>
    <cellStyle name="Normal 6 3 2 3 2 2" xfId="12957"/>
    <cellStyle name="Normal 6 3 2 3 3" xfId="12958"/>
    <cellStyle name="Normal 6 3 2 3 3 2" xfId="12959"/>
    <cellStyle name="Normal 6 3 2 3 4" xfId="12960"/>
    <cellStyle name="Normal 6 3 2 4" xfId="12961"/>
    <cellStyle name="Normal 6 3 2 4 2" xfId="12962"/>
    <cellStyle name="Normal 6 3 2 5" xfId="12963"/>
    <cellStyle name="Normal 6 3 2 5 2" xfId="12964"/>
    <cellStyle name="Normal 6 3 2 6" xfId="12965"/>
    <cellStyle name="Normal 6 3 3" xfId="12966"/>
    <cellStyle name="Normal 6 3 3 2" xfId="12967"/>
    <cellStyle name="Normal 6 3 3 2 2" xfId="12968"/>
    <cellStyle name="Normal 6 3 3 2 2 2" xfId="12969"/>
    <cellStyle name="Normal 6 3 3 2 3" xfId="12970"/>
    <cellStyle name="Normal 6 3 3 2 3 2" xfId="12971"/>
    <cellStyle name="Normal 6 3 3 2 4" xfId="12972"/>
    <cellStyle name="Normal 6 3 3 3" xfId="12973"/>
    <cellStyle name="Normal 6 3 3 3 2" xfId="12974"/>
    <cellStyle name="Normal 6 3 3 4" xfId="12975"/>
    <cellStyle name="Normal 6 3 3 4 2" xfId="12976"/>
    <cellStyle name="Normal 6 3 3 5" xfId="12977"/>
    <cellStyle name="Normal 6 3 4" xfId="12978"/>
    <cellStyle name="Normal 6 3 4 2" xfId="12979"/>
    <cellStyle name="Normal 6 3 4 2 2" xfId="12980"/>
    <cellStyle name="Normal 6 3 4 3" xfId="12981"/>
    <cellStyle name="Normal 6 3 4 3 2" xfId="12982"/>
    <cellStyle name="Normal 6 3 4 4" xfId="12983"/>
    <cellStyle name="Normal 6 3 5" xfId="12984"/>
    <cellStyle name="Normal 6 3 5 2" xfId="12985"/>
    <cellStyle name="Normal 6 3 5 2 2" xfId="12986"/>
    <cellStyle name="Normal 6 3 5 3" xfId="12987"/>
    <cellStyle name="Normal 6 3 5 3 2" xfId="12988"/>
    <cellStyle name="Normal 6 3 5 4" xfId="12989"/>
    <cellStyle name="Normal 6 3 6" xfId="12990"/>
    <cellStyle name="Normal 6 3 6 2" xfId="12991"/>
    <cellStyle name="Normal 6 3 6 2 2" xfId="12992"/>
    <cellStyle name="Normal 6 3 6 3" xfId="12993"/>
    <cellStyle name="Normal 6 3 6 3 2" xfId="12994"/>
    <cellStyle name="Normal 6 3 6 4" xfId="12995"/>
    <cellStyle name="Normal 6 3 7" xfId="12996"/>
    <cellStyle name="Normal 6 3 7 2" xfId="12997"/>
    <cellStyle name="Normal 6 3 7 2 2" xfId="12998"/>
    <cellStyle name="Normal 6 3 7 3" xfId="12999"/>
    <cellStyle name="Normal 6 3 7 3 2" xfId="13000"/>
    <cellStyle name="Normal 6 3 7 4" xfId="13001"/>
    <cellStyle name="Normal 6 3 8" xfId="13002"/>
    <cellStyle name="Normal 6 3 8 2" xfId="13003"/>
    <cellStyle name="Normal 6 3 9" xfId="13004"/>
    <cellStyle name="Normal 6 3 9 2" xfId="13005"/>
    <cellStyle name="Normal 6 4" xfId="13006"/>
    <cellStyle name="Normal 6 4 2" xfId="13007"/>
    <cellStyle name="Normal 6 4 2 2" xfId="13008"/>
    <cellStyle name="Normal 6 4 2 2 2" xfId="13009"/>
    <cellStyle name="Normal 6 4 2 3" xfId="13010"/>
    <cellStyle name="Normal 6 4 2 3 2" xfId="13011"/>
    <cellStyle name="Normal 6 4 2 4" xfId="13012"/>
    <cellStyle name="Normal 6 4 2 4 2" xfId="13013"/>
    <cellStyle name="Normal 6 4 2 5" xfId="13014"/>
    <cellStyle name="Normal 6 4 3" xfId="13015"/>
    <cellStyle name="Normal 6 4 3 2" xfId="13016"/>
    <cellStyle name="Normal 6 4 4" xfId="13017"/>
    <cellStyle name="Normal 6 4 4 2" xfId="13018"/>
    <cellStyle name="Normal 6 4 5" xfId="13019"/>
    <cellStyle name="Normal 6 4 5 2" xfId="13020"/>
    <cellStyle name="Normal 6 4 6" xfId="13021"/>
    <cellStyle name="Normal 6 5" xfId="13022"/>
    <cellStyle name="Normal 6 5 2" xfId="13023"/>
    <cellStyle name="Normal 6 5 2 2" xfId="13024"/>
    <cellStyle name="Normal 6 5 2 2 2" xfId="13025"/>
    <cellStyle name="Normal 6 5 2 2 2 2" xfId="13026"/>
    <cellStyle name="Normal 6 5 2 2 3" xfId="13027"/>
    <cellStyle name="Normal 6 5 2 2 3 2" xfId="13028"/>
    <cellStyle name="Normal 6 5 2 2 4" xfId="13029"/>
    <cellStyle name="Normal 6 5 2 3" xfId="13030"/>
    <cellStyle name="Normal 6 5 2 3 2" xfId="13031"/>
    <cellStyle name="Normal 6 5 2 3 2 2" xfId="13032"/>
    <cellStyle name="Normal 6 5 2 3 3" xfId="13033"/>
    <cellStyle name="Normal 6 5 2 3 3 2" xfId="13034"/>
    <cellStyle name="Normal 6 5 2 3 4" xfId="13035"/>
    <cellStyle name="Normal 6 5 2 4" xfId="13036"/>
    <cellStyle name="Normal 6 5 2 4 2" xfId="13037"/>
    <cellStyle name="Normal 6 5 2 5" xfId="13038"/>
    <cellStyle name="Normal 6 5 2 5 2" xfId="13039"/>
    <cellStyle name="Normal 6 5 2 6" xfId="13040"/>
    <cellStyle name="Normal 6 5 3" xfId="13041"/>
    <cellStyle name="Normal 6 5 3 2" xfId="13042"/>
    <cellStyle name="Normal 6 5 3 2 2" xfId="13043"/>
    <cellStyle name="Normal 6 5 3 2 2 2" xfId="13044"/>
    <cellStyle name="Normal 6 5 3 2 3" xfId="13045"/>
    <cellStyle name="Normal 6 5 3 2 3 2" xfId="13046"/>
    <cellStyle name="Normal 6 5 3 2 4" xfId="13047"/>
    <cellStyle name="Normal 6 5 3 3" xfId="13048"/>
    <cellStyle name="Normal 6 5 3 3 2" xfId="13049"/>
    <cellStyle name="Normal 6 5 3 4" xfId="13050"/>
    <cellStyle name="Normal 6 5 3 4 2" xfId="13051"/>
    <cellStyle name="Normal 6 5 3 5" xfId="13052"/>
    <cellStyle name="Normal 6 5 4" xfId="13053"/>
    <cellStyle name="Normal 6 5 4 2" xfId="13054"/>
    <cellStyle name="Normal 6 5 4 2 2" xfId="13055"/>
    <cellStyle name="Normal 6 5 4 3" xfId="13056"/>
    <cellStyle name="Normal 6 5 4 3 2" xfId="13057"/>
    <cellStyle name="Normal 6 5 4 4" xfId="13058"/>
    <cellStyle name="Normal 6 5 5" xfId="13059"/>
    <cellStyle name="Normal 6 5 5 2" xfId="13060"/>
    <cellStyle name="Normal 6 5 5 2 2" xfId="13061"/>
    <cellStyle name="Normal 6 5 5 3" xfId="13062"/>
    <cellStyle name="Normal 6 5 5 3 2" xfId="13063"/>
    <cellStyle name="Normal 6 5 5 4" xfId="13064"/>
    <cellStyle name="Normal 6 5 6" xfId="13065"/>
    <cellStyle name="Normal 6 5 6 2" xfId="13066"/>
    <cellStyle name="Normal 6 5 6 2 2" xfId="13067"/>
    <cellStyle name="Normal 6 5 6 3" xfId="13068"/>
    <cellStyle name="Normal 6 5 6 3 2" xfId="13069"/>
    <cellStyle name="Normal 6 5 6 4" xfId="13070"/>
    <cellStyle name="Normal 6 5 7" xfId="13071"/>
    <cellStyle name="Normal 6 5 7 2" xfId="13072"/>
    <cellStyle name="Normal 6 5 8" xfId="13073"/>
    <cellStyle name="Normal 6 5 8 2" xfId="13074"/>
    <cellStyle name="Normal 6 5 9" xfId="13075"/>
    <cellStyle name="Normal 6 6" xfId="13076"/>
    <cellStyle name="Normal 6 6 2" xfId="13077"/>
    <cellStyle name="Normal 6 6 2 2" xfId="13078"/>
    <cellStyle name="Normal 6 6 2 2 2" xfId="13079"/>
    <cellStyle name="Normal 6 6 2 2 2 2" xfId="13080"/>
    <cellStyle name="Normal 6 6 2 2 3" xfId="13081"/>
    <cellStyle name="Normal 6 6 2 2 3 2" xfId="13082"/>
    <cellStyle name="Normal 6 6 2 2 4" xfId="13083"/>
    <cellStyle name="Normal 6 6 2 3" xfId="13084"/>
    <cellStyle name="Normal 6 6 2 3 2" xfId="13085"/>
    <cellStyle name="Normal 6 6 2 4" xfId="13086"/>
    <cellStyle name="Normal 6 6 2 4 2" xfId="13087"/>
    <cellStyle name="Normal 6 6 2 5" xfId="13088"/>
    <cellStyle name="Normal 6 6 3" xfId="13089"/>
    <cellStyle name="Normal 6 6 3 2" xfId="13090"/>
    <cellStyle name="Normal 6 6 3 2 2" xfId="13091"/>
    <cellStyle name="Normal 6 6 3 3" xfId="13092"/>
    <cellStyle name="Normal 6 6 3 3 2" xfId="13093"/>
    <cellStyle name="Normal 6 6 3 4" xfId="13094"/>
    <cellStyle name="Normal 6 6 4" xfId="13095"/>
    <cellStyle name="Normal 6 6 4 2" xfId="13096"/>
    <cellStyle name="Normal 6 6 4 2 2" xfId="13097"/>
    <cellStyle name="Normal 6 6 4 3" xfId="13098"/>
    <cellStyle name="Normal 6 6 4 3 2" xfId="13099"/>
    <cellStyle name="Normal 6 6 4 4" xfId="13100"/>
    <cellStyle name="Normal 6 6 5" xfId="13101"/>
    <cellStyle name="Normal 6 6 5 2" xfId="13102"/>
    <cellStyle name="Normal 6 6 5 2 2" xfId="13103"/>
    <cellStyle name="Normal 6 6 5 3" xfId="13104"/>
    <cellStyle name="Normal 6 6 5 3 2" xfId="13105"/>
    <cellStyle name="Normal 6 6 5 4" xfId="13106"/>
    <cellStyle name="Normal 6 6 6" xfId="13107"/>
    <cellStyle name="Normal 6 6 6 2" xfId="13108"/>
    <cellStyle name="Normal 6 6 7" xfId="13109"/>
    <cellStyle name="Normal 6 6 7 2" xfId="13110"/>
    <cellStyle name="Normal 6 6 8" xfId="13111"/>
    <cellStyle name="Normal 6 7" xfId="13112"/>
    <cellStyle name="Normal 6 7 2" xfId="13113"/>
    <cellStyle name="Normal 6 7 2 2" xfId="13114"/>
    <cellStyle name="Normal 6 7 2 2 2" xfId="13115"/>
    <cellStyle name="Normal 6 7 2 3" xfId="13116"/>
    <cellStyle name="Normal 6 7 2 3 2" xfId="13117"/>
    <cellStyle name="Normal 6 7 2 4" xfId="13118"/>
    <cellStyle name="Normal 6 7 3" xfId="13119"/>
    <cellStyle name="Normal 6 7 3 2" xfId="13120"/>
    <cellStyle name="Normal 6 7 3 2 2" xfId="13121"/>
    <cellStyle name="Normal 6 7 3 3" xfId="13122"/>
    <cellStyle name="Normal 6 7 3 3 2" xfId="13123"/>
    <cellStyle name="Normal 6 7 3 4" xfId="13124"/>
    <cellStyle name="Normal 6 7 4" xfId="13125"/>
    <cellStyle name="Normal 6 7 4 2" xfId="13126"/>
    <cellStyle name="Normal 6 7 4 2 2" xfId="13127"/>
    <cellStyle name="Normal 6 7 4 3" xfId="13128"/>
    <cellStyle name="Normal 6 7 4 3 2" xfId="13129"/>
    <cellStyle name="Normal 6 7 4 4" xfId="13130"/>
    <cellStyle name="Normal 6 7 5" xfId="13131"/>
    <cellStyle name="Normal 6 7 5 2" xfId="13132"/>
    <cellStyle name="Normal 6 7 6" xfId="13133"/>
    <cellStyle name="Normal 6 7 6 2" xfId="13134"/>
    <cellStyle name="Normal 6 7 7" xfId="13135"/>
    <cellStyle name="Normal 6 8" xfId="13136"/>
    <cellStyle name="Normal 6 8 2" xfId="13137"/>
    <cellStyle name="Normal 6 8 2 2" xfId="13138"/>
    <cellStyle name="Normal 6 8 2 2 2" xfId="13139"/>
    <cellStyle name="Normal 6 8 2 3" xfId="13140"/>
    <cellStyle name="Normal 6 8 2 3 2" xfId="13141"/>
    <cellStyle name="Normal 6 8 2 4" xfId="13142"/>
    <cellStyle name="Normal 6 8 3" xfId="13143"/>
    <cellStyle name="Normal 6 8 3 2" xfId="13144"/>
    <cellStyle name="Normal 6 8 4" xfId="13145"/>
    <cellStyle name="Normal 6 8 4 2" xfId="13146"/>
    <cellStyle name="Normal 6 8 5" xfId="13147"/>
    <cellStyle name="Normal 6 9" xfId="13148"/>
    <cellStyle name="Normal 6 9 2" xfId="13149"/>
    <cellStyle name="Normal 6 9 2 2" xfId="13150"/>
    <cellStyle name="Normal 6 9 3" xfId="13151"/>
    <cellStyle name="Normal 6 9 3 2" xfId="13152"/>
    <cellStyle name="Normal 6 9 4" xfId="13153"/>
    <cellStyle name="Normal 60" xfId="13154"/>
    <cellStyle name="Normal 60 2" xfId="13155"/>
    <cellStyle name="Normal 60 2 2" xfId="13156"/>
    <cellStyle name="Normal 60 2 3" xfId="13157"/>
    <cellStyle name="Normal 60 3" xfId="13158"/>
    <cellStyle name="Normal 60 3 2" xfId="13159"/>
    <cellStyle name="Normal 60 4" xfId="13160"/>
    <cellStyle name="Normal 60 4 2" xfId="13161"/>
    <cellStyle name="Normal 60 5" xfId="13162"/>
    <cellStyle name="Normal 60 5 2" xfId="13163"/>
    <cellStyle name="Normal 60 6" xfId="13164"/>
    <cellStyle name="Normal 61" xfId="13165"/>
    <cellStyle name="Normal 61 2" xfId="13166"/>
    <cellStyle name="Normal 61 2 2" xfId="13167"/>
    <cellStyle name="Normal 61 2 3" xfId="13168"/>
    <cellStyle name="Normal 61 3" xfId="13169"/>
    <cellStyle name="Normal 61 3 2" xfId="13170"/>
    <cellStyle name="Normal 61 4" xfId="13171"/>
    <cellStyle name="Normal 61 4 2" xfId="13172"/>
    <cellStyle name="Normal 61 5" xfId="13173"/>
    <cellStyle name="Normal 61 5 2" xfId="13174"/>
    <cellStyle name="Normal 61 6" xfId="13175"/>
    <cellStyle name="Normal 62" xfId="13176"/>
    <cellStyle name="Normal 62 2" xfId="13177"/>
    <cellStyle name="Normal 62 2 2" xfId="13178"/>
    <cellStyle name="Normal 62 2 3" xfId="13179"/>
    <cellStyle name="Normal 62 3" xfId="13180"/>
    <cellStyle name="Normal 62 4" xfId="13181"/>
    <cellStyle name="Normal 62 4 2" xfId="13182"/>
    <cellStyle name="Normal 62 5" xfId="13183"/>
    <cellStyle name="Normal 62 5 2" xfId="13184"/>
    <cellStyle name="Normal 62 6" xfId="13185"/>
    <cellStyle name="Normal 62 6 2" xfId="13186"/>
    <cellStyle name="Normal 62 7" xfId="13187"/>
    <cellStyle name="Normal 63" xfId="13188"/>
    <cellStyle name="Normal 63 2" xfId="13189"/>
    <cellStyle name="Normal 63 2 2" xfId="13190"/>
    <cellStyle name="Normal 63 2 3" xfId="13191"/>
    <cellStyle name="Normal 63 3" xfId="13192"/>
    <cellStyle name="Normal 63 4" xfId="13193"/>
    <cellStyle name="Normal 63 4 2" xfId="13194"/>
    <cellStyle name="Normal 63 5" xfId="13195"/>
    <cellStyle name="Normal 63 5 2" xfId="13196"/>
    <cellStyle name="Normal 63 6" xfId="13197"/>
    <cellStyle name="Normal 63 6 2" xfId="13198"/>
    <cellStyle name="Normal 63 7" xfId="13199"/>
    <cellStyle name="Normal 64" xfId="13200"/>
    <cellStyle name="Normal 64 2" xfId="13201"/>
    <cellStyle name="Normal 64 2 2" xfId="13202"/>
    <cellStyle name="Normal 64 2 3" xfId="13203"/>
    <cellStyle name="Normal 64 3" xfId="13204"/>
    <cellStyle name="Normal 64 4" xfId="13205"/>
    <cellStyle name="Normal 64 4 2" xfId="13206"/>
    <cellStyle name="Normal 64 5" xfId="13207"/>
    <cellStyle name="Normal 64 5 2" xfId="13208"/>
    <cellStyle name="Normal 64 6" xfId="13209"/>
    <cellStyle name="Normal 64 6 2" xfId="13210"/>
    <cellStyle name="Normal 64 7" xfId="13211"/>
    <cellStyle name="Normal 65" xfId="13212"/>
    <cellStyle name="Normal 65 2" xfId="13213"/>
    <cellStyle name="Normal 65 2 2" xfId="13214"/>
    <cellStyle name="Normal 65 3" xfId="13215"/>
    <cellStyle name="Normal 65 3 2" xfId="13216"/>
    <cellStyle name="Normal 65 4" xfId="13217"/>
    <cellStyle name="Normal 65 4 2" xfId="13218"/>
    <cellStyle name="Normal 65 5" xfId="13219"/>
    <cellStyle name="Normal 66" xfId="13220"/>
    <cellStyle name="Normal 66 2" xfId="13221"/>
    <cellStyle name="Normal 66 2 2" xfId="13222"/>
    <cellStyle name="Normal 66 3" xfId="13223"/>
    <cellStyle name="Normal 66 3 2" xfId="13224"/>
    <cellStyle name="Normal 66 4" xfId="13225"/>
    <cellStyle name="Normal 66 4 2" xfId="13226"/>
    <cellStyle name="Normal 66 5" xfId="13227"/>
    <cellStyle name="Normal 67" xfId="13228"/>
    <cellStyle name="Normal 67 2" xfId="13229"/>
    <cellStyle name="Normal 67 2 2" xfId="13230"/>
    <cellStyle name="Normal 67 3" xfId="13231"/>
    <cellStyle name="Normal 67 3 2" xfId="13232"/>
    <cellStyle name="Normal 67 4" xfId="13233"/>
    <cellStyle name="Normal 67 4 2" xfId="13234"/>
    <cellStyle name="Normal 67 5" xfId="13235"/>
    <cellStyle name="Normal 68" xfId="13236"/>
    <cellStyle name="Normal 68 2" xfId="13237"/>
    <cellStyle name="Normal 68 2 2" xfId="13238"/>
    <cellStyle name="Normal 68 2 2 2" xfId="13239"/>
    <cellStyle name="Normal 68 2 3" xfId="13240"/>
    <cellStyle name="Normal 68 2 3 2" xfId="13241"/>
    <cellStyle name="Normal 68 2 4" xfId="13242"/>
    <cellStyle name="Normal 68 3" xfId="13243"/>
    <cellStyle name="Normal 68 3 2" xfId="13244"/>
    <cellStyle name="Normal 68 4" xfId="13245"/>
    <cellStyle name="Normal 68 4 2" xfId="13246"/>
    <cellStyle name="Normal 68 5" xfId="13247"/>
    <cellStyle name="Normal 68 5 2" xfId="13248"/>
    <cellStyle name="Normal 68 6" xfId="13249"/>
    <cellStyle name="Normal 69" xfId="13250"/>
    <cellStyle name="Normal 69 2" xfId="13251"/>
    <cellStyle name="Normal 69 2 2" xfId="13252"/>
    <cellStyle name="Normal 69 3" xfId="13253"/>
    <cellStyle name="Normal 69 3 2" xfId="13254"/>
    <cellStyle name="Normal 69 4" xfId="13255"/>
    <cellStyle name="Normal 69 4 2" xfId="13256"/>
    <cellStyle name="Normal 69 5" xfId="13257"/>
    <cellStyle name="Normal 7" xfId="134"/>
    <cellStyle name="Normal 7 10" xfId="13258"/>
    <cellStyle name="Normal 7 10 2" xfId="13259"/>
    <cellStyle name="Normal 7 10 2 2" xfId="13260"/>
    <cellStyle name="Normal 7 10 3" xfId="13261"/>
    <cellStyle name="Normal 7 10 3 2" xfId="13262"/>
    <cellStyle name="Normal 7 10 4" xfId="13263"/>
    <cellStyle name="Normal 7 11" xfId="13264"/>
    <cellStyle name="Normal 7 11 2" xfId="13265"/>
    <cellStyle name="Normal 7 12" xfId="13266"/>
    <cellStyle name="Normal 7 12 2" xfId="13267"/>
    <cellStyle name="Normal 7 13" xfId="13268"/>
    <cellStyle name="Normal 7 13 2" xfId="13269"/>
    <cellStyle name="Normal 7 2" xfId="135"/>
    <cellStyle name="Normal 7 2 2" xfId="136"/>
    <cellStyle name="Normal 7 2 2 2" xfId="13270"/>
    <cellStyle name="Normal 7 2 3" xfId="137"/>
    <cellStyle name="Normal 7 2 3 2" xfId="13271"/>
    <cellStyle name="Normal 7 2 4" xfId="13272"/>
    <cellStyle name="Normal 7 2 4 2" xfId="13273"/>
    <cellStyle name="Normal 7 2 5" xfId="13274"/>
    <cellStyle name="Normal 7 3" xfId="138"/>
    <cellStyle name="Normal 7 3 2" xfId="13275"/>
    <cellStyle name="Normal 7 3 2 2" xfId="13276"/>
    <cellStyle name="Normal 7 3 2 2 2" xfId="13277"/>
    <cellStyle name="Normal 7 3 2 2 2 2" xfId="13278"/>
    <cellStyle name="Normal 7 3 2 2 3" xfId="13279"/>
    <cellStyle name="Normal 7 3 2 2 3 2" xfId="13280"/>
    <cellStyle name="Normal 7 3 2 2 4" xfId="13281"/>
    <cellStyle name="Normal 7 3 2 3" xfId="13282"/>
    <cellStyle name="Normal 7 3 2 3 2" xfId="13283"/>
    <cellStyle name="Normal 7 3 2 3 2 2" xfId="13284"/>
    <cellStyle name="Normal 7 3 2 3 3" xfId="13285"/>
    <cellStyle name="Normal 7 3 2 3 3 2" xfId="13286"/>
    <cellStyle name="Normal 7 3 2 3 4" xfId="13287"/>
    <cellStyle name="Normal 7 3 2 4" xfId="13288"/>
    <cellStyle name="Normal 7 3 2 4 2" xfId="13289"/>
    <cellStyle name="Normal 7 3 2 5" xfId="13290"/>
    <cellStyle name="Normal 7 3 2 5 2" xfId="13291"/>
    <cellStyle name="Normal 7 3 2 6" xfId="13292"/>
    <cellStyle name="Normal 7 3 3" xfId="13293"/>
    <cellStyle name="Normal 7 3 3 2" xfId="13294"/>
    <cellStyle name="Normal 7 3 3 2 2" xfId="13295"/>
    <cellStyle name="Normal 7 3 3 2 2 2" xfId="13296"/>
    <cellStyle name="Normal 7 3 3 2 3" xfId="13297"/>
    <cellStyle name="Normal 7 3 3 2 3 2" xfId="13298"/>
    <cellStyle name="Normal 7 3 3 2 4" xfId="13299"/>
    <cellStyle name="Normal 7 3 3 3" xfId="13300"/>
    <cellStyle name="Normal 7 3 3 3 2" xfId="13301"/>
    <cellStyle name="Normal 7 3 3 4" xfId="13302"/>
    <cellStyle name="Normal 7 3 3 4 2" xfId="13303"/>
    <cellStyle name="Normal 7 3 3 5" xfId="13304"/>
    <cellStyle name="Normal 7 3 4" xfId="13305"/>
    <cellStyle name="Normal 7 3 4 2" xfId="13306"/>
    <cellStyle name="Normal 7 3 4 2 2" xfId="13307"/>
    <cellStyle name="Normal 7 3 4 3" xfId="13308"/>
    <cellStyle name="Normal 7 3 4 3 2" xfId="13309"/>
    <cellStyle name="Normal 7 3 4 4" xfId="13310"/>
    <cellStyle name="Normal 7 3 5" xfId="13311"/>
    <cellStyle name="Normal 7 3 5 2" xfId="13312"/>
    <cellStyle name="Normal 7 3 5 2 2" xfId="13313"/>
    <cellStyle name="Normal 7 3 5 3" xfId="13314"/>
    <cellStyle name="Normal 7 3 5 3 2" xfId="13315"/>
    <cellStyle name="Normal 7 3 5 4" xfId="13316"/>
    <cellStyle name="Normal 7 3 6" xfId="13317"/>
    <cellStyle name="Normal 7 3 6 2" xfId="13318"/>
    <cellStyle name="Normal 7 3 6 2 2" xfId="13319"/>
    <cellStyle name="Normal 7 3 6 3" xfId="13320"/>
    <cellStyle name="Normal 7 3 6 3 2" xfId="13321"/>
    <cellStyle name="Normal 7 3 6 4" xfId="13322"/>
    <cellStyle name="Normal 7 3 7" xfId="13323"/>
    <cellStyle name="Normal 7 3 7 2" xfId="13324"/>
    <cellStyle name="Normal 7 3 8" xfId="13325"/>
    <cellStyle name="Normal 7 3 8 2" xfId="13326"/>
    <cellStyle name="Normal 7 3 9" xfId="13327"/>
    <cellStyle name="Normal 7 4" xfId="139"/>
    <cellStyle name="Normal 7 4 2" xfId="13328"/>
    <cellStyle name="Normal 7 4 2 2" xfId="13329"/>
    <cellStyle name="Normal 7 4 2 2 2" xfId="13330"/>
    <cellStyle name="Normal 7 4 2 2 2 2" xfId="13331"/>
    <cellStyle name="Normal 7 4 2 2 3" xfId="13332"/>
    <cellStyle name="Normal 7 4 2 2 3 2" xfId="13333"/>
    <cellStyle name="Normal 7 4 2 2 4" xfId="13334"/>
    <cellStyle name="Normal 7 4 2 3" xfId="13335"/>
    <cellStyle name="Normal 7 4 2 3 2" xfId="13336"/>
    <cellStyle name="Normal 7 4 2 4" xfId="13337"/>
    <cellStyle name="Normal 7 4 2 4 2" xfId="13338"/>
    <cellStyle name="Normal 7 4 2 5" xfId="13339"/>
    <cellStyle name="Normal 7 4 3" xfId="13340"/>
    <cellStyle name="Normal 7 4 3 2" xfId="13341"/>
    <cellStyle name="Normal 7 4 3 2 2" xfId="13342"/>
    <cellStyle name="Normal 7 4 3 3" xfId="13343"/>
    <cellStyle name="Normal 7 4 3 3 2" xfId="13344"/>
    <cellStyle name="Normal 7 4 3 4" xfId="13345"/>
    <cellStyle name="Normal 7 4 4" xfId="13346"/>
    <cellStyle name="Normal 7 4 4 2" xfId="13347"/>
    <cellStyle name="Normal 7 4 4 2 2" xfId="13348"/>
    <cellStyle name="Normal 7 4 4 3" xfId="13349"/>
    <cellStyle name="Normal 7 4 4 3 2" xfId="13350"/>
    <cellStyle name="Normal 7 4 4 4" xfId="13351"/>
    <cellStyle name="Normal 7 4 5" xfId="13352"/>
    <cellStyle name="Normal 7 4 5 2" xfId="13353"/>
    <cellStyle name="Normal 7 4 5 2 2" xfId="13354"/>
    <cellStyle name="Normal 7 4 5 3" xfId="13355"/>
    <cellStyle name="Normal 7 4 5 3 2" xfId="13356"/>
    <cellStyle name="Normal 7 4 5 4" xfId="13357"/>
    <cellStyle name="Normal 7 4 6" xfId="13358"/>
    <cellStyle name="Normal 7 4 6 2" xfId="13359"/>
    <cellStyle name="Normal 7 4 7" xfId="13360"/>
    <cellStyle name="Normal 7 4 7 2" xfId="13361"/>
    <cellStyle name="Normal 7 4 8" xfId="13362"/>
    <cellStyle name="Normal 7 5" xfId="13363"/>
    <cellStyle name="Normal 7 5 2" xfId="13364"/>
    <cellStyle name="Normal 7 5 2 2" xfId="13365"/>
    <cellStyle name="Normal 7 5 2 2 2" xfId="13366"/>
    <cellStyle name="Normal 7 5 2 3" xfId="13367"/>
    <cellStyle name="Normal 7 5 2 3 2" xfId="13368"/>
    <cellStyle name="Normal 7 5 2 4" xfId="13369"/>
    <cellStyle name="Normal 7 5 3" xfId="13370"/>
    <cellStyle name="Normal 7 5 3 2" xfId="13371"/>
    <cellStyle name="Normal 7 5 3 2 2" xfId="13372"/>
    <cellStyle name="Normal 7 5 3 3" xfId="13373"/>
    <cellStyle name="Normal 7 5 3 3 2" xfId="13374"/>
    <cellStyle name="Normal 7 5 3 4" xfId="13375"/>
    <cellStyle name="Normal 7 5 4" xfId="13376"/>
    <cellStyle name="Normal 7 5 4 2" xfId="13377"/>
    <cellStyle name="Normal 7 5 4 2 2" xfId="13378"/>
    <cellStyle name="Normal 7 5 4 3" xfId="13379"/>
    <cellStyle name="Normal 7 5 4 3 2" xfId="13380"/>
    <cellStyle name="Normal 7 5 4 4" xfId="13381"/>
    <cellStyle name="Normal 7 5 5" xfId="13382"/>
    <cellStyle name="Normal 7 5 5 2" xfId="13383"/>
    <cellStyle name="Normal 7 5 6" xfId="13384"/>
    <cellStyle name="Normal 7 5 6 2" xfId="13385"/>
    <cellStyle name="Normal 7 5 7" xfId="13386"/>
    <cellStyle name="Normal 7 6" xfId="13387"/>
    <cellStyle name="Normal 7 6 2" xfId="13388"/>
    <cellStyle name="Normal 7 6 2 2" xfId="13389"/>
    <cellStyle name="Normal 7 6 2 2 2" xfId="13390"/>
    <cellStyle name="Normal 7 6 2 3" xfId="13391"/>
    <cellStyle name="Normal 7 6 2 3 2" xfId="13392"/>
    <cellStyle name="Normal 7 6 2 4" xfId="13393"/>
    <cellStyle name="Normal 7 6 3" xfId="13394"/>
    <cellStyle name="Normal 7 6 3 2" xfId="13395"/>
    <cellStyle name="Normal 7 6 4" xfId="13396"/>
    <cellStyle name="Normal 7 6 4 2" xfId="13397"/>
    <cellStyle name="Normal 7 6 5" xfId="13398"/>
    <cellStyle name="Normal 7 7" xfId="13399"/>
    <cellStyle name="Normal 7 7 2" xfId="13400"/>
    <cellStyle name="Normal 7 7 2 2" xfId="13401"/>
    <cellStyle name="Normal 7 7 3" xfId="13402"/>
    <cellStyle name="Normal 7 7 3 2" xfId="13403"/>
    <cellStyle name="Normal 7 7 4" xfId="13404"/>
    <cellStyle name="Normal 7 8" xfId="13405"/>
    <cellStyle name="Normal 7 8 2" xfId="13406"/>
    <cellStyle name="Normal 7 8 2 2" xfId="13407"/>
    <cellStyle name="Normal 7 8 3" xfId="13408"/>
    <cellStyle name="Normal 7 8 3 2" xfId="13409"/>
    <cellStyle name="Normal 7 8 4" xfId="13410"/>
    <cellStyle name="Normal 7 9" xfId="13411"/>
    <cellStyle name="Normal 70" xfId="13412"/>
    <cellStyle name="Normal 70 2" xfId="13413"/>
    <cellStyle name="Normal 70 2 2" xfId="13414"/>
    <cellStyle name="Normal 70 3" xfId="13415"/>
    <cellStyle name="Normal 70 3 2" xfId="13416"/>
    <cellStyle name="Normal 70 4" xfId="13417"/>
    <cellStyle name="Normal 70 4 2" xfId="13418"/>
    <cellStyle name="Normal 70 5" xfId="13419"/>
    <cellStyle name="Normal 71" xfId="13420"/>
    <cellStyle name="Normal 71 2" xfId="13421"/>
    <cellStyle name="Normal 71 2 2" xfId="13422"/>
    <cellStyle name="Normal 71 3" xfId="13423"/>
    <cellStyle name="Normal 71 3 2" xfId="13424"/>
    <cellStyle name="Normal 71 4" xfId="13425"/>
    <cellStyle name="Normal 71 4 2" xfId="13426"/>
    <cellStyle name="Normal 71 5" xfId="13427"/>
    <cellStyle name="Normal 72" xfId="13428"/>
    <cellStyle name="Normal 72 2" xfId="13429"/>
    <cellStyle name="Normal 72 2 2" xfId="13430"/>
    <cellStyle name="Normal 72 3" xfId="13431"/>
    <cellStyle name="Normal 72 3 2" xfId="13432"/>
    <cellStyle name="Normal 72 4" xfId="13433"/>
    <cellStyle name="Normal 72 4 2" xfId="13434"/>
    <cellStyle name="Normal 72 5" xfId="13435"/>
    <cellStyle name="Normal 73" xfId="13436"/>
    <cellStyle name="Normal 73 2" xfId="13437"/>
    <cellStyle name="Normal 73 2 2" xfId="13438"/>
    <cellStyle name="Normal 73 3" xfId="13439"/>
    <cellStyle name="Normal 73 3 2" xfId="13440"/>
    <cellStyle name="Normal 73 4" xfId="13441"/>
    <cellStyle name="Normal 73 4 2" xfId="13442"/>
    <cellStyle name="Normal 73 5" xfId="13443"/>
    <cellStyle name="Normal 74" xfId="13444"/>
    <cellStyle name="Normal 74 2" xfId="13445"/>
    <cellStyle name="Normal 74 2 2" xfId="13446"/>
    <cellStyle name="Normal 74 3" xfId="13447"/>
    <cellStyle name="Normal 74 3 2" xfId="13448"/>
    <cellStyle name="Normal 74 4" xfId="13449"/>
    <cellStyle name="Normal 74 4 2" xfId="13450"/>
    <cellStyle name="Normal 74 5" xfId="13451"/>
    <cellStyle name="Normal 75" xfId="13452"/>
    <cellStyle name="Normal 75 2" xfId="13453"/>
    <cellStyle name="Normal 75 2 2" xfId="13454"/>
    <cellStyle name="Normal 75 3" xfId="13455"/>
    <cellStyle name="Normal 75 3 2" xfId="13456"/>
    <cellStyle name="Normal 75 4" xfId="13457"/>
    <cellStyle name="Normal 75 4 2" xfId="13458"/>
    <cellStyle name="Normal 75 5" xfId="13459"/>
    <cellStyle name="Normal 76" xfId="13460"/>
    <cellStyle name="Normal 76 2" xfId="13461"/>
    <cellStyle name="Normal 76 2 2" xfId="13462"/>
    <cellStyle name="Normal 76 3" xfId="13463"/>
    <cellStyle name="Normal 76 3 2" xfId="13464"/>
    <cellStyle name="Normal 76 4" xfId="13465"/>
    <cellStyle name="Normal 76 4 2" xfId="13466"/>
    <cellStyle name="Normal 76 5" xfId="13467"/>
    <cellStyle name="Normal 77" xfId="13468"/>
    <cellStyle name="Normal 77 2" xfId="13469"/>
    <cellStyle name="Normal 77 2 2" xfId="13470"/>
    <cellStyle name="Normal 77 3" xfId="13471"/>
    <cellStyle name="Normal 77 3 2" xfId="13472"/>
    <cellStyle name="Normal 77 4" xfId="13473"/>
    <cellStyle name="Normal 77 4 2" xfId="13474"/>
    <cellStyle name="Normal 77 5" xfId="13475"/>
    <cellStyle name="Normal 78" xfId="13476"/>
    <cellStyle name="Normal 78 2" xfId="13477"/>
    <cellStyle name="Normal 78 2 2" xfId="13478"/>
    <cellStyle name="Normal 78 2 3" xfId="13479"/>
    <cellStyle name="Normal 78 3" xfId="13480"/>
    <cellStyle name="Normal 78 3 2" xfId="13481"/>
    <cellStyle name="Normal 78 4" xfId="13482"/>
    <cellStyle name="Normal 78 4 2" xfId="13483"/>
    <cellStyle name="Normal 78 5" xfId="13484"/>
    <cellStyle name="Normal 78 5 2" xfId="13485"/>
    <cellStyle name="Normal 78 6" xfId="13486"/>
    <cellStyle name="Normal 79" xfId="13487"/>
    <cellStyle name="Normal 79 2" xfId="13488"/>
    <cellStyle name="Normal 79 2 2" xfId="13489"/>
    <cellStyle name="Normal 79 3" xfId="13490"/>
    <cellStyle name="Normal 79 3 2" xfId="13491"/>
    <cellStyle name="Normal 79 4" xfId="13492"/>
    <cellStyle name="Normal 79 4 2" xfId="13493"/>
    <cellStyle name="Normal 79 5" xfId="13494"/>
    <cellStyle name="Normal 8" xfId="140"/>
    <cellStyle name="Normal 8 2" xfId="454"/>
    <cellStyle name="Normal 8 2 2" xfId="13495"/>
    <cellStyle name="Normal 8 2 2 2" xfId="13496"/>
    <cellStyle name="Normal 8 2 3" xfId="13497"/>
    <cellStyle name="Normal 8 2 3 2" xfId="13498"/>
    <cellStyle name="Normal 8 2 4" xfId="13499"/>
    <cellStyle name="Normal 8 2 4 2" xfId="13500"/>
    <cellStyle name="Normal 8 2 5" xfId="13501"/>
    <cellStyle name="Normal 8 3" xfId="455"/>
    <cellStyle name="Normal 8 3 2" xfId="13502"/>
    <cellStyle name="Normal 8 3 2 2" xfId="13503"/>
    <cellStyle name="Normal 8 3 2 2 2" xfId="13504"/>
    <cellStyle name="Normal 8 3 2 3" xfId="13505"/>
    <cellStyle name="Normal 8 3 2 3 2" xfId="13506"/>
    <cellStyle name="Normal 8 3 2 4" xfId="13507"/>
    <cellStyle name="Normal 8 3 3" xfId="13508"/>
    <cellStyle name="Normal 8 3 3 2" xfId="13509"/>
    <cellStyle name="Normal 8 3 3 2 2" xfId="13510"/>
    <cellStyle name="Normal 8 3 3 3" xfId="13511"/>
    <cellStyle name="Normal 8 3 3 3 2" xfId="13512"/>
    <cellStyle name="Normal 8 3 3 4" xfId="13513"/>
    <cellStyle name="Normal 8 3 4" xfId="13514"/>
    <cellStyle name="Normal 8 3 4 2" xfId="13515"/>
    <cellStyle name="Normal 8 3 4 2 2" xfId="13516"/>
    <cellStyle name="Normal 8 3 4 3" xfId="13517"/>
    <cellStyle name="Normal 8 3 4 3 2" xfId="13518"/>
    <cellStyle name="Normal 8 3 4 4" xfId="13519"/>
    <cellStyle name="Normal 8 3 5" xfId="13520"/>
    <cellStyle name="Normal 8 3 5 2" xfId="13521"/>
    <cellStyle name="Normal 8 3 6" xfId="13522"/>
    <cellStyle name="Normal 8 3 6 2" xfId="13523"/>
    <cellStyle name="Normal 8 3 7" xfId="13524"/>
    <cellStyle name="Normal 8 4" xfId="13525"/>
    <cellStyle name="Normal 8 4 2" xfId="13526"/>
    <cellStyle name="Normal 8 4 2 2" xfId="13527"/>
    <cellStyle name="Normal 8 4 2 2 2" xfId="13528"/>
    <cellStyle name="Normal 8 4 2 3" xfId="13529"/>
    <cellStyle name="Normal 8 4 2 3 2" xfId="13530"/>
    <cellStyle name="Normal 8 4 2 4" xfId="13531"/>
    <cellStyle name="Normal 8 4 3" xfId="13532"/>
    <cellStyle name="Normal 8 4 3 2" xfId="13533"/>
    <cellStyle name="Normal 8 4 4" xfId="13534"/>
    <cellStyle name="Normal 8 4 4 2" xfId="13535"/>
    <cellStyle name="Normal 8 4 5" xfId="13536"/>
    <cellStyle name="Normal 8 5" xfId="13537"/>
    <cellStyle name="Normal 8 5 2" xfId="13538"/>
    <cellStyle name="Normal 8 5 2 2" xfId="13539"/>
    <cellStyle name="Normal 8 5 3" xfId="13540"/>
    <cellStyle name="Normal 8 5 3 2" xfId="13541"/>
    <cellStyle name="Normal 8 5 4" xfId="13542"/>
    <cellStyle name="Normal 8 6" xfId="13543"/>
    <cellStyle name="Normal 8 6 2" xfId="13544"/>
    <cellStyle name="Normal 8 6 2 2" xfId="13545"/>
    <cellStyle name="Normal 8 6 3" xfId="13546"/>
    <cellStyle name="Normal 8 6 3 2" xfId="13547"/>
    <cellStyle name="Normal 8 6 4" xfId="13548"/>
    <cellStyle name="Normal 8 7" xfId="13549"/>
    <cellStyle name="Normal 8 8" xfId="13550"/>
    <cellStyle name="Normal 80" xfId="13551"/>
    <cellStyle name="Normal 80 2" xfId="13552"/>
    <cellStyle name="Normal 80 2 2" xfId="13553"/>
    <cellStyle name="Normal 80 3" xfId="13554"/>
    <cellStyle name="Normal 80 3 2" xfId="13555"/>
    <cellStyle name="Normal 80 4" xfId="13556"/>
    <cellStyle name="Normal 80 4 2" xfId="13557"/>
    <cellStyle name="Normal 80 5" xfId="13558"/>
    <cellStyle name="Normal 81" xfId="13559"/>
    <cellStyle name="Normal 81 2" xfId="13560"/>
    <cellStyle name="Normal 81 2 2" xfId="13561"/>
    <cellStyle name="Normal 81 3" xfId="13562"/>
    <cellStyle name="Normal 81 3 2" xfId="13563"/>
    <cellStyle name="Normal 81 4" xfId="13564"/>
    <cellStyle name="Normal 81 4 2" xfId="13565"/>
    <cellStyle name="Normal 81 5" xfId="13566"/>
    <cellStyle name="Normal 82" xfId="13567"/>
    <cellStyle name="Normal 82 2" xfId="13568"/>
    <cellStyle name="Normal 82 2 2" xfId="13569"/>
    <cellStyle name="Normal 82 3" xfId="13570"/>
    <cellStyle name="Normal 82 3 2" xfId="13571"/>
    <cellStyle name="Normal 82 4" xfId="13572"/>
    <cellStyle name="Normal 82 4 2" xfId="13573"/>
    <cellStyle name="Normal 82 5" xfId="13574"/>
    <cellStyle name="Normal 83" xfId="13575"/>
    <cellStyle name="Normal 83 2" xfId="13576"/>
    <cellStyle name="Normal 83 2 2" xfId="13577"/>
    <cellStyle name="Normal 83 3" xfId="13578"/>
    <cellStyle name="Normal 83 3 2" xfId="13579"/>
    <cellStyle name="Normal 83 4" xfId="13580"/>
    <cellStyle name="Normal 83 4 2" xfId="13581"/>
    <cellStyle name="Normal 83 5" xfId="13582"/>
    <cellStyle name="Normal 84" xfId="13583"/>
    <cellStyle name="Normal 84 2" xfId="13584"/>
    <cellStyle name="Normal 84 2 2" xfId="13585"/>
    <cellStyle name="Normal 84 3" xfId="13586"/>
    <cellStyle name="Normal 84 3 2" xfId="13587"/>
    <cellStyle name="Normal 84 4" xfId="13588"/>
    <cellStyle name="Normal 84 4 2" xfId="13589"/>
    <cellStyle name="Normal 84 5" xfId="13590"/>
    <cellStyle name="Normal 85" xfId="13591"/>
    <cellStyle name="Normal 85 2" xfId="13592"/>
    <cellStyle name="Normal 85 2 2" xfId="13593"/>
    <cellStyle name="Normal 85 3" xfId="13594"/>
    <cellStyle name="Normal 85 3 2" xfId="13595"/>
    <cellStyle name="Normal 85 4" xfId="13596"/>
    <cellStyle name="Normal 85 4 2" xfId="13597"/>
    <cellStyle name="Normal 85 5" xfId="13598"/>
    <cellStyle name="Normal 86" xfId="13599"/>
    <cellStyle name="Normal 86 2" xfId="13600"/>
    <cellStyle name="Normal 86 2 2" xfId="13601"/>
    <cellStyle name="Normal 86 3" xfId="13602"/>
    <cellStyle name="Normal 86 3 2" xfId="13603"/>
    <cellStyle name="Normal 86 4" xfId="13604"/>
    <cellStyle name="Normal 86 4 2" xfId="13605"/>
    <cellStyle name="Normal 86 5" xfId="13606"/>
    <cellStyle name="Normal 87" xfId="13607"/>
    <cellStyle name="Normal 87 2" xfId="13608"/>
    <cellStyle name="Normal 87 2 2" xfId="13609"/>
    <cellStyle name="Normal 87 3" xfId="13610"/>
    <cellStyle name="Normal 87 3 2" xfId="13611"/>
    <cellStyle name="Normal 87 4" xfId="13612"/>
    <cellStyle name="Normal 87 4 2" xfId="13613"/>
    <cellStyle name="Normal 87 5" xfId="13614"/>
    <cellStyle name="Normal 88" xfId="13615"/>
    <cellStyle name="Normal 88 2" xfId="13616"/>
    <cellStyle name="Normal 88 2 2" xfId="13617"/>
    <cellStyle name="Normal 88 3" xfId="13618"/>
    <cellStyle name="Normal 88 3 2" xfId="13619"/>
    <cellStyle name="Normal 88 4" xfId="13620"/>
    <cellStyle name="Normal 88 4 2" xfId="13621"/>
    <cellStyle name="Normal 88 5" xfId="13622"/>
    <cellStyle name="Normal 89" xfId="13623"/>
    <cellStyle name="Normal 89 2" xfId="13624"/>
    <cellStyle name="Normal 89 2 2" xfId="13625"/>
    <cellStyle name="Normal 89 3" xfId="13626"/>
    <cellStyle name="Normal 89 3 2" xfId="13627"/>
    <cellStyle name="Normal 89 4" xfId="13628"/>
    <cellStyle name="Normal 89 4 2" xfId="13629"/>
    <cellStyle name="Normal 89 5" xfId="13630"/>
    <cellStyle name="Normal 9" xfId="141"/>
    <cellStyle name="Normal 9 10" xfId="13631"/>
    <cellStyle name="Normal 9 10 2" xfId="13632"/>
    <cellStyle name="Normal 9 11" xfId="15520"/>
    <cellStyle name="Normal 9 2" xfId="142"/>
    <cellStyle name="Normal 9 2 2" xfId="13633"/>
    <cellStyle name="Normal 9 2 2 2" xfId="13634"/>
    <cellStyle name="Normal 9 2 3" xfId="13635"/>
    <cellStyle name="Normal 9 2 4" xfId="13636"/>
    <cellStyle name="Normal 9 3" xfId="143"/>
    <cellStyle name="Normal 9 3 2" xfId="13637"/>
    <cellStyle name="Normal 9 3 2 2" xfId="13638"/>
    <cellStyle name="Normal 9 3 2 2 2" xfId="13639"/>
    <cellStyle name="Normal 9 3 2 3" xfId="13640"/>
    <cellStyle name="Normal 9 3 2 3 2" xfId="13641"/>
    <cellStyle name="Normal 9 3 2 4" xfId="13642"/>
    <cellStyle name="Normal 9 3 3" xfId="13643"/>
    <cellStyle name="Normal 9 3 3 2" xfId="13644"/>
    <cellStyle name="Normal 9 3 3 2 2" xfId="13645"/>
    <cellStyle name="Normal 9 3 3 3" xfId="13646"/>
    <cellStyle name="Normal 9 3 3 3 2" xfId="13647"/>
    <cellStyle name="Normal 9 3 3 4" xfId="13648"/>
    <cellStyle name="Normal 9 3 4" xfId="13649"/>
    <cellStyle name="Normal 9 3 4 2" xfId="13650"/>
    <cellStyle name="Normal 9 3 4 2 2" xfId="13651"/>
    <cellStyle name="Normal 9 3 4 3" xfId="13652"/>
    <cellStyle name="Normal 9 3 4 3 2" xfId="13653"/>
    <cellStyle name="Normal 9 3 4 4" xfId="13654"/>
    <cellStyle name="Normal 9 3 5" xfId="13655"/>
    <cellStyle name="Normal 9 3 5 2" xfId="13656"/>
    <cellStyle name="Normal 9 3 6" xfId="13657"/>
    <cellStyle name="Normal 9 3 6 2" xfId="13658"/>
    <cellStyle name="Normal 9 3 7" xfId="13659"/>
    <cellStyle name="Normal 9 4" xfId="144"/>
    <cellStyle name="Normal 9 4 2" xfId="13660"/>
    <cellStyle name="Normal 9 4 2 2" xfId="13661"/>
    <cellStyle name="Normal 9 4 2 2 2" xfId="13662"/>
    <cellStyle name="Normal 9 4 2 3" xfId="13663"/>
    <cellStyle name="Normal 9 4 2 3 2" xfId="13664"/>
    <cellStyle name="Normal 9 4 2 4" xfId="13665"/>
    <cellStyle name="Normal 9 4 3" xfId="13666"/>
    <cellStyle name="Normal 9 4 3 2" xfId="13667"/>
    <cellStyle name="Normal 9 4 4" xfId="13668"/>
    <cellStyle name="Normal 9 4 4 2" xfId="13669"/>
    <cellStyle name="Normal 9 4 5" xfId="13670"/>
    <cellStyle name="Normal 9 5" xfId="215"/>
    <cellStyle name="Normal 9 5 2" xfId="13671"/>
    <cellStyle name="Normal 9 5 2 2" xfId="13672"/>
    <cellStyle name="Normal 9 5 3" xfId="13673"/>
    <cellStyle name="Normal 9 5 3 2" xfId="13674"/>
    <cellStyle name="Normal 9 5 4" xfId="13675"/>
    <cellStyle name="Normal 9 6" xfId="13676"/>
    <cellStyle name="Normal 9 6 2" xfId="13677"/>
    <cellStyle name="Normal 9 6 2 2" xfId="13678"/>
    <cellStyle name="Normal 9 6 3" xfId="13679"/>
    <cellStyle name="Normal 9 6 3 2" xfId="13680"/>
    <cellStyle name="Normal 9 6 4" xfId="13681"/>
    <cellStyle name="Normal 9 7" xfId="13682"/>
    <cellStyle name="Normal 9 8" xfId="13683"/>
    <cellStyle name="Normal 9 8 2" xfId="13684"/>
    <cellStyle name="Normal 9 9" xfId="13685"/>
    <cellStyle name="Normal 9 9 2" xfId="13686"/>
    <cellStyle name="Normal 90" xfId="13687"/>
    <cellStyle name="Normal 90 2" xfId="13688"/>
    <cellStyle name="Normal 90 2 2" xfId="13689"/>
    <cellStyle name="Normal 90 3" xfId="13690"/>
    <cellStyle name="Normal 90 3 2" xfId="13691"/>
    <cellStyle name="Normal 90 4" xfId="13692"/>
    <cellStyle name="Normal 90 4 2" xfId="13693"/>
    <cellStyle name="Normal 90 5" xfId="13694"/>
    <cellStyle name="Normal 91" xfId="13695"/>
    <cellStyle name="Normal 91 2" xfId="13696"/>
    <cellStyle name="Normal 91 2 2" xfId="13697"/>
    <cellStyle name="Normal 91 3" xfId="13698"/>
    <cellStyle name="Normal 91 3 2" xfId="13699"/>
    <cellStyle name="Normal 91 4" xfId="13700"/>
    <cellStyle name="Normal 91 4 2" xfId="13701"/>
    <cellStyle name="Normal 91 5" xfId="13702"/>
    <cellStyle name="Normal 92" xfId="13703"/>
    <cellStyle name="Normal 92 2" xfId="13704"/>
    <cellStyle name="Normal 92 2 2" xfId="13705"/>
    <cellStyle name="Normal 92 3" xfId="13706"/>
    <cellStyle name="Normal 92 3 2" xfId="13707"/>
    <cellStyle name="Normal 92 4" xfId="13708"/>
    <cellStyle name="Normal 92 4 2" xfId="13709"/>
    <cellStyle name="Normal 92 5" xfId="13710"/>
    <cellStyle name="Normal 93" xfId="13711"/>
    <cellStyle name="Normal 93 2" xfId="13712"/>
    <cellStyle name="Normal 93 2 2" xfId="13713"/>
    <cellStyle name="Normal 93 3" xfId="13714"/>
    <cellStyle name="Normal 93 3 2" xfId="13715"/>
    <cellStyle name="Normal 93 4" xfId="13716"/>
    <cellStyle name="Normal 93 4 2" xfId="13717"/>
    <cellStyle name="Normal 93 5" xfId="13718"/>
    <cellStyle name="Normal 94" xfId="13719"/>
    <cellStyle name="Normal 94 2" xfId="13720"/>
    <cellStyle name="Normal 94 2 2" xfId="13721"/>
    <cellStyle name="Normal 94 3" xfId="13722"/>
    <cellStyle name="Normal 94 3 2" xfId="13723"/>
    <cellStyle name="Normal 94 4" xfId="13724"/>
    <cellStyle name="Normal 94 4 2" xfId="13725"/>
    <cellStyle name="Normal 94 5" xfId="13726"/>
    <cellStyle name="Normal 95" xfId="13727"/>
    <cellStyle name="Normal 95 2" xfId="13728"/>
    <cellStyle name="Normal 95 2 2" xfId="13729"/>
    <cellStyle name="Normal 95 3" xfId="13730"/>
    <cellStyle name="Normal 95 3 2" xfId="13731"/>
    <cellStyle name="Normal 95 4" xfId="13732"/>
    <cellStyle name="Normal 95 4 2" xfId="13733"/>
    <cellStyle name="Normal 95 5" xfId="13734"/>
    <cellStyle name="Normal 96" xfId="13735"/>
    <cellStyle name="Normal 96 2" xfId="13736"/>
    <cellStyle name="Normal 96 2 2" xfId="13737"/>
    <cellStyle name="Normal 96 3" xfId="13738"/>
    <cellStyle name="Normal 96 3 2" xfId="13739"/>
    <cellStyle name="Normal 96 4" xfId="13740"/>
    <cellStyle name="Normal 96 4 2" xfId="13741"/>
    <cellStyle name="Normal 96 5" xfId="13742"/>
    <cellStyle name="Normal 97" xfId="13743"/>
    <cellStyle name="Normal 97 2" xfId="13744"/>
    <cellStyle name="Normal 97 2 2" xfId="13745"/>
    <cellStyle name="Normal 97 3" xfId="13746"/>
    <cellStyle name="Normal 97 3 2" xfId="13747"/>
    <cellStyle name="Normal 97 4" xfId="13748"/>
    <cellStyle name="Normal 97 4 2" xfId="13749"/>
    <cellStyle name="Normal 97 5" xfId="13750"/>
    <cellStyle name="Normal 98" xfId="13751"/>
    <cellStyle name="Normal 98 2" xfId="13752"/>
    <cellStyle name="Normal 98 2 2" xfId="13753"/>
    <cellStyle name="Normal 98 3" xfId="13754"/>
    <cellStyle name="Normal 98 3 2" xfId="13755"/>
    <cellStyle name="Normal 98 4" xfId="13756"/>
    <cellStyle name="Normal 98 4 2" xfId="13757"/>
    <cellStyle name="Normal 98 5" xfId="13758"/>
    <cellStyle name="Normal 99" xfId="13759"/>
    <cellStyle name="Normal 99 2" xfId="13760"/>
    <cellStyle name="Normal 99 2 2" xfId="13761"/>
    <cellStyle name="Normal 99 3" xfId="13762"/>
    <cellStyle name="Normal 99 3 2" xfId="13763"/>
    <cellStyle name="Normal 99 4" xfId="13764"/>
    <cellStyle name="Normal 99 4 2" xfId="13765"/>
    <cellStyle name="Normal 99 5" xfId="13766"/>
    <cellStyle name="Normal(0)" xfId="456"/>
    <cellStyle name="NormalHelv" xfId="13767"/>
    <cellStyle name="Note 2" xfId="145"/>
    <cellStyle name="Note 2 18" xfId="13768"/>
    <cellStyle name="Note 2 2" xfId="13769"/>
    <cellStyle name="Note 2 3" xfId="13770"/>
    <cellStyle name="Note 2 4" xfId="13771"/>
    <cellStyle name="Note 2 5" xfId="13772"/>
    <cellStyle name="Note 2_Deferred Income Taxes" xfId="13773"/>
    <cellStyle name="Note 3" xfId="457"/>
    <cellStyle name="Note 3 2" xfId="13774"/>
    <cellStyle name="Note 3 2 2" xfId="13775"/>
    <cellStyle name="Note 3 3" xfId="13776"/>
    <cellStyle name="Note 3 4" xfId="13777"/>
    <cellStyle name="Note 4" xfId="458"/>
    <cellStyle name="Note 4 2" xfId="13778"/>
    <cellStyle name="Note 4 2 2" xfId="13779"/>
    <cellStyle name="Note 4 2 2 2" xfId="13780"/>
    <cellStyle name="Note 4 2 2 2 2" xfId="13781"/>
    <cellStyle name="Note 4 2 2 2 2 2" xfId="13782"/>
    <cellStyle name="Note 4 2 2 2 2 2 2" xfId="13783"/>
    <cellStyle name="Note 4 2 2 2 2 2 2 2" xfId="13784"/>
    <cellStyle name="Note 4 2 2 2 2 2_Deferred Income Taxes" xfId="13785"/>
    <cellStyle name="Note 4 2 2 2 2 3" xfId="13786"/>
    <cellStyle name="Note 4 2 2 2 2 3 2" xfId="13787"/>
    <cellStyle name="Note 4 2 2 2 2_Deferred Income Taxes" xfId="13788"/>
    <cellStyle name="Note 4 2 2 2 3" xfId="13789"/>
    <cellStyle name="Note 4 2 2 2 3 2" xfId="13790"/>
    <cellStyle name="Note 4 2 2 2 3 2 2" xfId="13791"/>
    <cellStyle name="Note 4 2 2 2 3 2 2 2" xfId="13792"/>
    <cellStyle name="Note 4 2 2 2 3 2_Deferred Income Taxes" xfId="13793"/>
    <cellStyle name="Note 4 2 2 2 3 3" xfId="13794"/>
    <cellStyle name="Note 4 2 2 2 3 3 2" xfId="13795"/>
    <cellStyle name="Note 4 2 2 2 3_Deferred Income Taxes" xfId="13796"/>
    <cellStyle name="Note 4 2 2 2 4" xfId="13797"/>
    <cellStyle name="Note 4 2 2 2 4 2" xfId="13798"/>
    <cellStyle name="Note 4 2 2 2 4 2 2" xfId="13799"/>
    <cellStyle name="Note 4 2 2 2 4_Deferred Income Taxes" xfId="13800"/>
    <cellStyle name="Note 4 2 2 2 5" xfId="13801"/>
    <cellStyle name="Note 4 2 2 2 5 2" xfId="13802"/>
    <cellStyle name="Note 4 2 2 2_Deferred Income Taxes" xfId="13803"/>
    <cellStyle name="Note 4 2 2 3" xfId="13804"/>
    <cellStyle name="Note 4 2 2 3 2" xfId="13805"/>
    <cellStyle name="Note 4 2 2 3 2 2" xfId="13806"/>
    <cellStyle name="Note 4 2 2 3 2 2 2" xfId="13807"/>
    <cellStyle name="Note 4 2 2 3 2_Deferred Income Taxes" xfId="13808"/>
    <cellStyle name="Note 4 2 2 3 3" xfId="13809"/>
    <cellStyle name="Note 4 2 2 3 3 2" xfId="13810"/>
    <cellStyle name="Note 4 2 2 3_Deferred Income Taxes" xfId="13811"/>
    <cellStyle name="Note 4 2 2 4" xfId="13812"/>
    <cellStyle name="Note 4 2 2 4 2" xfId="13813"/>
    <cellStyle name="Note 4 2 2 4 2 2" xfId="13814"/>
    <cellStyle name="Note 4 2 2 4 2 2 2" xfId="13815"/>
    <cellStyle name="Note 4 2 2 4 2_Deferred Income Taxes" xfId="13816"/>
    <cellStyle name="Note 4 2 2 4 3" xfId="13817"/>
    <cellStyle name="Note 4 2 2 4 3 2" xfId="13818"/>
    <cellStyle name="Note 4 2 2 4_Deferred Income Taxes" xfId="13819"/>
    <cellStyle name="Note 4 2 2 5" xfId="13820"/>
    <cellStyle name="Note 4 2 2 5 2" xfId="13821"/>
    <cellStyle name="Note 4 2 2 5 2 2" xfId="13822"/>
    <cellStyle name="Note 4 2 2 5_Deferred Income Taxes" xfId="13823"/>
    <cellStyle name="Note 4 2 2 6" xfId="13824"/>
    <cellStyle name="Note 4 2 2 6 2" xfId="13825"/>
    <cellStyle name="Note 4 2 2_Deferred Income Taxes" xfId="13826"/>
    <cellStyle name="Note 4 2 3" xfId="13827"/>
    <cellStyle name="Note 4 2 3 2" xfId="13828"/>
    <cellStyle name="Note 4 2 3 2 2" xfId="13829"/>
    <cellStyle name="Note 4 2 3 2 2 2" xfId="13830"/>
    <cellStyle name="Note 4 2 3 2 2 2 2" xfId="13831"/>
    <cellStyle name="Note 4 2 3 2 2_Deferred Income Taxes" xfId="13832"/>
    <cellStyle name="Note 4 2 3 2 3" xfId="13833"/>
    <cellStyle name="Note 4 2 3 2 3 2" xfId="13834"/>
    <cellStyle name="Note 4 2 3 2_Deferred Income Taxes" xfId="13835"/>
    <cellStyle name="Note 4 2 3 3" xfId="13836"/>
    <cellStyle name="Note 4 2 3 3 2" xfId="13837"/>
    <cellStyle name="Note 4 2 3 3 2 2" xfId="13838"/>
    <cellStyle name="Note 4 2 3 3 2 2 2" xfId="13839"/>
    <cellStyle name="Note 4 2 3 3 2_Deferred Income Taxes" xfId="13840"/>
    <cellStyle name="Note 4 2 3 3 3" xfId="13841"/>
    <cellStyle name="Note 4 2 3 3 3 2" xfId="13842"/>
    <cellStyle name="Note 4 2 3 3_Deferred Income Taxes" xfId="13843"/>
    <cellStyle name="Note 4 2 3 4" xfId="13844"/>
    <cellStyle name="Note 4 2 3 4 2" xfId="13845"/>
    <cellStyle name="Note 4 2 3 4 2 2" xfId="13846"/>
    <cellStyle name="Note 4 2 3 4_Deferred Income Taxes" xfId="13847"/>
    <cellStyle name="Note 4 2 3 5" xfId="13848"/>
    <cellStyle name="Note 4 2 3 5 2" xfId="13849"/>
    <cellStyle name="Note 4 2 3_Deferred Income Taxes" xfId="13850"/>
    <cellStyle name="Note 4 2 4" xfId="13851"/>
    <cellStyle name="Note 4 2 4 2" xfId="13852"/>
    <cellStyle name="Note 4 2 4 2 2" xfId="13853"/>
    <cellStyle name="Note 4 2 4 2 2 2" xfId="13854"/>
    <cellStyle name="Note 4 2 4 2_Deferred Income Taxes" xfId="13855"/>
    <cellStyle name="Note 4 2 4 3" xfId="13856"/>
    <cellStyle name="Note 4 2 4 3 2" xfId="13857"/>
    <cellStyle name="Note 4 2 4_Deferred Income Taxes" xfId="13858"/>
    <cellStyle name="Note 4 2 5" xfId="13859"/>
    <cellStyle name="Note 4 2 5 2" xfId="13860"/>
    <cellStyle name="Note 4 2 5 2 2" xfId="13861"/>
    <cellStyle name="Note 4 2 5 2 2 2" xfId="13862"/>
    <cellStyle name="Note 4 2 5 2_Deferred Income Taxes" xfId="13863"/>
    <cellStyle name="Note 4 2 5 3" xfId="13864"/>
    <cellStyle name="Note 4 2 5 3 2" xfId="13865"/>
    <cellStyle name="Note 4 2 5_Deferred Income Taxes" xfId="13866"/>
    <cellStyle name="Note 4 2 6" xfId="13867"/>
    <cellStyle name="Note 4 2 6 2" xfId="13868"/>
    <cellStyle name="Note 4 2 6 2 2" xfId="13869"/>
    <cellStyle name="Note 4 2 6_Deferred Income Taxes" xfId="13870"/>
    <cellStyle name="Note 4 2 7" xfId="13871"/>
    <cellStyle name="Note 4 2 7 2" xfId="13872"/>
    <cellStyle name="Note 4 2_Deferred Income Taxes" xfId="13873"/>
    <cellStyle name="Note 4 3" xfId="13874"/>
    <cellStyle name="Note 4 3 2" xfId="13875"/>
    <cellStyle name="Note 4 3 2 2" xfId="13876"/>
    <cellStyle name="Note 4 3 2 2 2" xfId="13877"/>
    <cellStyle name="Note 4 3 2 2 2 2" xfId="13878"/>
    <cellStyle name="Note 4 3 2 2 2 2 2" xfId="13879"/>
    <cellStyle name="Note 4 3 2 2 2_Deferred Income Taxes" xfId="13880"/>
    <cellStyle name="Note 4 3 2 2 3" xfId="13881"/>
    <cellStyle name="Note 4 3 2 2 3 2" xfId="13882"/>
    <cellStyle name="Note 4 3 2 2_Deferred Income Taxes" xfId="13883"/>
    <cellStyle name="Note 4 3 2 3" xfId="13884"/>
    <cellStyle name="Note 4 3 2 3 2" xfId="13885"/>
    <cellStyle name="Note 4 3 2 3 2 2" xfId="13886"/>
    <cellStyle name="Note 4 3 2 3 2 2 2" xfId="13887"/>
    <cellStyle name="Note 4 3 2 3 2_Deferred Income Taxes" xfId="13888"/>
    <cellStyle name="Note 4 3 2 3 3" xfId="13889"/>
    <cellStyle name="Note 4 3 2 3 3 2" xfId="13890"/>
    <cellStyle name="Note 4 3 2 3_Deferred Income Taxes" xfId="13891"/>
    <cellStyle name="Note 4 3 2 4" xfId="13892"/>
    <cellStyle name="Note 4 3 2 4 2" xfId="13893"/>
    <cellStyle name="Note 4 3 2 4 2 2" xfId="13894"/>
    <cellStyle name="Note 4 3 2 4_Deferred Income Taxes" xfId="13895"/>
    <cellStyle name="Note 4 3 2 5" xfId="13896"/>
    <cellStyle name="Note 4 3 2 5 2" xfId="13897"/>
    <cellStyle name="Note 4 3 2_Deferred Income Taxes" xfId="13898"/>
    <cellStyle name="Note 4 3 3" xfId="13899"/>
    <cellStyle name="Note 4 3 3 2" xfId="13900"/>
    <cellStyle name="Note 4 3 3 2 2" xfId="13901"/>
    <cellStyle name="Note 4 3 3 2 2 2" xfId="13902"/>
    <cellStyle name="Note 4 3 3 2_Deferred Income Taxes" xfId="13903"/>
    <cellStyle name="Note 4 3 3 3" xfId="13904"/>
    <cellStyle name="Note 4 3 3 3 2" xfId="13905"/>
    <cellStyle name="Note 4 3 3_Deferred Income Taxes" xfId="13906"/>
    <cellStyle name="Note 4 3 4" xfId="13907"/>
    <cellStyle name="Note 4 3 4 2" xfId="13908"/>
    <cellStyle name="Note 4 3 4 2 2" xfId="13909"/>
    <cellStyle name="Note 4 3 4 2 2 2" xfId="13910"/>
    <cellStyle name="Note 4 3 4 2_Deferred Income Taxes" xfId="13911"/>
    <cellStyle name="Note 4 3 4 3" xfId="13912"/>
    <cellStyle name="Note 4 3 4 3 2" xfId="13913"/>
    <cellStyle name="Note 4 3 4_Deferred Income Taxes" xfId="13914"/>
    <cellStyle name="Note 4 3 5" xfId="13915"/>
    <cellStyle name="Note 4 3 5 2" xfId="13916"/>
    <cellStyle name="Note 4 3 5 2 2" xfId="13917"/>
    <cellStyle name="Note 4 3 5_Deferred Income Taxes" xfId="13918"/>
    <cellStyle name="Note 4 3 6" xfId="13919"/>
    <cellStyle name="Note 4 3 6 2" xfId="13920"/>
    <cellStyle name="Note 4 3_Deferred Income Taxes" xfId="13921"/>
    <cellStyle name="Note 4 4" xfId="13922"/>
    <cellStyle name="Note 4 4 2" xfId="13923"/>
    <cellStyle name="Note 4 4 2 2" xfId="13924"/>
    <cellStyle name="Note 4 4 2 2 2" xfId="13925"/>
    <cellStyle name="Note 4 4 2 2 2 2" xfId="13926"/>
    <cellStyle name="Note 4 4 2 2_Deferred Income Taxes" xfId="13927"/>
    <cellStyle name="Note 4 4 2 3" xfId="13928"/>
    <cellStyle name="Note 4 4 2 3 2" xfId="13929"/>
    <cellStyle name="Note 4 4 2_Deferred Income Taxes" xfId="13930"/>
    <cellStyle name="Note 4 4 3" xfId="13931"/>
    <cellStyle name="Note 4 4 3 2" xfId="13932"/>
    <cellStyle name="Note 4 4 3 2 2" xfId="13933"/>
    <cellStyle name="Note 4 4 3 2 2 2" xfId="13934"/>
    <cellStyle name="Note 4 4 3 2_Deferred Income Taxes" xfId="13935"/>
    <cellStyle name="Note 4 4 3 3" xfId="13936"/>
    <cellStyle name="Note 4 4 3 3 2" xfId="13937"/>
    <cellStyle name="Note 4 4 3_Deferred Income Taxes" xfId="13938"/>
    <cellStyle name="Note 4 4 4" xfId="13939"/>
    <cellStyle name="Note 4 4 4 2" xfId="13940"/>
    <cellStyle name="Note 4 4 4 2 2" xfId="13941"/>
    <cellStyle name="Note 4 4 4_Deferred Income Taxes" xfId="13942"/>
    <cellStyle name="Note 4 4 5" xfId="13943"/>
    <cellStyle name="Note 4 4 5 2" xfId="13944"/>
    <cellStyle name="Note 4 4_Deferred Income Taxes" xfId="13945"/>
    <cellStyle name="Note 4 5" xfId="13946"/>
    <cellStyle name="Note 4 5 2" xfId="13947"/>
    <cellStyle name="Note 4 5 2 2" xfId="13948"/>
    <cellStyle name="Note 4 5 2 2 2" xfId="13949"/>
    <cellStyle name="Note 4 5 2_Deferred Income Taxes" xfId="13950"/>
    <cellStyle name="Note 4 5 3" xfId="13951"/>
    <cellStyle name="Note 4 5 3 2" xfId="13952"/>
    <cellStyle name="Note 4 5_Deferred Income Taxes" xfId="13953"/>
    <cellStyle name="Note 4 6" xfId="13954"/>
    <cellStyle name="Note 4 6 2" xfId="13955"/>
    <cellStyle name="Note 4 6 2 2" xfId="13956"/>
    <cellStyle name="Note 4 6 2 2 2" xfId="13957"/>
    <cellStyle name="Note 4 6 2_Deferred Income Taxes" xfId="13958"/>
    <cellStyle name="Note 4 6 3" xfId="13959"/>
    <cellStyle name="Note 4 6 3 2" xfId="13960"/>
    <cellStyle name="Note 4 6_Deferred Income Taxes" xfId="13961"/>
    <cellStyle name="Note 4 7" xfId="13962"/>
    <cellStyle name="Note 4 7 2" xfId="13963"/>
    <cellStyle name="Note 4 7 2 2" xfId="13964"/>
    <cellStyle name="Note 4 7_Deferred Income Taxes" xfId="13965"/>
    <cellStyle name="Note 4 8" xfId="13966"/>
    <cellStyle name="Note 4 8 2" xfId="13967"/>
    <cellStyle name="Note 4 8 2 2" xfId="13968"/>
    <cellStyle name="Note 4 8_Deferred Income Taxes" xfId="13969"/>
    <cellStyle name="Note 4 9" xfId="13970"/>
    <cellStyle name="Note 4 9 2" xfId="13971"/>
    <cellStyle name="Note 4_Deferred Income Taxes" xfId="13972"/>
    <cellStyle name="Note 5" xfId="459"/>
    <cellStyle name="Note 5 2" xfId="13973"/>
    <cellStyle name="Note 5 2 2" xfId="13974"/>
    <cellStyle name="Note 5_Deferred Income Taxes" xfId="13975"/>
    <cellStyle name="Note 6" xfId="460"/>
    <cellStyle name="Note 6 2" xfId="13976"/>
    <cellStyle name="Note 6 3" xfId="13977"/>
    <cellStyle name="Note 6 4" xfId="13978"/>
    <cellStyle name="Note 7" xfId="13979"/>
    <cellStyle name="Number" xfId="461"/>
    <cellStyle name="Number 10" xfId="462"/>
    <cellStyle name="Number 10 2" xfId="13980"/>
    <cellStyle name="Number 11" xfId="463"/>
    <cellStyle name="Number 11 2" xfId="13981"/>
    <cellStyle name="Number 12" xfId="464"/>
    <cellStyle name="Number 12 2" xfId="13982"/>
    <cellStyle name="Number 13" xfId="465"/>
    <cellStyle name="Number 13 2" xfId="13983"/>
    <cellStyle name="Number 14" xfId="466"/>
    <cellStyle name="Number 14 2" xfId="13984"/>
    <cellStyle name="Number 2" xfId="467"/>
    <cellStyle name="Number 2 2" xfId="13985"/>
    <cellStyle name="Number 3" xfId="468"/>
    <cellStyle name="Number 3 2" xfId="13986"/>
    <cellStyle name="Number 4" xfId="469"/>
    <cellStyle name="Number 4 2" xfId="13987"/>
    <cellStyle name="Number 5" xfId="470"/>
    <cellStyle name="Number 5 2" xfId="13988"/>
    <cellStyle name="Number 6" xfId="471"/>
    <cellStyle name="Number 6 2" xfId="13989"/>
    <cellStyle name="Number 7" xfId="472"/>
    <cellStyle name="Number 7 2" xfId="13990"/>
    <cellStyle name="Number 8" xfId="473"/>
    <cellStyle name="Number 8 2" xfId="13991"/>
    <cellStyle name="Number 9" xfId="474"/>
    <cellStyle name="Number 9 2" xfId="13992"/>
    <cellStyle name="Numbers" xfId="13993"/>
    <cellStyle name="Numbers - Bold" xfId="13994"/>
    <cellStyle name="Output 2" xfId="146"/>
    <cellStyle name="Output 2 2" xfId="13995"/>
    <cellStyle name="Output 2 3" xfId="13996"/>
    <cellStyle name="Output 2 4" xfId="13997"/>
    <cellStyle name="Output 2 5" xfId="13998"/>
    <cellStyle name="Output 2_Deferred Income Taxes" xfId="13999"/>
    <cellStyle name="Output 3" xfId="475"/>
    <cellStyle name="Output 3 2" xfId="14000"/>
    <cellStyle name="Output 3 3" xfId="14001"/>
    <cellStyle name="Output 3 4" xfId="14002"/>
    <cellStyle name="Output 4" xfId="476"/>
    <cellStyle name="Output 4 2" xfId="14003"/>
    <cellStyle name="Output 4 3" xfId="14004"/>
    <cellStyle name="Output 4 4" xfId="14005"/>
    <cellStyle name="Output 5" xfId="477"/>
    <cellStyle name="Output 5 2" xfId="14006"/>
    <cellStyle name="Output 5 3" xfId="14007"/>
    <cellStyle name="Output 5 4" xfId="14008"/>
    <cellStyle name="Output 6" xfId="478"/>
    <cellStyle name="Output 6 2" xfId="14009"/>
    <cellStyle name="Output 6 3" xfId="14010"/>
    <cellStyle name="Output 6 4" xfId="14011"/>
    <cellStyle name="Output Amounts" xfId="14012"/>
    <cellStyle name="Output Column Headings" xfId="14013"/>
    <cellStyle name="Output Line Items" xfId="14014"/>
    <cellStyle name="Output Line Items 2" xfId="14015"/>
    <cellStyle name="Output Line Items_Deferred Income Taxes" xfId="14016"/>
    <cellStyle name="Output Report Heading" xfId="14017"/>
    <cellStyle name="Output Report Title" xfId="14018"/>
    <cellStyle name="Page Heading Large" xfId="14019"/>
    <cellStyle name="Page Heading Small" xfId="14020"/>
    <cellStyle name="Password" xfId="147"/>
    <cellStyle name="pct_sub" xfId="14021"/>
    <cellStyle name="per.style" xfId="14022"/>
    <cellStyle name="Percen - Style1" xfId="479"/>
    <cellStyle name="Percen - Style2" xfId="480"/>
    <cellStyle name="Percent" xfId="3" builtinId="5"/>
    <cellStyle name="Percent (0)" xfId="14023"/>
    <cellStyle name="Percent [1]" xfId="14024"/>
    <cellStyle name="Percent [2]" xfId="148"/>
    <cellStyle name="Percent [2] 10" xfId="14025"/>
    <cellStyle name="Percent [2] 11" xfId="14026"/>
    <cellStyle name="Percent [2] 12" xfId="14027"/>
    <cellStyle name="Percent [2] 13" xfId="14028"/>
    <cellStyle name="Percent [2] 14" xfId="14029"/>
    <cellStyle name="Percent [2] 2" xfId="481"/>
    <cellStyle name="Percent [2] 3" xfId="482"/>
    <cellStyle name="Percent [2] 4" xfId="14030"/>
    <cellStyle name="Percent [2] 5" xfId="14031"/>
    <cellStyle name="Percent [2] 6" xfId="14032"/>
    <cellStyle name="Percent [2] 7" xfId="14033"/>
    <cellStyle name="Percent [2] 8" xfId="14034"/>
    <cellStyle name="Percent [2] 9" xfId="14035"/>
    <cellStyle name="Percent 10" xfId="14036"/>
    <cellStyle name="Percent 10 2" xfId="14037"/>
    <cellStyle name="Percent 10 3" xfId="14038"/>
    <cellStyle name="Percent 11" xfId="14039"/>
    <cellStyle name="Percent 11 2" xfId="14040"/>
    <cellStyle name="Percent 11 2 2" xfId="14041"/>
    <cellStyle name="Percent 11 2 2 2" xfId="14042"/>
    <cellStyle name="Percent 11 2 3" xfId="14043"/>
    <cellStyle name="Percent 11 2 4" xfId="14044"/>
    <cellStyle name="Percent 11 3" xfId="14045"/>
    <cellStyle name="Percent 11 3 2" xfId="14046"/>
    <cellStyle name="Percent 11 4" xfId="14047"/>
    <cellStyle name="Percent 11 4 2" xfId="14048"/>
    <cellStyle name="Percent 11 5" xfId="14049"/>
    <cellStyle name="Percent 11 5 2" xfId="14050"/>
    <cellStyle name="Percent 11 6" xfId="14051"/>
    <cellStyle name="Percent 12" xfId="14052"/>
    <cellStyle name="Percent 12 2" xfId="14053"/>
    <cellStyle name="Percent 12 2 2" xfId="14054"/>
    <cellStyle name="Percent 12 2 3" xfId="14055"/>
    <cellStyle name="Percent 12 3" xfId="14056"/>
    <cellStyle name="Percent 12 4" xfId="14057"/>
    <cellStyle name="Percent 13" xfId="14058"/>
    <cellStyle name="Percent 13 2" xfId="14059"/>
    <cellStyle name="Percent 13 2 2" xfId="14060"/>
    <cellStyle name="Percent 13 3" xfId="14061"/>
    <cellStyle name="Percent 13 4" xfId="14062"/>
    <cellStyle name="Percent 14" xfId="14063"/>
    <cellStyle name="Percent 14 2" xfId="14064"/>
    <cellStyle name="Percent 15" xfId="14065"/>
    <cellStyle name="Percent 16" xfId="14066"/>
    <cellStyle name="Percent 17" xfId="14067"/>
    <cellStyle name="Percent 18" xfId="14068"/>
    <cellStyle name="Percent 19" xfId="14069"/>
    <cellStyle name="Percent 19 2" xfId="14070"/>
    <cellStyle name="Percent 2" xfId="149"/>
    <cellStyle name="Percent 2 10" xfId="14071"/>
    <cellStyle name="Percent 2 11" xfId="14072"/>
    <cellStyle name="Percent 2 12" xfId="14073"/>
    <cellStyle name="Percent 2 13" xfId="14074"/>
    <cellStyle name="Percent 2 14" xfId="14075"/>
    <cellStyle name="Percent 2 15" xfId="14076"/>
    <cellStyle name="Percent 2 16" xfId="14077"/>
    <cellStyle name="Percent 2 17" xfId="14078"/>
    <cellStyle name="Percent 2 18" xfId="14079"/>
    <cellStyle name="Percent 2 19" xfId="14080"/>
    <cellStyle name="Percent 2 2" xfId="150"/>
    <cellStyle name="Percent 2 2 2" xfId="483"/>
    <cellStyle name="Percent 2 2 3" xfId="14081"/>
    <cellStyle name="Percent 2 2 3 2" xfId="14082"/>
    <cellStyle name="Percent 2 2 3 2 2" xfId="14083"/>
    <cellStyle name="Percent 2 2 3 2 2 2" xfId="14084"/>
    <cellStyle name="Percent 2 2 3 2 2 2 2" xfId="14085"/>
    <cellStyle name="Percent 2 2 3 2 2 2 2 2" xfId="14086"/>
    <cellStyle name="Percent 2 2 3 2 2 2_Deferred Income Taxes" xfId="14087"/>
    <cellStyle name="Percent 2 2 3 2 2 3" xfId="14088"/>
    <cellStyle name="Percent 2 2 3 2 2 3 2" xfId="14089"/>
    <cellStyle name="Percent 2 2 3 2 2_Deferred Income Taxes" xfId="14090"/>
    <cellStyle name="Percent 2 2 3 2 3" xfId="14091"/>
    <cellStyle name="Percent 2 2 3 2 3 2" xfId="14092"/>
    <cellStyle name="Percent 2 2 3 2 3 2 2" xfId="14093"/>
    <cellStyle name="Percent 2 2 3 2 3 2 2 2" xfId="14094"/>
    <cellStyle name="Percent 2 2 3 2 3 2_Deferred Income Taxes" xfId="14095"/>
    <cellStyle name="Percent 2 2 3 2 3 3" xfId="14096"/>
    <cellStyle name="Percent 2 2 3 2 3 3 2" xfId="14097"/>
    <cellStyle name="Percent 2 2 3 2 3_Deferred Income Taxes" xfId="14098"/>
    <cellStyle name="Percent 2 2 3 2 4" xfId="14099"/>
    <cellStyle name="Percent 2 2 3 2 4 2" xfId="14100"/>
    <cellStyle name="Percent 2 2 3 2 4 2 2" xfId="14101"/>
    <cellStyle name="Percent 2 2 3 2 4_Deferred Income Taxes" xfId="14102"/>
    <cellStyle name="Percent 2 2 3 2 5" xfId="14103"/>
    <cellStyle name="Percent 2 2 3 2 5 2" xfId="14104"/>
    <cellStyle name="Percent 2 2 3 2_Deferred Income Taxes" xfId="14105"/>
    <cellStyle name="Percent 2 2 3 3" xfId="14106"/>
    <cellStyle name="Percent 2 2 3 3 2" xfId="14107"/>
    <cellStyle name="Percent 2 2 3 3 2 2" xfId="14108"/>
    <cellStyle name="Percent 2 2 3 3 2 2 2" xfId="14109"/>
    <cellStyle name="Percent 2 2 3 3 2_Deferred Income Taxes" xfId="14110"/>
    <cellStyle name="Percent 2 2 3 3 3" xfId="14111"/>
    <cellStyle name="Percent 2 2 3 3 3 2" xfId="14112"/>
    <cellStyle name="Percent 2 2 3 3_Deferred Income Taxes" xfId="14113"/>
    <cellStyle name="Percent 2 2 3 4" xfId="14114"/>
    <cellStyle name="Percent 2 2 3 4 2" xfId="14115"/>
    <cellStyle name="Percent 2 2 3 4 2 2" xfId="14116"/>
    <cellStyle name="Percent 2 2 3 4 2 2 2" xfId="14117"/>
    <cellStyle name="Percent 2 2 3 4 2_Deferred Income Taxes" xfId="14118"/>
    <cellStyle name="Percent 2 2 3 4 3" xfId="14119"/>
    <cellStyle name="Percent 2 2 3 4 3 2" xfId="14120"/>
    <cellStyle name="Percent 2 2 3 4_Deferred Income Taxes" xfId="14121"/>
    <cellStyle name="Percent 2 2 3 5" xfId="14122"/>
    <cellStyle name="Percent 2 2 3 5 2" xfId="14123"/>
    <cellStyle name="Percent 2 2 3 5 2 2" xfId="14124"/>
    <cellStyle name="Percent 2 2 3 5_Deferred Income Taxes" xfId="14125"/>
    <cellStyle name="Percent 2 2 3 6" xfId="14126"/>
    <cellStyle name="Percent 2 2 3 6 2" xfId="14127"/>
    <cellStyle name="Percent 2 2 3_Deferred Income Taxes" xfId="14128"/>
    <cellStyle name="Percent 2 2 4" xfId="14129"/>
    <cellStyle name="Percent 2 2 4 2" xfId="14130"/>
    <cellStyle name="Percent 2 2 4 2 2" xfId="14131"/>
    <cellStyle name="Percent 2 2 4 2 2 2" xfId="14132"/>
    <cellStyle name="Percent 2 2 4 2 2 2 2" xfId="14133"/>
    <cellStyle name="Percent 2 2 4 2 2_Deferred Income Taxes" xfId="14134"/>
    <cellStyle name="Percent 2 2 4 2 3" xfId="14135"/>
    <cellStyle name="Percent 2 2 4 2 3 2" xfId="14136"/>
    <cellStyle name="Percent 2 2 4 2_Deferred Income Taxes" xfId="14137"/>
    <cellStyle name="Percent 2 2 4 3" xfId="14138"/>
    <cellStyle name="Percent 2 2 4 3 2" xfId="14139"/>
    <cellStyle name="Percent 2 2 4 3 2 2" xfId="14140"/>
    <cellStyle name="Percent 2 2 4 3 2 2 2" xfId="14141"/>
    <cellStyle name="Percent 2 2 4 3 2_Deferred Income Taxes" xfId="14142"/>
    <cellStyle name="Percent 2 2 4 3 3" xfId="14143"/>
    <cellStyle name="Percent 2 2 4 3 3 2" xfId="14144"/>
    <cellStyle name="Percent 2 2 4 3_Deferred Income Taxes" xfId="14145"/>
    <cellStyle name="Percent 2 2 4 4" xfId="14146"/>
    <cellStyle name="Percent 2 2 4 4 2" xfId="14147"/>
    <cellStyle name="Percent 2 2 4 4 2 2" xfId="14148"/>
    <cellStyle name="Percent 2 2 4 4_Deferred Income Taxes" xfId="14149"/>
    <cellStyle name="Percent 2 2 4 5" xfId="14150"/>
    <cellStyle name="Percent 2 2 4 5 2" xfId="14151"/>
    <cellStyle name="Percent 2 2 4_Deferred Income Taxes" xfId="14152"/>
    <cellStyle name="Percent 2 2 5" xfId="14153"/>
    <cellStyle name="Percent 2 2 5 2" xfId="14154"/>
    <cellStyle name="Percent 2 2 5 2 2" xfId="14155"/>
    <cellStyle name="Percent 2 2 5 2 2 2" xfId="14156"/>
    <cellStyle name="Percent 2 2 5 2_Deferred Income Taxes" xfId="14157"/>
    <cellStyle name="Percent 2 2 5 3" xfId="14158"/>
    <cellStyle name="Percent 2 2 5 3 2" xfId="14159"/>
    <cellStyle name="Percent 2 2 5_Deferred Income Taxes" xfId="14160"/>
    <cellStyle name="Percent 2 2 6" xfId="14161"/>
    <cellStyle name="Percent 2 2 6 2" xfId="14162"/>
    <cellStyle name="Percent 2 2 6 2 2" xfId="14163"/>
    <cellStyle name="Percent 2 2 6 2 2 2" xfId="14164"/>
    <cellStyle name="Percent 2 2 6 2_Deferred Income Taxes" xfId="14165"/>
    <cellStyle name="Percent 2 2 6 3" xfId="14166"/>
    <cellStyle name="Percent 2 2 6 3 2" xfId="14167"/>
    <cellStyle name="Percent 2 2 6_Deferred Income Taxes" xfId="14168"/>
    <cellStyle name="Percent 2 2 7" xfId="14169"/>
    <cellStyle name="Percent 2 2 7 2" xfId="14170"/>
    <cellStyle name="Percent 2 2 7 2 2" xfId="14171"/>
    <cellStyle name="Percent 2 2 7_Deferred Income Taxes" xfId="14172"/>
    <cellStyle name="Percent 2 2 8" xfId="14173"/>
    <cellStyle name="Percent 2 2 8 2" xfId="14174"/>
    <cellStyle name="Percent 2 2_Deferred Income Taxes" xfId="14175"/>
    <cellStyle name="Percent 2 20" xfId="14176"/>
    <cellStyle name="Percent 2 21" xfId="14177"/>
    <cellStyle name="Percent 2 22" xfId="14178"/>
    <cellStyle name="Percent 2 22 2" xfId="14179"/>
    <cellStyle name="Percent 2 23" xfId="14180"/>
    <cellStyle name="Percent 2 23 2" xfId="14181"/>
    <cellStyle name="Percent 2 24" xfId="14182"/>
    <cellStyle name="Percent 2 24 2" xfId="14183"/>
    <cellStyle name="Percent 2 25" xfId="14184"/>
    <cellStyle name="Percent 2 3" xfId="216"/>
    <cellStyle name="Percent 2 3 2" xfId="14185"/>
    <cellStyle name="Percent 2 3 2 2" xfId="14186"/>
    <cellStyle name="Percent 2 3 2 2 2" xfId="14187"/>
    <cellStyle name="Percent 2 3 2 2 2 2" xfId="14188"/>
    <cellStyle name="Percent 2 3 2 2 2 2 2" xfId="14189"/>
    <cellStyle name="Percent 2 3 2 2 2_Deferred Income Taxes" xfId="14190"/>
    <cellStyle name="Percent 2 3 2 2 3" xfId="14191"/>
    <cellStyle name="Percent 2 3 2 2 3 2" xfId="14192"/>
    <cellStyle name="Percent 2 3 2 2_Deferred Income Taxes" xfId="14193"/>
    <cellStyle name="Percent 2 3 2 3" xfId="14194"/>
    <cellStyle name="Percent 2 3 2 3 2" xfId="14195"/>
    <cellStyle name="Percent 2 3 2 3 2 2" xfId="14196"/>
    <cellStyle name="Percent 2 3 2 3 2 2 2" xfId="14197"/>
    <cellStyle name="Percent 2 3 2 3 2_Deferred Income Taxes" xfId="14198"/>
    <cellStyle name="Percent 2 3 2 3 3" xfId="14199"/>
    <cellStyle name="Percent 2 3 2 3 3 2" xfId="14200"/>
    <cellStyle name="Percent 2 3 2 3_Deferred Income Taxes" xfId="14201"/>
    <cellStyle name="Percent 2 3 2 4" xfId="14202"/>
    <cellStyle name="Percent 2 3 2 4 2" xfId="14203"/>
    <cellStyle name="Percent 2 3 2 4 2 2" xfId="14204"/>
    <cellStyle name="Percent 2 3 2 4_Deferred Income Taxes" xfId="14205"/>
    <cellStyle name="Percent 2 3 2 5" xfId="14206"/>
    <cellStyle name="Percent 2 3 2 5 2" xfId="14207"/>
    <cellStyle name="Percent 2 3 2_Deferred Income Taxes" xfId="14208"/>
    <cellStyle name="Percent 2 3 3" xfId="14209"/>
    <cellStyle name="Percent 2 3 3 2" xfId="14210"/>
    <cellStyle name="Percent 2 3 3 2 2" xfId="14211"/>
    <cellStyle name="Percent 2 3 3 2 2 2" xfId="14212"/>
    <cellStyle name="Percent 2 3 3 2_Deferred Income Taxes" xfId="14213"/>
    <cellStyle name="Percent 2 3 3 3" xfId="14214"/>
    <cellStyle name="Percent 2 3 3 3 2" xfId="14215"/>
    <cellStyle name="Percent 2 3 3_Deferred Income Taxes" xfId="14216"/>
    <cellStyle name="Percent 2 3 4" xfId="14217"/>
    <cellStyle name="Percent 2 3 4 2" xfId="14218"/>
    <cellStyle name="Percent 2 3 4 2 2" xfId="14219"/>
    <cellStyle name="Percent 2 3 4 2 2 2" xfId="14220"/>
    <cellStyle name="Percent 2 3 4 2_Deferred Income Taxes" xfId="14221"/>
    <cellStyle name="Percent 2 3 4 3" xfId="14222"/>
    <cellStyle name="Percent 2 3 4 3 2" xfId="14223"/>
    <cellStyle name="Percent 2 3 4_Deferred Income Taxes" xfId="14224"/>
    <cellStyle name="Percent 2 3 5" xfId="14225"/>
    <cellStyle name="Percent 2 3 5 2" xfId="14226"/>
    <cellStyle name="Percent 2 3 5 2 2" xfId="14227"/>
    <cellStyle name="Percent 2 3 5_Deferred Income Taxes" xfId="14228"/>
    <cellStyle name="Percent 2 3 6" xfId="14229"/>
    <cellStyle name="Percent 2 3 6 2" xfId="14230"/>
    <cellStyle name="Percent 2 3_Deferred Income Taxes" xfId="14231"/>
    <cellStyle name="Percent 2 4" xfId="14232"/>
    <cellStyle name="Percent 2 4 2" xfId="14233"/>
    <cellStyle name="Percent 2 4 2 2" xfId="14234"/>
    <cellStyle name="Percent 2 4 2 2 2" xfId="14235"/>
    <cellStyle name="Percent 2 4 2 2 2 2" xfId="14236"/>
    <cellStyle name="Percent 2 4 2 2_Deferred Income Taxes" xfId="14237"/>
    <cellStyle name="Percent 2 4 2 3" xfId="14238"/>
    <cellStyle name="Percent 2 4 2 3 2" xfId="14239"/>
    <cellStyle name="Percent 2 4 2_Deferred Income Taxes" xfId="14240"/>
    <cellStyle name="Percent 2 4 3" xfId="14241"/>
    <cellStyle name="Percent 2 4 3 2" xfId="14242"/>
    <cellStyle name="Percent 2 4 3 2 2" xfId="14243"/>
    <cellStyle name="Percent 2 4 3 2 2 2" xfId="14244"/>
    <cellStyle name="Percent 2 4 3 2_Deferred Income Taxes" xfId="14245"/>
    <cellStyle name="Percent 2 4 3 3" xfId="14246"/>
    <cellStyle name="Percent 2 4 3 3 2" xfId="14247"/>
    <cellStyle name="Percent 2 4 3_Deferred Income Taxes" xfId="14248"/>
    <cellStyle name="Percent 2 4 4" xfId="14249"/>
    <cellStyle name="Percent 2 4 4 2" xfId="14250"/>
    <cellStyle name="Percent 2 4 4 2 2" xfId="14251"/>
    <cellStyle name="Percent 2 4 4_Deferred Income Taxes" xfId="14252"/>
    <cellStyle name="Percent 2 4 5" xfId="14253"/>
    <cellStyle name="Percent 2 4 5 2" xfId="14254"/>
    <cellStyle name="Percent 2 4_Deferred Income Taxes" xfId="14255"/>
    <cellStyle name="Percent 2 5" xfId="14256"/>
    <cellStyle name="Percent 2 5 2" xfId="14257"/>
    <cellStyle name="Percent 2 5 2 2" xfId="14258"/>
    <cellStyle name="Percent 2 5 2 2 2" xfId="14259"/>
    <cellStyle name="Percent 2 5 2_Deferred Income Taxes" xfId="14260"/>
    <cellStyle name="Percent 2 5 3" xfId="14261"/>
    <cellStyle name="Percent 2 5 3 2" xfId="14262"/>
    <cellStyle name="Percent 2 5 4" xfId="14263"/>
    <cellStyle name="Percent 2 5_Deferred Income Taxes" xfId="14264"/>
    <cellStyle name="Percent 2 6" xfId="14265"/>
    <cellStyle name="Percent 2 6 2" xfId="14266"/>
    <cellStyle name="Percent 2 6 2 2" xfId="14267"/>
    <cellStyle name="Percent 2 6 2 2 2" xfId="14268"/>
    <cellStyle name="Percent 2 6 2_Deferred Income Taxes" xfId="14269"/>
    <cellStyle name="Percent 2 6 3" xfId="14270"/>
    <cellStyle name="Percent 2 6 3 2" xfId="14271"/>
    <cellStyle name="Percent 2 6_Deferred Income Taxes" xfId="14272"/>
    <cellStyle name="Percent 2 7" xfId="14273"/>
    <cellStyle name="Percent 2 7 2" xfId="14274"/>
    <cellStyle name="Percent 2 7 2 2" xfId="14275"/>
    <cellStyle name="Percent 2 7_Deferred Income Taxes" xfId="14276"/>
    <cellStyle name="Percent 2 8" xfId="14277"/>
    <cellStyle name="Percent 2 9" xfId="14278"/>
    <cellStyle name="Percent 2 9 2" xfId="14279"/>
    <cellStyle name="Percent 2_Deferred Income Taxes" xfId="14280"/>
    <cellStyle name="Percent 20" xfId="14281"/>
    <cellStyle name="Percent 21" xfId="14282"/>
    <cellStyle name="Percent 22" xfId="14283"/>
    <cellStyle name="Percent 22 2" xfId="14284"/>
    <cellStyle name="Percent 23" xfId="14285"/>
    <cellStyle name="Percent 24" xfId="14286"/>
    <cellStyle name="Percent 25" xfId="14287"/>
    <cellStyle name="Percent 26" xfId="14288"/>
    <cellStyle name="Percent 27" xfId="14289"/>
    <cellStyle name="Percent 28" xfId="14290"/>
    <cellStyle name="Percent 29" xfId="14291"/>
    <cellStyle name="Percent 3" xfId="151"/>
    <cellStyle name="Percent 3 10" xfId="14292"/>
    <cellStyle name="Percent 3 10 2" xfId="14293"/>
    <cellStyle name="Percent 3 10 2 2" xfId="14294"/>
    <cellStyle name="Percent 3 10 3" xfId="14295"/>
    <cellStyle name="Percent 3 10 3 2" xfId="14296"/>
    <cellStyle name="Percent 3 10 4" xfId="14297"/>
    <cellStyle name="Percent 3 11" xfId="14298"/>
    <cellStyle name="Percent 3 11 2" xfId="14299"/>
    <cellStyle name="Percent 3 11 2 2" xfId="14300"/>
    <cellStyle name="Percent 3 11 3" xfId="14301"/>
    <cellStyle name="Percent 3 11 3 2" xfId="14302"/>
    <cellStyle name="Percent 3 11 4" xfId="14303"/>
    <cellStyle name="Percent 3 12" xfId="14304"/>
    <cellStyle name="Percent 3 12 2" xfId="14305"/>
    <cellStyle name="Percent 3 13" xfId="14306"/>
    <cellStyle name="Percent 3 13 2" xfId="14307"/>
    <cellStyle name="Percent 3 14" xfId="14308"/>
    <cellStyle name="Percent 3 14 2" xfId="14309"/>
    <cellStyle name="Percent 3 2" xfId="152"/>
    <cellStyle name="Percent 3 2 2" xfId="153"/>
    <cellStyle name="Percent 3 2 2 2" xfId="14310"/>
    <cellStyle name="Percent 3 2 2 2 2" xfId="14311"/>
    <cellStyle name="Percent 3 2 2 2 2 2" xfId="14312"/>
    <cellStyle name="Percent 3 2 2 2 3" xfId="14313"/>
    <cellStyle name="Percent 3 2 2 2 3 2" xfId="14314"/>
    <cellStyle name="Percent 3 2 2 2 4" xfId="14315"/>
    <cellStyle name="Percent 3 2 2 3" xfId="14316"/>
    <cellStyle name="Percent 3 2 2 3 2" xfId="14317"/>
    <cellStyle name="Percent 3 2 2 3 2 2" xfId="14318"/>
    <cellStyle name="Percent 3 2 2 3 3" xfId="14319"/>
    <cellStyle name="Percent 3 2 2 3 3 2" xfId="14320"/>
    <cellStyle name="Percent 3 2 2 3 4" xfId="14321"/>
    <cellStyle name="Percent 3 2 2 4" xfId="14322"/>
    <cellStyle name="Percent 3 2 2 4 2" xfId="14323"/>
    <cellStyle name="Percent 3 2 2 5" xfId="14324"/>
    <cellStyle name="Percent 3 2 2 5 2" xfId="14325"/>
    <cellStyle name="Percent 3 2 2 6" xfId="14326"/>
    <cellStyle name="Percent 3 2 3" xfId="154"/>
    <cellStyle name="Percent 3 2 3 2" xfId="14327"/>
    <cellStyle name="Percent 3 2 3 2 2" xfId="14328"/>
    <cellStyle name="Percent 3 2 3 2 2 2" xfId="14329"/>
    <cellStyle name="Percent 3 2 3 2 3" xfId="14330"/>
    <cellStyle name="Percent 3 2 3 2 3 2" xfId="14331"/>
    <cellStyle name="Percent 3 2 3 2 4" xfId="14332"/>
    <cellStyle name="Percent 3 2 3 3" xfId="14333"/>
    <cellStyle name="Percent 3 2 3 3 2" xfId="14334"/>
    <cellStyle name="Percent 3 2 3 4" xfId="14335"/>
    <cellStyle name="Percent 3 2 3 4 2" xfId="14336"/>
    <cellStyle name="Percent 3 2 3 5" xfId="14337"/>
    <cellStyle name="Percent 3 2 4" xfId="14338"/>
    <cellStyle name="Percent 3 2 4 2" xfId="14339"/>
    <cellStyle name="Percent 3 2 4 2 2" xfId="14340"/>
    <cellStyle name="Percent 3 2 4 3" xfId="14341"/>
    <cellStyle name="Percent 3 2 4 3 2" xfId="14342"/>
    <cellStyle name="Percent 3 2 4 4" xfId="14343"/>
    <cellStyle name="Percent 3 2 5" xfId="14344"/>
    <cellStyle name="Percent 3 2 5 2" xfId="14345"/>
    <cellStyle name="Percent 3 2 5 2 2" xfId="14346"/>
    <cellStyle name="Percent 3 2 5 3" xfId="14347"/>
    <cellStyle name="Percent 3 2 5 3 2" xfId="14348"/>
    <cellStyle name="Percent 3 2 5 4" xfId="14349"/>
    <cellStyle name="Percent 3 2 6" xfId="14350"/>
    <cellStyle name="Percent 3 2 6 2" xfId="14351"/>
    <cellStyle name="Percent 3 2 6 2 2" xfId="14352"/>
    <cellStyle name="Percent 3 2 6 3" xfId="14353"/>
    <cellStyle name="Percent 3 2 6 3 2" xfId="14354"/>
    <cellStyle name="Percent 3 2 6 4" xfId="14355"/>
    <cellStyle name="Percent 3 2 7" xfId="14356"/>
    <cellStyle name="Percent 3 2 7 2" xfId="14357"/>
    <cellStyle name="Percent 3 2 7 2 2" xfId="14358"/>
    <cellStyle name="Percent 3 2 7 3" xfId="14359"/>
    <cellStyle name="Percent 3 2 7 3 2" xfId="14360"/>
    <cellStyle name="Percent 3 2 7 4" xfId="14361"/>
    <cellStyle name="Percent 3 3" xfId="155"/>
    <cellStyle name="Percent 3 3 2" xfId="14362"/>
    <cellStyle name="Percent 3 3 2 2" xfId="14363"/>
    <cellStyle name="Percent 3 3 2 2 2" xfId="14364"/>
    <cellStyle name="Percent 3 3 2 2 2 2" xfId="14365"/>
    <cellStyle name="Percent 3 3 2 2 3" xfId="14366"/>
    <cellStyle name="Percent 3 3 2 2 3 2" xfId="14367"/>
    <cellStyle name="Percent 3 3 2 2 4" xfId="14368"/>
    <cellStyle name="Percent 3 3 2 3" xfId="14369"/>
    <cellStyle name="Percent 3 3 2 3 2" xfId="14370"/>
    <cellStyle name="Percent 3 3 2 3 2 2" xfId="14371"/>
    <cellStyle name="Percent 3 3 2 3 3" xfId="14372"/>
    <cellStyle name="Percent 3 3 2 3 3 2" xfId="14373"/>
    <cellStyle name="Percent 3 3 2 3 4" xfId="14374"/>
    <cellStyle name="Percent 3 3 2 4" xfId="14375"/>
    <cellStyle name="Percent 3 3 2 4 2" xfId="14376"/>
    <cellStyle name="Percent 3 3 2 5" xfId="14377"/>
    <cellStyle name="Percent 3 3 2 5 2" xfId="14378"/>
    <cellStyle name="Percent 3 3 2 6" xfId="14379"/>
    <cellStyle name="Percent 3 3 3" xfId="14380"/>
    <cellStyle name="Percent 3 3 3 2" xfId="14381"/>
    <cellStyle name="Percent 3 3 3 2 2" xfId="14382"/>
    <cellStyle name="Percent 3 3 3 2 2 2" xfId="14383"/>
    <cellStyle name="Percent 3 3 3 2 3" xfId="14384"/>
    <cellStyle name="Percent 3 3 3 2 3 2" xfId="14385"/>
    <cellStyle name="Percent 3 3 3 2 4" xfId="14386"/>
    <cellStyle name="Percent 3 3 3 3" xfId="14387"/>
    <cellStyle name="Percent 3 3 3 3 2" xfId="14388"/>
    <cellStyle name="Percent 3 3 3 4" xfId="14389"/>
    <cellStyle name="Percent 3 3 3 4 2" xfId="14390"/>
    <cellStyle name="Percent 3 3 3 5" xfId="14391"/>
    <cellStyle name="Percent 3 3 4" xfId="14392"/>
    <cellStyle name="Percent 3 3 4 2" xfId="14393"/>
    <cellStyle name="Percent 3 3 4 2 2" xfId="14394"/>
    <cellStyle name="Percent 3 3 4 3" xfId="14395"/>
    <cellStyle name="Percent 3 3 4 3 2" xfId="14396"/>
    <cellStyle name="Percent 3 3 4 4" xfId="14397"/>
    <cellStyle name="Percent 3 3 5" xfId="14398"/>
    <cellStyle name="Percent 3 3 5 2" xfId="14399"/>
    <cellStyle name="Percent 3 3 5 2 2" xfId="14400"/>
    <cellStyle name="Percent 3 3 5 3" xfId="14401"/>
    <cellStyle name="Percent 3 3 5 3 2" xfId="14402"/>
    <cellStyle name="Percent 3 3 5 4" xfId="14403"/>
    <cellStyle name="Percent 3 3 6" xfId="14404"/>
    <cellStyle name="Percent 3 3 6 2" xfId="14405"/>
    <cellStyle name="Percent 3 3 6 2 2" xfId="14406"/>
    <cellStyle name="Percent 3 3 6 3" xfId="14407"/>
    <cellStyle name="Percent 3 3 6 3 2" xfId="14408"/>
    <cellStyle name="Percent 3 3 6 4" xfId="14409"/>
    <cellStyle name="Percent 3 3 7" xfId="14410"/>
    <cellStyle name="Percent 3 3 7 2" xfId="14411"/>
    <cellStyle name="Percent 3 3 7 2 2" xfId="14412"/>
    <cellStyle name="Percent 3 3 7 3" xfId="14413"/>
    <cellStyle name="Percent 3 3 7 3 2" xfId="14414"/>
    <cellStyle name="Percent 3 3 7 4" xfId="14415"/>
    <cellStyle name="Percent 3 4" xfId="156"/>
    <cellStyle name="Percent 3 5" xfId="14416"/>
    <cellStyle name="Percent 3 5 2" xfId="14417"/>
    <cellStyle name="Percent 3 5 2 2" xfId="14418"/>
    <cellStyle name="Percent 3 5 2 2 2" xfId="14419"/>
    <cellStyle name="Percent 3 5 2 2 2 2" xfId="14420"/>
    <cellStyle name="Percent 3 5 2 2 3" xfId="14421"/>
    <cellStyle name="Percent 3 5 2 2 3 2" xfId="14422"/>
    <cellStyle name="Percent 3 5 2 2 4" xfId="14423"/>
    <cellStyle name="Percent 3 5 2 3" xfId="14424"/>
    <cellStyle name="Percent 3 5 2 3 2" xfId="14425"/>
    <cellStyle name="Percent 3 5 2 3 2 2" xfId="14426"/>
    <cellStyle name="Percent 3 5 2 3 3" xfId="14427"/>
    <cellStyle name="Percent 3 5 2 3 3 2" xfId="14428"/>
    <cellStyle name="Percent 3 5 2 3 4" xfId="14429"/>
    <cellStyle name="Percent 3 5 2 4" xfId="14430"/>
    <cellStyle name="Percent 3 5 2 4 2" xfId="14431"/>
    <cellStyle name="Percent 3 5 2 5" xfId="14432"/>
    <cellStyle name="Percent 3 5 2 5 2" xfId="14433"/>
    <cellStyle name="Percent 3 5 2 6" xfId="14434"/>
    <cellStyle name="Percent 3 5 3" xfId="14435"/>
    <cellStyle name="Percent 3 5 3 2" xfId="14436"/>
    <cellStyle name="Percent 3 5 3 2 2" xfId="14437"/>
    <cellStyle name="Percent 3 5 3 2 2 2" xfId="14438"/>
    <cellStyle name="Percent 3 5 3 2 3" xfId="14439"/>
    <cellStyle name="Percent 3 5 3 2 3 2" xfId="14440"/>
    <cellStyle name="Percent 3 5 3 2 4" xfId="14441"/>
    <cellStyle name="Percent 3 5 3 3" xfId="14442"/>
    <cellStyle name="Percent 3 5 3 3 2" xfId="14443"/>
    <cellStyle name="Percent 3 5 3 4" xfId="14444"/>
    <cellStyle name="Percent 3 5 3 4 2" xfId="14445"/>
    <cellStyle name="Percent 3 5 3 5" xfId="14446"/>
    <cellStyle name="Percent 3 5 4" xfId="14447"/>
    <cellStyle name="Percent 3 5 4 2" xfId="14448"/>
    <cellStyle name="Percent 3 5 4 2 2" xfId="14449"/>
    <cellStyle name="Percent 3 5 4 3" xfId="14450"/>
    <cellStyle name="Percent 3 5 4 3 2" xfId="14451"/>
    <cellStyle name="Percent 3 5 4 4" xfId="14452"/>
    <cellStyle name="Percent 3 5 5" xfId="14453"/>
    <cellStyle name="Percent 3 5 5 2" xfId="14454"/>
    <cellStyle name="Percent 3 5 5 2 2" xfId="14455"/>
    <cellStyle name="Percent 3 5 5 3" xfId="14456"/>
    <cellStyle name="Percent 3 5 5 3 2" xfId="14457"/>
    <cellStyle name="Percent 3 5 5 4" xfId="14458"/>
    <cellStyle name="Percent 3 5 6" xfId="14459"/>
    <cellStyle name="Percent 3 5 6 2" xfId="14460"/>
    <cellStyle name="Percent 3 5 6 2 2" xfId="14461"/>
    <cellStyle name="Percent 3 5 6 3" xfId="14462"/>
    <cellStyle name="Percent 3 5 6 3 2" xfId="14463"/>
    <cellStyle name="Percent 3 5 6 4" xfId="14464"/>
    <cellStyle name="Percent 3 6" xfId="14465"/>
    <cellStyle name="Percent 3 6 2" xfId="14466"/>
    <cellStyle name="Percent 3 6 2 2" xfId="14467"/>
    <cellStyle name="Percent 3 6 2 2 2" xfId="14468"/>
    <cellStyle name="Percent 3 6 2 2 2 2" xfId="14469"/>
    <cellStyle name="Percent 3 6 2 2 3" xfId="14470"/>
    <cellStyle name="Percent 3 6 2 2 3 2" xfId="14471"/>
    <cellStyle name="Percent 3 6 2 2 4" xfId="14472"/>
    <cellStyle name="Percent 3 6 2 3" xfId="14473"/>
    <cellStyle name="Percent 3 6 2 3 2" xfId="14474"/>
    <cellStyle name="Percent 3 6 2 4" xfId="14475"/>
    <cellStyle name="Percent 3 6 2 4 2" xfId="14476"/>
    <cellStyle name="Percent 3 6 2 5" xfId="14477"/>
    <cellStyle name="Percent 3 6 3" xfId="14478"/>
    <cellStyle name="Percent 3 6 3 2" xfId="14479"/>
    <cellStyle name="Percent 3 6 3 2 2" xfId="14480"/>
    <cellStyle name="Percent 3 6 3 3" xfId="14481"/>
    <cellStyle name="Percent 3 6 3 3 2" xfId="14482"/>
    <cellStyle name="Percent 3 6 3 4" xfId="14483"/>
    <cellStyle name="Percent 3 6 4" xfId="14484"/>
    <cellStyle name="Percent 3 6 4 2" xfId="14485"/>
    <cellStyle name="Percent 3 6 4 2 2" xfId="14486"/>
    <cellStyle name="Percent 3 6 4 3" xfId="14487"/>
    <cellStyle name="Percent 3 6 4 3 2" xfId="14488"/>
    <cellStyle name="Percent 3 6 4 4" xfId="14489"/>
    <cellStyle name="Percent 3 6 5" xfId="14490"/>
    <cellStyle name="Percent 3 6 5 2" xfId="14491"/>
    <cellStyle name="Percent 3 6 5 2 2" xfId="14492"/>
    <cellStyle name="Percent 3 6 5 3" xfId="14493"/>
    <cellStyle name="Percent 3 6 5 3 2" xfId="14494"/>
    <cellStyle name="Percent 3 6 5 4" xfId="14495"/>
    <cellStyle name="Percent 3 7" xfId="14496"/>
    <cellStyle name="Percent 3 7 2" xfId="14497"/>
    <cellStyle name="Percent 3 7 2 2" xfId="14498"/>
    <cellStyle name="Percent 3 7 2 2 2" xfId="14499"/>
    <cellStyle name="Percent 3 7 2 3" xfId="14500"/>
    <cellStyle name="Percent 3 7 2 3 2" xfId="14501"/>
    <cellStyle name="Percent 3 7 2 4" xfId="14502"/>
    <cellStyle name="Percent 3 7 3" xfId="14503"/>
    <cellStyle name="Percent 3 7 3 2" xfId="14504"/>
    <cellStyle name="Percent 3 7 3 2 2" xfId="14505"/>
    <cellStyle name="Percent 3 7 3 3" xfId="14506"/>
    <cellStyle name="Percent 3 7 3 3 2" xfId="14507"/>
    <cellStyle name="Percent 3 7 3 4" xfId="14508"/>
    <cellStyle name="Percent 3 7 4" xfId="14509"/>
    <cellStyle name="Percent 3 7 4 2" xfId="14510"/>
    <cellStyle name="Percent 3 7 4 2 2" xfId="14511"/>
    <cellStyle name="Percent 3 7 4 3" xfId="14512"/>
    <cellStyle name="Percent 3 7 4 3 2" xfId="14513"/>
    <cellStyle name="Percent 3 7 4 4" xfId="14514"/>
    <cellStyle name="Percent 3 8" xfId="14515"/>
    <cellStyle name="Percent 3 8 2" xfId="14516"/>
    <cellStyle name="Percent 3 8 2 2" xfId="14517"/>
    <cellStyle name="Percent 3 8 2 2 2" xfId="14518"/>
    <cellStyle name="Percent 3 8 2 3" xfId="14519"/>
    <cellStyle name="Percent 3 8 2 3 2" xfId="14520"/>
    <cellStyle name="Percent 3 8 2 4" xfId="14521"/>
    <cellStyle name="Percent 3 9" xfId="14522"/>
    <cellStyle name="Percent 30" xfId="14523"/>
    <cellStyle name="Percent 31" xfId="14524"/>
    <cellStyle name="Percent 32" xfId="14525"/>
    <cellStyle name="Percent 33" xfId="14526"/>
    <cellStyle name="Percent 34" xfId="14527"/>
    <cellStyle name="Percent 35" xfId="14528"/>
    <cellStyle name="Percent 36" xfId="14529"/>
    <cellStyle name="Percent 37" xfId="14530"/>
    <cellStyle name="Percent 38" xfId="14531"/>
    <cellStyle name="Percent 39" xfId="14532"/>
    <cellStyle name="Percent 4" xfId="157"/>
    <cellStyle name="Percent 4 2" xfId="158"/>
    <cellStyle name="Percent 4 2 2" xfId="14533"/>
    <cellStyle name="Percent 4 2 2 2" xfId="14534"/>
    <cellStyle name="Percent 4 2 2 2 2" xfId="14535"/>
    <cellStyle name="Percent 4 2 2 3" xfId="14536"/>
    <cellStyle name="Percent 4 2 2 3 2" xfId="14537"/>
    <cellStyle name="Percent 4 2 2 4" xfId="14538"/>
    <cellStyle name="Percent 4 2 2 4 2" xfId="14539"/>
    <cellStyle name="Percent 4 2 2 5" xfId="14540"/>
    <cellStyle name="Percent 4 2 3" xfId="14541"/>
    <cellStyle name="Percent 4 2 3 2" xfId="14542"/>
    <cellStyle name="Percent 4 2 4" xfId="14543"/>
    <cellStyle name="Percent 4 2 4 2" xfId="14544"/>
    <cellStyle name="Percent 4 2 5" xfId="14545"/>
    <cellStyle name="Percent 4 2 5 2" xfId="14546"/>
    <cellStyle name="Percent 4 2 6" xfId="14547"/>
    <cellStyle name="Percent 4 3" xfId="14548"/>
    <cellStyle name="Percent 4 3 2" xfId="14549"/>
    <cellStyle name="Percent 4 3 2 2" xfId="14550"/>
    <cellStyle name="Percent 4 3 3" xfId="14551"/>
    <cellStyle name="Percent 4 3 3 2" xfId="14552"/>
    <cellStyle name="Percent 4 3 4" xfId="14553"/>
    <cellStyle name="Percent 4 3 4 2" xfId="14554"/>
    <cellStyle name="Percent 4 3 5" xfId="14555"/>
    <cellStyle name="Percent 4 4" xfId="14556"/>
    <cellStyle name="Percent 4 4 2" xfId="14557"/>
    <cellStyle name="Percent 4 5" xfId="14558"/>
    <cellStyle name="Percent 4 5 2" xfId="14559"/>
    <cellStyle name="Percent 4 6" xfId="14560"/>
    <cellStyle name="Percent 4 6 2" xfId="14561"/>
    <cellStyle name="Percent 4 7" xfId="14562"/>
    <cellStyle name="Percent 40" xfId="14563"/>
    <cellStyle name="Percent 41" xfId="14564"/>
    <cellStyle name="Percent 42" xfId="14565"/>
    <cellStyle name="Percent 43" xfId="14566"/>
    <cellStyle name="Percent 44" xfId="14567"/>
    <cellStyle name="Percent 45" xfId="14568"/>
    <cellStyle name="Percent 45 2" xfId="14569"/>
    <cellStyle name="Percent 45 3" xfId="14570"/>
    <cellStyle name="Percent 46" xfId="14571"/>
    <cellStyle name="Percent 47" xfId="14572"/>
    <cellStyle name="Percent 48" xfId="14573"/>
    <cellStyle name="Percent 49" xfId="14574"/>
    <cellStyle name="Percent 5" xfId="159"/>
    <cellStyle name="Percent 5 2" xfId="14575"/>
    <cellStyle name="Percent 5 3" xfId="14576"/>
    <cellStyle name="Percent 50" xfId="14577"/>
    <cellStyle name="Percent 51" xfId="14578"/>
    <cellStyle name="Percent 52" xfId="14579"/>
    <cellStyle name="Percent 53" xfId="14580"/>
    <cellStyle name="Percent 54" xfId="14581"/>
    <cellStyle name="Percent 55" xfId="14582"/>
    <cellStyle name="Percent 56" xfId="14583"/>
    <cellStyle name="Percent 57" xfId="14584"/>
    <cellStyle name="Percent 57 2" xfId="14585"/>
    <cellStyle name="Percent 58" xfId="14586"/>
    <cellStyle name="Percent 58 2" xfId="14587"/>
    <cellStyle name="Percent 59" xfId="14588"/>
    <cellStyle name="Percent 59 2" xfId="14589"/>
    <cellStyle name="Percent 6" xfId="214"/>
    <cellStyle name="Percent 6 2" xfId="14590"/>
    <cellStyle name="Percent 6 3" xfId="14591"/>
    <cellStyle name="Percent 6 3 2" xfId="14592"/>
    <cellStyle name="Percent 6 3 3" xfId="14593"/>
    <cellStyle name="Percent 6 4" xfId="14594"/>
    <cellStyle name="Percent 6 4 2" xfId="14595"/>
    <cellStyle name="Percent 6 5" xfId="14596"/>
    <cellStyle name="Percent 6 5 2" xfId="14597"/>
    <cellStyle name="Percent 6 6" xfId="14598"/>
    <cellStyle name="Percent 6 6 2" xfId="14599"/>
    <cellStyle name="Percent 6 7" xfId="14600"/>
    <cellStyle name="Percent 60" xfId="14601"/>
    <cellStyle name="Percent 60 2" xfId="14602"/>
    <cellStyle name="Percent 61" xfId="14603"/>
    <cellStyle name="Percent 61 2" xfId="14604"/>
    <cellStyle name="Percent 62" xfId="14605"/>
    <cellStyle name="Percent 62 2" xfId="14606"/>
    <cellStyle name="Percent 63" xfId="14607"/>
    <cellStyle name="Percent 63 2" xfId="14608"/>
    <cellStyle name="Percent 64" xfId="14609"/>
    <cellStyle name="Percent 64 2" xfId="14610"/>
    <cellStyle name="Percent 7" xfId="484"/>
    <cellStyle name="Percent 7 2" xfId="14611"/>
    <cellStyle name="Percent 7 2 2" xfId="14612"/>
    <cellStyle name="Percent 7 2 2 2" xfId="14613"/>
    <cellStyle name="Percent 7 2 3" xfId="14614"/>
    <cellStyle name="Percent 7 2 4" xfId="14615"/>
    <cellStyle name="Percent 7 3" xfId="14616"/>
    <cellStyle name="Percent 7 3 2" xfId="14617"/>
    <cellStyle name="Percent 7 3 3" xfId="14618"/>
    <cellStyle name="Percent 7 4" xfId="14619"/>
    <cellStyle name="Percent 7 4 2" xfId="14620"/>
    <cellStyle name="Percent 7 5" xfId="14621"/>
    <cellStyle name="Percent 7 5 2" xfId="14622"/>
    <cellStyle name="Percent 7 6" xfId="14623"/>
    <cellStyle name="Percent 7 6 2" xfId="14624"/>
    <cellStyle name="Percent 7 7" xfId="14625"/>
    <cellStyle name="Percent 8" xfId="485"/>
    <cellStyle name="Percent 8 2" xfId="14626"/>
    <cellStyle name="Percent 8 2 2" xfId="14627"/>
    <cellStyle name="Percent 8 2 3" xfId="14628"/>
    <cellStyle name="Percent 8 3" xfId="14629"/>
    <cellStyle name="Percent 8 4" xfId="14630"/>
    <cellStyle name="Percent 8 4 2" xfId="14631"/>
    <cellStyle name="Percent 8 5" xfId="14632"/>
    <cellStyle name="Percent 8 5 2" xfId="14633"/>
    <cellStyle name="Percent 8 6" xfId="14634"/>
    <cellStyle name="Percent 8 6 2" xfId="14635"/>
    <cellStyle name="Percent 8 7" xfId="14636"/>
    <cellStyle name="Percent 9" xfId="14637"/>
    <cellStyle name="Percent 9 2" xfId="14638"/>
    <cellStyle name="Percent 9 2 2" xfId="14639"/>
    <cellStyle name="Percent 9 3" xfId="14640"/>
    <cellStyle name="Percent 9 4" xfId="14641"/>
    <cellStyle name="Percent Hard" xfId="14642"/>
    <cellStyle name="Percent(0)" xfId="486"/>
    <cellStyle name="Percent(0) 2" xfId="14643"/>
    <cellStyle name="Percent(0) 2 2" xfId="14644"/>
    <cellStyle name="Percent(0) 2 3" xfId="14645"/>
    <cellStyle name="Percent(0) 3" xfId="14646"/>
    <cellStyle name="Percent(0) 4" xfId="14647"/>
    <cellStyle name="Percent(0)_Deferred Income Taxes" xfId="14648"/>
    <cellStyle name="Percentage" xfId="14649"/>
    <cellStyle name="Perlong" xfId="14650"/>
    <cellStyle name="Private" xfId="14651"/>
    <cellStyle name="Private1" xfId="14652"/>
    <cellStyle name="PSChar" xfId="14653"/>
    <cellStyle name="PSDate" xfId="14654"/>
    <cellStyle name="PSDec" xfId="14655"/>
    <cellStyle name="PSdesc" xfId="14656"/>
    <cellStyle name="PSHeading" xfId="14657"/>
    <cellStyle name="PSInt" xfId="14658"/>
    <cellStyle name="PSSpacer" xfId="14659"/>
    <cellStyle name="PStest" xfId="14660"/>
    <cellStyle name="r" xfId="14661"/>
    <cellStyle name="r_10_21 A&amp;G Review" xfId="14662"/>
    <cellStyle name="r_10_21 A&amp;G Review Raul" xfId="14663"/>
    <cellStyle name="r_10-17" xfId="14664"/>
    <cellStyle name="r_2003 Reduction &amp; Sensitivities" xfId="14665"/>
    <cellStyle name="r_2003BudgetVariances" xfId="14666"/>
    <cellStyle name="r_Aug 02 FOR" xfId="14667"/>
    <cellStyle name="r_forecastTools6" xfId="14668"/>
    <cellStyle name="r_Interest model" xfId="14669"/>
    <cellStyle name="r_Interest model_PGE FS 1999 - 2006 10-23 V1 - for budget pres" xfId="14670"/>
    <cellStyle name="r_Mary Cilia Model with Current Projections (LINKED)" xfId="14671"/>
    <cellStyle name="r_OpCo and Prelim Budget-2003 Final" xfId="14672"/>
    <cellStyle name="r_OpCo and Prelim Budget-2003 Final_PGE FS 1999 - 2006 10-23 V1 - for budget pres" xfId="14673"/>
    <cellStyle name="r_PGE FS 1999 - 2006 10-23 V1 - for budget pres" xfId="14674"/>
    <cellStyle name="r_PGE OpCo Forecast for Budget Presentation" xfId="14675"/>
    <cellStyle name="r_PGG Draft Cons Forecast 4-14 Revised" xfId="14676"/>
    <cellStyle name="r_PGG Draft Cons Forecast 4-14 Revised_PGE FS 1999 - 2006 10-23 V1 - for budget pres" xfId="14677"/>
    <cellStyle name="r_Reg Assets &amp; Liab" xfId="14678"/>
    <cellStyle name="r_Summary" xfId="14679"/>
    <cellStyle name="r_Summary - OpCo and Prelim Budget-2003 Final" xfId="14680"/>
    <cellStyle name="r_Summary - OpCo and Prelim Budget-2003 Final_PGE FS 1999 - 2006 10-23 V1 - for budget pres" xfId="14681"/>
    <cellStyle name="r_Summary_PGE FS 1999 - 2006 10-23 V1 - for budget pres" xfId="14682"/>
    <cellStyle name="RangeName" xfId="160"/>
    <cellStyle name="regstoresfromspecstores" xfId="14683"/>
    <cellStyle name="Reset  - Style7" xfId="14684"/>
    <cellStyle name="RevList" xfId="14685"/>
    <cellStyle name="Right" xfId="14686"/>
    <cellStyle name="SAPBEXaggData" xfId="161"/>
    <cellStyle name="SAPBEXaggData 2" xfId="14687"/>
    <cellStyle name="SAPBEXaggData 3" xfId="14688"/>
    <cellStyle name="SAPBEXaggData 4" xfId="14689"/>
    <cellStyle name="SAPBEXaggData 5" xfId="14690"/>
    <cellStyle name="SAPBEXaggData 6" xfId="14691"/>
    <cellStyle name="SAPBEXaggData_Deferred Income Taxes" xfId="14692"/>
    <cellStyle name="SAPBEXaggDataEmph" xfId="162"/>
    <cellStyle name="SAPBEXaggDataEmph 2" xfId="14693"/>
    <cellStyle name="SAPBEXaggDataEmph 3" xfId="14694"/>
    <cellStyle name="SAPBEXaggDataEmph 4" xfId="14695"/>
    <cellStyle name="SAPBEXaggDataEmph 5" xfId="14696"/>
    <cellStyle name="SAPBEXaggDataEmph 6" xfId="14697"/>
    <cellStyle name="SAPBEXaggDataEmph_Deferred Income Taxes" xfId="14698"/>
    <cellStyle name="SAPBEXaggItem" xfId="163"/>
    <cellStyle name="SAPBEXaggItem 10" xfId="14699"/>
    <cellStyle name="SAPBEXaggItem 2" xfId="14700"/>
    <cellStyle name="SAPBEXaggItem 2 2" xfId="14701"/>
    <cellStyle name="SAPBEXaggItem 2 3" xfId="14702"/>
    <cellStyle name="SAPBEXaggItem 2 4" xfId="14703"/>
    <cellStyle name="SAPBEXaggItem 3" xfId="14704"/>
    <cellStyle name="SAPBEXaggItem 3 2" xfId="14705"/>
    <cellStyle name="SAPBEXaggItem 3 3" xfId="14706"/>
    <cellStyle name="SAPBEXaggItem 3 4" xfId="14707"/>
    <cellStyle name="SAPBEXaggItem 4" xfId="14708"/>
    <cellStyle name="SAPBEXaggItem 4 2" xfId="14709"/>
    <cellStyle name="SAPBEXaggItem 4 3" xfId="14710"/>
    <cellStyle name="SAPBEXaggItem 4 4" xfId="14711"/>
    <cellStyle name="SAPBEXaggItem 5" xfId="14712"/>
    <cellStyle name="SAPBEXaggItem 5 2" xfId="14713"/>
    <cellStyle name="SAPBEXaggItem 5 3" xfId="14714"/>
    <cellStyle name="SAPBEXaggItem 5 4" xfId="14715"/>
    <cellStyle name="SAPBEXaggItem 6" xfId="14716"/>
    <cellStyle name="SAPBEXaggItem 6 2" xfId="14717"/>
    <cellStyle name="SAPBEXaggItem 6 3" xfId="14718"/>
    <cellStyle name="SAPBEXaggItem 6 4" xfId="14719"/>
    <cellStyle name="SAPBEXaggItem 7" xfId="14720"/>
    <cellStyle name="SAPBEXaggItem 7 2" xfId="14721"/>
    <cellStyle name="SAPBEXaggItem 7 3" xfId="14722"/>
    <cellStyle name="SAPBEXaggItem 7 4" xfId="14723"/>
    <cellStyle name="SAPBEXaggItem 8" xfId="14724"/>
    <cellStyle name="SAPBEXaggItem 9" xfId="14725"/>
    <cellStyle name="SAPBEXaggItem_Copy of xSAPtemp5457" xfId="14726"/>
    <cellStyle name="SAPBEXaggItemX" xfId="164"/>
    <cellStyle name="SAPBEXaggItemX 2" xfId="14727"/>
    <cellStyle name="SAPBEXaggItemX 3" xfId="14728"/>
    <cellStyle name="SAPBEXaggItemX 4" xfId="14729"/>
    <cellStyle name="SAPBEXaggItemX 5" xfId="14730"/>
    <cellStyle name="SAPBEXaggItemX 6" xfId="14731"/>
    <cellStyle name="SAPBEXaggItemX_Deferred Income Taxes" xfId="14732"/>
    <cellStyle name="SAPBEXchaText" xfId="165"/>
    <cellStyle name="SAPBEXchaText 10" xfId="14733"/>
    <cellStyle name="SAPBEXchaText 11" xfId="14734"/>
    <cellStyle name="SAPBEXchaText 2" xfId="14735"/>
    <cellStyle name="SAPBEXchaText 2 2" xfId="14736"/>
    <cellStyle name="SAPBEXchaText 2 3" xfId="14737"/>
    <cellStyle name="SAPBEXchaText 2 3 2" xfId="14738"/>
    <cellStyle name="SAPBEXchaText 2 3 3" xfId="14739"/>
    <cellStyle name="SAPBEXchaText 2 3 4" xfId="14740"/>
    <cellStyle name="SAPBEXchaText 2 4" xfId="14741"/>
    <cellStyle name="SAPBEXchaText 2 5" xfId="14742"/>
    <cellStyle name="SAPBEXchaText 2 6" xfId="14743"/>
    <cellStyle name="SAPBEXchaText 3" xfId="14744"/>
    <cellStyle name="SAPBEXchaText 3 2" xfId="14745"/>
    <cellStyle name="SAPBEXchaText 3 3" xfId="14746"/>
    <cellStyle name="SAPBEXchaText 3 4" xfId="14747"/>
    <cellStyle name="SAPBEXchaText 4" xfId="14748"/>
    <cellStyle name="SAPBEXchaText 4 2" xfId="14749"/>
    <cellStyle name="SAPBEXchaText 4 3" xfId="14750"/>
    <cellStyle name="SAPBEXchaText 4 4" xfId="14751"/>
    <cellStyle name="SAPBEXchaText 5" xfId="14752"/>
    <cellStyle name="SAPBEXchaText 5 2" xfId="14753"/>
    <cellStyle name="SAPBEXchaText 5 3" xfId="14754"/>
    <cellStyle name="SAPBEXchaText 5 4" xfId="14755"/>
    <cellStyle name="SAPBEXchaText 6" xfId="14756"/>
    <cellStyle name="SAPBEXchaText 6 2" xfId="14757"/>
    <cellStyle name="SAPBEXchaText 6 3" xfId="14758"/>
    <cellStyle name="SAPBEXchaText 6 4" xfId="14759"/>
    <cellStyle name="SAPBEXchaText 7" xfId="14760"/>
    <cellStyle name="SAPBEXchaText 8" xfId="14761"/>
    <cellStyle name="SAPBEXchaText 8 2" xfId="14762"/>
    <cellStyle name="SAPBEXchaText 8 3" xfId="14763"/>
    <cellStyle name="SAPBEXchaText 9" xfId="14764"/>
    <cellStyle name="SAPBEXchaText_Copy of xSAPtemp5457" xfId="14765"/>
    <cellStyle name="SAPBEXexcBad7" xfId="166"/>
    <cellStyle name="SAPBEXexcBad7 2" xfId="14766"/>
    <cellStyle name="SAPBEXexcBad7 3" xfId="14767"/>
    <cellStyle name="SAPBEXexcBad7 4" xfId="14768"/>
    <cellStyle name="SAPBEXexcBad7 5" xfId="14769"/>
    <cellStyle name="SAPBEXexcBad7 6" xfId="14770"/>
    <cellStyle name="SAPBEXexcBad7_Deferred Income Taxes" xfId="14771"/>
    <cellStyle name="SAPBEXexcBad8" xfId="167"/>
    <cellStyle name="SAPBEXexcBad8 2" xfId="14772"/>
    <cellStyle name="SAPBEXexcBad8 3" xfId="14773"/>
    <cellStyle name="SAPBEXexcBad8 4" xfId="14774"/>
    <cellStyle name="SAPBEXexcBad8 5" xfId="14775"/>
    <cellStyle name="SAPBEXexcBad8 6" xfId="14776"/>
    <cellStyle name="SAPBEXexcBad8_Deferred Income Taxes" xfId="14777"/>
    <cellStyle name="SAPBEXexcBad9" xfId="168"/>
    <cellStyle name="SAPBEXexcBad9 2" xfId="14778"/>
    <cellStyle name="SAPBEXexcBad9 3" xfId="14779"/>
    <cellStyle name="SAPBEXexcBad9 4" xfId="14780"/>
    <cellStyle name="SAPBEXexcBad9 5" xfId="14781"/>
    <cellStyle name="SAPBEXexcBad9 6" xfId="14782"/>
    <cellStyle name="SAPBEXexcBad9_Deferred Income Taxes" xfId="14783"/>
    <cellStyle name="SAPBEXexcCritical4" xfId="169"/>
    <cellStyle name="SAPBEXexcCritical4 2" xfId="14784"/>
    <cellStyle name="SAPBEXexcCritical4 3" xfId="14785"/>
    <cellStyle name="SAPBEXexcCritical4 4" xfId="14786"/>
    <cellStyle name="SAPBEXexcCritical4 5" xfId="14787"/>
    <cellStyle name="SAPBEXexcCritical4 6" xfId="14788"/>
    <cellStyle name="SAPBEXexcCritical4_Deferred Income Taxes" xfId="14789"/>
    <cellStyle name="SAPBEXexcCritical5" xfId="170"/>
    <cellStyle name="SAPBEXexcCritical5 2" xfId="14790"/>
    <cellStyle name="SAPBEXexcCritical5 3" xfId="14791"/>
    <cellStyle name="SAPBEXexcCritical5 4" xfId="14792"/>
    <cellStyle name="SAPBEXexcCritical5 5" xfId="14793"/>
    <cellStyle name="SAPBEXexcCritical5 6" xfId="14794"/>
    <cellStyle name="SAPBEXexcCritical5_Deferred Income Taxes" xfId="14795"/>
    <cellStyle name="SAPBEXexcCritical6" xfId="171"/>
    <cellStyle name="SAPBEXexcCritical6 2" xfId="14796"/>
    <cellStyle name="SAPBEXexcCritical6 3" xfId="14797"/>
    <cellStyle name="SAPBEXexcCritical6 4" xfId="14798"/>
    <cellStyle name="SAPBEXexcCritical6 5" xfId="14799"/>
    <cellStyle name="SAPBEXexcCritical6 6" xfId="14800"/>
    <cellStyle name="SAPBEXexcCritical6_Deferred Income Taxes" xfId="14801"/>
    <cellStyle name="SAPBEXexcGood1" xfId="172"/>
    <cellStyle name="SAPBEXexcGood1 2" xfId="14802"/>
    <cellStyle name="SAPBEXexcGood1 3" xfId="14803"/>
    <cellStyle name="SAPBEXexcGood1 4" xfId="14804"/>
    <cellStyle name="SAPBEXexcGood1 5" xfId="14805"/>
    <cellStyle name="SAPBEXexcGood1 6" xfId="14806"/>
    <cellStyle name="SAPBEXexcGood1_Deferred Income Taxes" xfId="14807"/>
    <cellStyle name="SAPBEXexcGood2" xfId="173"/>
    <cellStyle name="SAPBEXexcGood2 2" xfId="14808"/>
    <cellStyle name="SAPBEXexcGood2 3" xfId="14809"/>
    <cellStyle name="SAPBEXexcGood2 4" xfId="14810"/>
    <cellStyle name="SAPBEXexcGood2 5" xfId="14811"/>
    <cellStyle name="SAPBEXexcGood2 6" xfId="14812"/>
    <cellStyle name="SAPBEXexcGood2_Deferred Income Taxes" xfId="14813"/>
    <cellStyle name="SAPBEXexcGood3" xfId="174"/>
    <cellStyle name="SAPBEXexcGood3 2" xfId="14814"/>
    <cellStyle name="SAPBEXexcGood3 3" xfId="14815"/>
    <cellStyle name="SAPBEXexcGood3 4" xfId="14816"/>
    <cellStyle name="SAPBEXexcGood3 5" xfId="14817"/>
    <cellStyle name="SAPBEXexcGood3 6" xfId="14818"/>
    <cellStyle name="SAPBEXexcGood3_Deferred Income Taxes" xfId="14819"/>
    <cellStyle name="SAPBEXfilterDrill" xfId="175"/>
    <cellStyle name="SAPBEXfilterDrill 2" xfId="14820"/>
    <cellStyle name="SAPBEXfilterDrill 3" xfId="14821"/>
    <cellStyle name="SAPBEXfilterDrill 4" xfId="14822"/>
    <cellStyle name="SAPBEXfilterDrill 5" xfId="14823"/>
    <cellStyle name="SAPBEXfilterDrill 6" xfId="14824"/>
    <cellStyle name="SAPBEXfilterDrill_Deferred Income Taxes" xfId="14825"/>
    <cellStyle name="SAPBEXfilterItem" xfId="176"/>
    <cellStyle name="SAPBEXfilterItem 10" xfId="14826"/>
    <cellStyle name="SAPBEXfilterItem 10 2" xfId="14827"/>
    <cellStyle name="SAPBEXfilterItem 2" xfId="14828"/>
    <cellStyle name="SAPBEXfilterItem 2 2" xfId="14829"/>
    <cellStyle name="SAPBEXfilterItem 2 3" xfId="14830"/>
    <cellStyle name="SAPBEXfilterItem 3" xfId="14831"/>
    <cellStyle name="SAPBEXfilterItem 4" xfId="14832"/>
    <cellStyle name="SAPBEXfilterItem 5" xfId="14833"/>
    <cellStyle name="SAPBEXfilterItem 6" xfId="14834"/>
    <cellStyle name="SAPBEXfilterItem 7" xfId="14835"/>
    <cellStyle name="SAPBEXfilterItem_Copy of xSAPtemp5457" xfId="14836"/>
    <cellStyle name="SAPBEXfilterText" xfId="177"/>
    <cellStyle name="SAPBEXfilterText 2" xfId="487"/>
    <cellStyle name="SAPBEXfilterText 2 2" xfId="14837"/>
    <cellStyle name="SAPBEXfilterText 3" xfId="488"/>
    <cellStyle name="SAPBEXfilterText 3 2" xfId="14838"/>
    <cellStyle name="SAPBEXfilterText 4" xfId="14839"/>
    <cellStyle name="SAPBEXfilterText 4 2" xfId="14840"/>
    <cellStyle name="SAPBEXfilterText 5" xfId="14841"/>
    <cellStyle name="SAPBEXfilterText 6" xfId="14842"/>
    <cellStyle name="SAPBEXfilterText 7" xfId="14843"/>
    <cellStyle name="SAPBEXfilterText 8" xfId="14844"/>
    <cellStyle name="SAPBEXfilterText 9" xfId="14845"/>
    <cellStyle name="SAPBEXformats" xfId="178"/>
    <cellStyle name="SAPBEXformats 2" xfId="14846"/>
    <cellStyle name="SAPBEXformats 3" xfId="14847"/>
    <cellStyle name="SAPBEXformats 4" xfId="14848"/>
    <cellStyle name="SAPBEXformats 5" xfId="14849"/>
    <cellStyle name="SAPBEXformats 6" xfId="14850"/>
    <cellStyle name="SAPBEXformats 7" xfId="14851"/>
    <cellStyle name="SAPBEXformats_Deferred Income Taxes" xfId="14852"/>
    <cellStyle name="SAPBEXheaderItem" xfId="179"/>
    <cellStyle name="SAPBEXheaderItem 10" xfId="14853"/>
    <cellStyle name="SAPBEXheaderItem 11" xfId="14854"/>
    <cellStyle name="SAPBEXheaderItem 12" xfId="14855"/>
    <cellStyle name="SAPBEXheaderItem 13" xfId="14856"/>
    <cellStyle name="SAPBEXheaderItem 14" xfId="14857"/>
    <cellStyle name="SAPBEXheaderItem 15" xfId="14858"/>
    <cellStyle name="SAPBEXheaderItem 16" xfId="14859"/>
    <cellStyle name="SAPBEXheaderItem 16 2" xfId="14860"/>
    <cellStyle name="SAPBEXheaderItem 17" xfId="14861"/>
    <cellStyle name="SAPBEXheaderItem 18" xfId="14862"/>
    <cellStyle name="SAPBEXheaderItem 18 2" xfId="14863"/>
    <cellStyle name="SAPBEXheaderItem 19" xfId="14864"/>
    <cellStyle name="SAPBEXheaderItem 19 2" xfId="14865"/>
    <cellStyle name="SAPBEXheaderItem 2" xfId="489"/>
    <cellStyle name="SAPBEXheaderItem 2 2" xfId="14866"/>
    <cellStyle name="SAPBEXheaderItem 2 3" xfId="14867"/>
    <cellStyle name="SAPBEXheaderItem 20" xfId="14868"/>
    <cellStyle name="SAPBEXheaderItem 21" xfId="14869"/>
    <cellStyle name="SAPBEXheaderItem 22" xfId="14870"/>
    <cellStyle name="SAPBEXheaderItem 23" xfId="14871"/>
    <cellStyle name="SAPBEXheaderItem 24" xfId="14872"/>
    <cellStyle name="SAPBEXheaderItem 25" xfId="14873"/>
    <cellStyle name="SAPBEXheaderItem 26" xfId="14874"/>
    <cellStyle name="SAPBEXheaderItem 27" xfId="14875"/>
    <cellStyle name="SAPBEXheaderItem 28" xfId="14876"/>
    <cellStyle name="SAPBEXheaderItem 3" xfId="490"/>
    <cellStyle name="SAPBEXheaderItem 3 2" xfId="14877"/>
    <cellStyle name="SAPBEXheaderItem 3 3" xfId="14878"/>
    <cellStyle name="SAPBEXheaderItem 4" xfId="491"/>
    <cellStyle name="SAPBEXheaderItem 4 2" xfId="14879"/>
    <cellStyle name="SAPBEXheaderItem 4 3" xfId="14880"/>
    <cellStyle name="SAPBEXheaderItem 5" xfId="14881"/>
    <cellStyle name="SAPBEXheaderItem 5 2" xfId="14882"/>
    <cellStyle name="SAPBEXheaderItem 5 3" xfId="14883"/>
    <cellStyle name="SAPBEXheaderItem 6" xfId="14884"/>
    <cellStyle name="SAPBEXheaderItem 6 2" xfId="14885"/>
    <cellStyle name="SAPBEXheaderItem 6 3" xfId="14886"/>
    <cellStyle name="SAPBEXheaderItem 7" xfId="14887"/>
    <cellStyle name="SAPBEXheaderItem 7 2" xfId="14888"/>
    <cellStyle name="SAPBEXheaderItem 7 3" xfId="14889"/>
    <cellStyle name="SAPBEXheaderItem 8" xfId="14890"/>
    <cellStyle name="SAPBEXheaderItem 9" xfId="14891"/>
    <cellStyle name="SAPBEXheaderItem_Copy of xSAPtemp5457" xfId="14892"/>
    <cellStyle name="SAPBEXheaderText" xfId="180"/>
    <cellStyle name="SAPBEXheaderText 10" xfId="14893"/>
    <cellStyle name="SAPBEXheaderText 11" xfId="14894"/>
    <cellStyle name="SAPBEXheaderText 12" xfId="14895"/>
    <cellStyle name="SAPBEXheaderText 12 2" xfId="14896"/>
    <cellStyle name="SAPBEXheaderText 12 3" xfId="14897"/>
    <cellStyle name="SAPBEXheaderText 13" xfId="14898"/>
    <cellStyle name="SAPBEXheaderText 14" xfId="14899"/>
    <cellStyle name="SAPBEXheaderText 15" xfId="14900"/>
    <cellStyle name="SAPBEXheaderText 16" xfId="14901"/>
    <cellStyle name="SAPBEXheaderText 16 2" xfId="14902"/>
    <cellStyle name="SAPBEXheaderText 17" xfId="14903"/>
    <cellStyle name="SAPBEXheaderText 18" xfId="14904"/>
    <cellStyle name="SAPBEXheaderText 18 2" xfId="14905"/>
    <cellStyle name="SAPBEXheaderText 19" xfId="14906"/>
    <cellStyle name="SAPBEXheaderText 19 2" xfId="14907"/>
    <cellStyle name="SAPBEXheaderText 2" xfId="492"/>
    <cellStyle name="SAPBEXheaderText 2 2" xfId="14908"/>
    <cellStyle name="SAPBEXheaderText 2 3" xfId="14909"/>
    <cellStyle name="SAPBEXheaderText 20" xfId="14910"/>
    <cellStyle name="SAPBEXheaderText 21" xfId="14911"/>
    <cellStyle name="SAPBEXheaderText 22" xfId="14912"/>
    <cellStyle name="SAPBEXheaderText 23" xfId="14913"/>
    <cellStyle name="SAPBEXheaderText 24" xfId="14914"/>
    <cellStyle name="SAPBEXheaderText 25" xfId="14915"/>
    <cellStyle name="SAPBEXheaderText 26" xfId="14916"/>
    <cellStyle name="SAPBEXheaderText 27" xfId="14917"/>
    <cellStyle name="SAPBEXheaderText 28" xfId="14918"/>
    <cellStyle name="SAPBEXheaderText 3" xfId="493"/>
    <cellStyle name="SAPBEXheaderText 3 2" xfId="14919"/>
    <cellStyle name="SAPBEXheaderText 3 3" xfId="14920"/>
    <cellStyle name="SAPBEXheaderText 4" xfId="494"/>
    <cellStyle name="SAPBEXheaderText 4 2" xfId="14921"/>
    <cellStyle name="SAPBEXheaderText 4 3" xfId="14922"/>
    <cellStyle name="SAPBEXheaderText 5" xfId="14923"/>
    <cellStyle name="SAPBEXheaderText 5 2" xfId="14924"/>
    <cellStyle name="SAPBEXheaderText 5 3" xfId="14925"/>
    <cellStyle name="SAPBEXheaderText 6" xfId="14926"/>
    <cellStyle name="SAPBEXheaderText 6 2" xfId="14927"/>
    <cellStyle name="SAPBEXheaderText 6 3" xfId="14928"/>
    <cellStyle name="SAPBEXheaderText 7" xfId="14929"/>
    <cellStyle name="SAPBEXheaderText 7 2" xfId="14930"/>
    <cellStyle name="SAPBEXheaderText 7 3" xfId="14931"/>
    <cellStyle name="SAPBEXheaderText 8" xfId="14932"/>
    <cellStyle name="SAPBEXheaderText 9" xfId="14933"/>
    <cellStyle name="SAPBEXheaderText_Copy of xSAPtemp5457" xfId="14934"/>
    <cellStyle name="SAPBEXHLevel0" xfId="181"/>
    <cellStyle name="SAPBEXHLevel0 10" xfId="14935"/>
    <cellStyle name="SAPBEXHLevel0 10 2" xfId="14936"/>
    <cellStyle name="SAPBEXHLevel0 10 3" xfId="14937"/>
    <cellStyle name="SAPBEXHLevel0 10 4" xfId="14938"/>
    <cellStyle name="SAPBEXHLevel0 11" xfId="14939"/>
    <cellStyle name="SAPBEXHLevel0 11 2" xfId="14940"/>
    <cellStyle name="SAPBEXHLevel0 11 3" xfId="14941"/>
    <cellStyle name="SAPBEXHLevel0 11 4" xfId="14942"/>
    <cellStyle name="SAPBEXHLevel0 12" xfId="14943"/>
    <cellStyle name="SAPBEXHLevel0 12 2" xfId="14944"/>
    <cellStyle name="SAPBEXHLevel0 12 3" xfId="14945"/>
    <cellStyle name="SAPBEXHLevel0 12 4" xfId="14946"/>
    <cellStyle name="SAPBEXHLevel0 13" xfId="14947"/>
    <cellStyle name="SAPBEXHLevel0 14" xfId="14948"/>
    <cellStyle name="SAPBEXHLevel0 15" xfId="14949"/>
    <cellStyle name="SAPBEXHLevel0 2" xfId="495"/>
    <cellStyle name="SAPBEXHLevel0 2 2" xfId="14950"/>
    <cellStyle name="SAPBEXHLevel0 2 3" xfId="14951"/>
    <cellStyle name="SAPBEXHLevel0 2 4" xfId="14952"/>
    <cellStyle name="SAPBEXHLevel0 3" xfId="496"/>
    <cellStyle name="SAPBEXHLevel0 3 2" xfId="14953"/>
    <cellStyle name="SAPBEXHLevel0 3 3" xfId="14954"/>
    <cellStyle name="SAPBEXHLevel0 3 4" xfId="14955"/>
    <cellStyle name="SAPBEXHLevel0 4" xfId="497"/>
    <cellStyle name="SAPBEXHLevel0 4 2" xfId="14956"/>
    <cellStyle name="SAPBEXHLevel0 4 3" xfId="14957"/>
    <cellStyle name="SAPBEXHLevel0 4 4" xfId="14958"/>
    <cellStyle name="SAPBEXHLevel0 5" xfId="498"/>
    <cellStyle name="SAPBEXHLevel0 5 2" xfId="14959"/>
    <cellStyle name="SAPBEXHLevel0 5 3" xfId="14960"/>
    <cellStyle name="SAPBEXHLevel0 5 4" xfId="14961"/>
    <cellStyle name="SAPBEXHLevel0 6" xfId="499"/>
    <cellStyle name="SAPBEXHLevel0 6 2" xfId="14962"/>
    <cellStyle name="SAPBEXHLevel0 6 3" xfId="14963"/>
    <cellStyle name="SAPBEXHLevel0 6 4" xfId="14964"/>
    <cellStyle name="SAPBEXHLevel0 7" xfId="14965"/>
    <cellStyle name="SAPBEXHLevel0 7 2" xfId="14966"/>
    <cellStyle name="SAPBEXHLevel0 7 3" xfId="14967"/>
    <cellStyle name="SAPBEXHLevel0 7 4" xfId="14968"/>
    <cellStyle name="SAPBEXHLevel0 8" xfId="14969"/>
    <cellStyle name="SAPBEXHLevel0 8 2" xfId="14970"/>
    <cellStyle name="SAPBEXHLevel0 8 3" xfId="14971"/>
    <cellStyle name="SAPBEXHLevel0 8 4" xfId="14972"/>
    <cellStyle name="SAPBEXHLevel0 9" xfId="14973"/>
    <cellStyle name="SAPBEXHLevel0 9 2" xfId="14974"/>
    <cellStyle name="SAPBEXHLevel0 9 3" xfId="14975"/>
    <cellStyle name="SAPBEXHLevel0 9 4" xfId="14976"/>
    <cellStyle name="SAPBEXHLevel0_Deferred Income Taxes" xfId="14977"/>
    <cellStyle name="SAPBEXHLevel0X" xfId="182"/>
    <cellStyle name="SAPBEXHLevel0X 10" xfId="14978"/>
    <cellStyle name="SAPBEXHLevel0X 10 2" xfId="14979"/>
    <cellStyle name="SAPBEXHLevel0X 10 3" xfId="14980"/>
    <cellStyle name="SAPBEXHLevel0X 10 4" xfId="14981"/>
    <cellStyle name="SAPBEXHLevel0X 11" xfId="14982"/>
    <cellStyle name="SAPBEXHLevel0X 11 2" xfId="14983"/>
    <cellStyle name="SAPBEXHLevel0X 11 3" xfId="14984"/>
    <cellStyle name="SAPBEXHLevel0X 11 4" xfId="14985"/>
    <cellStyle name="SAPBEXHLevel0X 12" xfId="14986"/>
    <cellStyle name="SAPBEXHLevel0X 13" xfId="14987"/>
    <cellStyle name="SAPBEXHLevel0X 14" xfId="14988"/>
    <cellStyle name="SAPBEXHLevel0X 2" xfId="500"/>
    <cellStyle name="SAPBEXHLevel0X 2 2" xfId="14989"/>
    <cellStyle name="SAPBEXHLevel0X 2 3" xfId="14990"/>
    <cellStyle name="SAPBEXHLevel0X 2 4" xfId="14991"/>
    <cellStyle name="SAPBEXHLevel0X 3" xfId="501"/>
    <cellStyle name="SAPBEXHLevel0X 3 2" xfId="14992"/>
    <cellStyle name="SAPBEXHLevel0X 3 3" xfId="14993"/>
    <cellStyle name="SAPBEXHLevel0X 3 4" xfId="14994"/>
    <cellStyle name="SAPBEXHLevel0X 4" xfId="502"/>
    <cellStyle name="SAPBEXHLevel0X 4 2" xfId="14995"/>
    <cellStyle name="SAPBEXHLevel0X 4 3" xfId="14996"/>
    <cellStyle name="SAPBEXHLevel0X 4 4" xfId="14997"/>
    <cellStyle name="SAPBEXHLevel0X 5" xfId="503"/>
    <cellStyle name="SAPBEXHLevel0X 5 2" xfId="14998"/>
    <cellStyle name="SAPBEXHLevel0X 5 3" xfId="14999"/>
    <cellStyle name="SAPBEXHLevel0X 5 4" xfId="15000"/>
    <cellStyle name="SAPBEXHLevel0X 6" xfId="504"/>
    <cellStyle name="SAPBEXHLevel0X 6 2" xfId="15001"/>
    <cellStyle name="SAPBEXHLevel0X 6 3" xfId="15002"/>
    <cellStyle name="SAPBEXHLevel0X 6 4" xfId="15003"/>
    <cellStyle name="SAPBEXHLevel0X 7" xfId="15004"/>
    <cellStyle name="SAPBEXHLevel0X 7 2" xfId="15005"/>
    <cellStyle name="SAPBEXHLevel0X 7 3" xfId="15006"/>
    <cellStyle name="SAPBEXHLevel0X 7 4" xfId="15007"/>
    <cellStyle name="SAPBEXHLevel0X 8" xfId="15008"/>
    <cellStyle name="SAPBEXHLevel0X 8 2" xfId="15009"/>
    <cellStyle name="SAPBEXHLevel0X 8 3" xfId="15010"/>
    <cellStyle name="SAPBEXHLevel0X 8 4" xfId="15011"/>
    <cellStyle name="SAPBEXHLevel0X 9" xfId="15012"/>
    <cellStyle name="SAPBEXHLevel0X 9 2" xfId="15013"/>
    <cellStyle name="SAPBEXHLevel0X 9 3" xfId="15014"/>
    <cellStyle name="SAPBEXHLevel0X 9 4" xfId="15015"/>
    <cellStyle name="SAPBEXHLevel0X_Deferred Income Taxes" xfId="15016"/>
    <cellStyle name="SAPBEXHLevel1" xfId="183"/>
    <cellStyle name="SAPBEXHLevel1 10" xfId="15017"/>
    <cellStyle name="SAPBEXHLevel1 10 2" xfId="15018"/>
    <cellStyle name="SAPBEXHLevel1 10 3" xfId="15019"/>
    <cellStyle name="SAPBEXHLevel1 10 4" xfId="15020"/>
    <cellStyle name="SAPBEXHLevel1 11" xfId="15021"/>
    <cellStyle name="SAPBEXHLevel1 11 2" xfId="15022"/>
    <cellStyle name="SAPBEXHLevel1 11 3" xfId="15023"/>
    <cellStyle name="SAPBEXHLevel1 11 4" xfId="15024"/>
    <cellStyle name="SAPBEXHLevel1 12" xfId="15025"/>
    <cellStyle name="SAPBEXHLevel1 13" xfId="15026"/>
    <cellStyle name="SAPBEXHLevel1 14" xfId="15027"/>
    <cellStyle name="SAPBEXHLevel1 2" xfId="505"/>
    <cellStyle name="SAPBEXHLevel1 2 2" xfId="15028"/>
    <cellStyle name="SAPBEXHLevel1 2 3" xfId="15029"/>
    <cellStyle name="SAPBEXHLevel1 2 4" xfId="15030"/>
    <cellStyle name="SAPBEXHLevel1 3" xfId="506"/>
    <cellStyle name="SAPBEXHLevel1 3 2" xfId="15031"/>
    <cellStyle name="SAPBEXHLevel1 3 3" xfId="15032"/>
    <cellStyle name="SAPBEXHLevel1 3 4" xfId="15033"/>
    <cellStyle name="SAPBEXHLevel1 4" xfId="507"/>
    <cellStyle name="SAPBEXHLevel1 4 2" xfId="15034"/>
    <cellStyle name="SAPBEXHLevel1 4 3" xfId="15035"/>
    <cellStyle name="SAPBEXHLevel1 4 4" xfId="15036"/>
    <cellStyle name="SAPBEXHLevel1 5" xfId="508"/>
    <cellStyle name="SAPBEXHLevel1 5 2" xfId="15037"/>
    <cellStyle name="SAPBEXHLevel1 5 3" xfId="15038"/>
    <cellStyle name="SAPBEXHLevel1 5 4" xfId="15039"/>
    <cellStyle name="SAPBEXHLevel1 6" xfId="509"/>
    <cellStyle name="SAPBEXHLevel1 6 2" xfId="15040"/>
    <cellStyle name="SAPBEXHLevel1 6 3" xfId="15041"/>
    <cellStyle name="SAPBEXHLevel1 6 4" xfId="15042"/>
    <cellStyle name="SAPBEXHLevel1 7" xfId="15043"/>
    <cellStyle name="SAPBEXHLevel1 7 2" xfId="15044"/>
    <cellStyle name="SAPBEXHLevel1 7 3" xfId="15045"/>
    <cellStyle name="SAPBEXHLevel1 7 4" xfId="15046"/>
    <cellStyle name="SAPBEXHLevel1 8" xfId="15047"/>
    <cellStyle name="SAPBEXHLevel1 8 2" xfId="15048"/>
    <cellStyle name="SAPBEXHLevel1 8 3" xfId="15049"/>
    <cellStyle name="SAPBEXHLevel1 8 4" xfId="15050"/>
    <cellStyle name="SAPBEXHLevel1 9" xfId="15051"/>
    <cellStyle name="SAPBEXHLevel1 9 2" xfId="15052"/>
    <cellStyle name="SAPBEXHLevel1 9 3" xfId="15053"/>
    <cellStyle name="SAPBEXHLevel1 9 4" xfId="15054"/>
    <cellStyle name="SAPBEXHLevel1_Deferred Income Taxes" xfId="15055"/>
    <cellStyle name="SAPBEXHLevel1X" xfId="184"/>
    <cellStyle name="SAPBEXHLevel1X 10" xfId="15056"/>
    <cellStyle name="SAPBEXHLevel1X 10 2" xfId="15057"/>
    <cellStyle name="SAPBEXHLevel1X 10 3" xfId="15058"/>
    <cellStyle name="SAPBEXHLevel1X 10 4" xfId="15059"/>
    <cellStyle name="SAPBEXHLevel1X 11" xfId="15060"/>
    <cellStyle name="SAPBEXHLevel1X 11 2" xfId="15061"/>
    <cellStyle name="SAPBEXHLevel1X 11 3" xfId="15062"/>
    <cellStyle name="SAPBEXHLevel1X 11 4" xfId="15063"/>
    <cellStyle name="SAPBEXHLevel1X 12" xfId="15064"/>
    <cellStyle name="SAPBEXHLevel1X 13" xfId="15065"/>
    <cellStyle name="SAPBEXHLevel1X 14" xfId="15066"/>
    <cellStyle name="SAPBEXHLevel1X 2" xfId="510"/>
    <cellStyle name="SAPBEXHLevel1X 2 2" xfId="15067"/>
    <cellStyle name="SAPBEXHLevel1X 2 3" xfId="15068"/>
    <cellStyle name="SAPBEXHLevel1X 2 4" xfId="15069"/>
    <cellStyle name="SAPBEXHLevel1X 3" xfId="511"/>
    <cellStyle name="SAPBEXHLevel1X 3 2" xfId="15070"/>
    <cellStyle name="SAPBEXHLevel1X 3 3" xfId="15071"/>
    <cellStyle name="SAPBEXHLevel1X 3 4" xfId="15072"/>
    <cellStyle name="SAPBEXHLevel1X 4" xfId="512"/>
    <cellStyle name="SAPBEXHLevel1X 4 2" xfId="15073"/>
    <cellStyle name="SAPBEXHLevel1X 4 3" xfId="15074"/>
    <cellStyle name="SAPBEXHLevel1X 4 4" xfId="15075"/>
    <cellStyle name="SAPBEXHLevel1X 5" xfId="513"/>
    <cellStyle name="SAPBEXHLevel1X 5 2" xfId="15076"/>
    <cellStyle name="SAPBEXHLevel1X 5 3" xfId="15077"/>
    <cellStyle name="SAPBEXHLevel1X 5 4" xfId="15078"/>
    <cellStyle name="SAPBEXHLevel1X 6" xfId="514"/>
    <cellStyle name="SAPBEXHLevel1X 6 2" xfId="15079"/>
    <cellStyle name="SAPBEXHLevel1X 6 3" xfId="15080"/>
    <cellStyle name="SAPBEXHLevel1X 6 4" xfId="15081"/>
    <cellStyle name="SAPBEXHLevel1X 7" xfId="15082"/>
    <cellStyle name="SAPBEXHLevel1X 7 2" xfId="15083"/>
    <cellStyle name="SAPBEXHLevel1X 7 3" xfId="15084"/>
    <cellStyle name="SAPBEXHLevel1X 7 4" xfId="15085"/>
    <cellStyle name="SAPBEXHLevel1X 8" xfId="15086"/>
    <cellStyle name="SAPBEXHLevel1X 8 2" xfId="15087"/>
    <cellStyle name="SAPBEXHLevel1X 8 3" xfId="15088"/>
    <cellStyle name="SAPBEXHLevel1X 8 4" xfId="15089"/>
    <cellStyle name="SAPBEXHLevel1X 9" xfId="15090"/>
    <cellStyle name="SAPBEXHLevel1X 9 2" xfId="15091"/>
    <cellStyle name="SAPBEXHLevel1X 9 3" xfId="15092"/>
    <cellStyle name="SAPBEXHLevel1X 9 4" xfId="15093"/>
    <cellStyle name="SAPBEXHLevel1X_Deferred Income Taxes" xfId="15094"/>
    <cellStyle name="SAPBEXHLevel2" xfId="185"/>
    <cellStyle name="SAPBEXHLevel2 10" xfId="15095"/>
    <cellStyle name="SAPBEXHLevel2 10 2" xfId="15096"/>
    <cellStyle name="SAPBEXHLevel2 10 3" xfId="15097"/>
    <cellStyle name="SAPBEXHLevel2 10 4" xfId="15098"/>
    <cellStyle name="SAPBEXHLevel2 11" xfId="15099"/>
    <cellStyle name="SAPBEXHLevel2 11 2" xfId="15100"/>
    <cellStyle name="SAPBEXHLevel2 11 3" xfId="15101"/>
    <cellStyle name="SAPBEXHLevel2 11 4" xfId="15102"/>
    <cellStyle name="SAPBEXHLevel2 12" xfId="15103"/>
    <cellStyle name="SAPBEXHLevel2 13" xfId="15104"/>
    <cellStyle name="SAPBEXHLevel2 14" xfId="15105"/>
    <cellStyle name="SAPBEXHLevel2 2" xfId="515"/>
    <cellStyle name="SAPBEXHLevel2 2 2" xfId="15106"/>
    <cellStyle name="SAPBEXHLevel2 2 3" xfId="15107"/>
    <cellStyle name="SAPBEXHLevel2 2 4" xfId="15108"/>
    <cellStyle name="SAPBEXHLevel2 3" xfId="516"/>
    <cellStyle name="SAPBEXHLevel2 3 2" xfId="15109"/>
    <cellStyle name="SAPBEXHLevel2 3 3" xfId="15110"/>
    <cellStyle name="SAPBEXHLevel2 3 4" xfId="15111"/>
    <cellStyle name="SAPBEXHLevel2 4" xfId="517"/>
    <cellStyle name="SAPBEXHLevel2 4 2" xfId="15112"/>
    <cellStyle name="SAPBEXHLevel2 4 3" xfId="15113"/>
    <cellStyle name="SAPBEXHLevel2 4 4" xfId="15114"/>
    <cellStyle name="SAPBEXHLevel2 5" xfId="518"/>
    <cellStyle name="SAPBEXHLevel2 5 2" xfId="15115"/>
    <cellStyle name="SAPBEXHLevel2 5 3" xfId="15116"/>
    <cellStyle name="SAPBEXHLevel2 5 4" xfId="15117"/>
    <cellStyle name="SAPBEXHLevel2 6" xfId="519"/>
    <cellStyle name="SAPBEXHLevel2 6 2" xfId="15118"/>
    <cellStyle name="SAPBEXHLevel2 6 3" xfId="15119"/>
    <cellStyle name="SAPBEXHLevel2 6 4" xfId="15120"/>
    <cellStyle name="SAPBEXHLevel2 7" xfId="15121"/>
    <cellStyle name="SAPBEXHLevel2 7 2" xfId="15122"/>
    <cellStyle name="SAPBEXHLevel2 7 3" xfId="15123"/>
    <cellStyle name="SAPBEXHLevel2 7 4" xfId="15124"/>
    <cellStyle name="SAPBEXHLevel2 8" xfId="15125"/>
    <cellStyle name="SAPBEXHLevel2 8 2" xfId="15126"/>
    <cellStyle name="SAPBEXHLevel2 8 3" xfId="15127"/>
    <cellStyle name="SAPBEXHLevel2 8 4" xfId="15128"/>
    <cellStyle name="SAPBEXHLevel2 9" xfId="15129"/>
    <cellStyle name="SAPBEXHLevel2 9 2" xfId="15130"/>
    <cellStyle name="SAPBEXHLevel2 9 3" xfId="15131"/>
    <cellStyle name="SAPBEXHLevel2 9 4" xfId="15132"/>
    <cellStyle name="SAPBEXHLevel2_Deferred Income Taxes" xfId="15133"/>
    <cellStyle name="SAPBEXHLevel2X" xfId="186"/>
    <cellStyle name="SAPBEXHLevel2X 10" xfId="15134"/>
    <cellStyle name="SAPBEXHLevel2X 10 2" xfId="15135"/>
    <cellStyle name="SAPBEXHLevel2X 10 3" xfId="15136"/>
    <cellStyle name="SAPBEXHLevel2X 10 4" xfId="15137"/>
    <cellStyle name="SAPBEXHLevel2X 11" xfId="15138"/>
    <cellStyle name="SAPBEXHLevel2X 11 2" xfId="15139"/>
    <cellStyle name="SAPBEXHLevel2X 11 3" xfId="15140"/>
    <cellStyle name="SAPBEXHLevel2X 11 4" xfId="15141"/>
    <cellStyle name="SAPBEXHLevel2X 12" xfId="15142"/>
    <cellStyle name="SAPBEXHLevel2X 13" xfId="15143"/>
    <cellStyle name="SAPBEXHLevel2X 14" xfId="15144"/>
    <cellStyle name="SAPBEXHLevel2X 2" xfId="520"/>
    <cellStyle name="SAPBEXHLevel2X 2 2" xfId="15145"/>
    <cellStyle name="SAPBEXHLevel2X 2 3" xfId="15146"/>
    <cellStyle name="SAPBEXHLevel2X 2 4" xfId="15147"/>
    <cellStyle name="SAPBEXHLevel2X 3" xfId="521"/>
    <cellStyle name="SAPBEXHLevel2X 3 2" xfId="15148"/>
    <cellStyle name="SAPBEXHLevel2X 3 3" xfId="15149"/>
    <cellStyle name="SAPBEXHLevel2X 3 4" xfId="15150"/>
    <cellStyle name="SAPBEXHLevel2X 4" xfId="522"/>
    <cellStyle name="SAPBEXHLevel2X 4 2" xfId="15151"/>
    <cellStyle name="SAPBEXHLevel2X 4 3" xfId="15152"/>
    <cellStyle name="SAPBEXHLevel2X 4 4" xfId="15153"/>
    <cellStyle name="SAPBEXHLevel2X 5" xfId="523"/>
    <cellStyle name="SAPBEXHLevel2X 5 2" xfId="15154"/>
    <cellStyle name="SAPBEXHLevel2X 5 3" xfId="15155"/>
    <cellStyle name="SAPBEXHLevel2X 5 4" xfId="15156"/>
    <cellStyle name="SAPBEXHLevel2X 6" xfId="524"/>
    <cellStyle name="SAPBEXHLevel2X 6 2" xfId="15157"/>
    <cellStyle name="SAPBEXHLevel2X 6 3" xfId="15158"/>
    <cellStyle name="SAPBEXHLevel2X 6 4" xfId="15159"/>
    <cellStyle name="SAPBEXHLevel2X 7" xfId="15160"/>
    <cellStyle name="SAPBEXHLevel2X 7 2" xfId="15161"/>
    <cellStyle name="SAPBEXHLevel2X 7 3" xfId="15162"/>
    <cellStyle name="SAPBEXHLevel2X 7 4" xfId="15163"/>
    <cellStyle name="SAPBEXHLevel2X 8" xfId="15164"/>
    <cellStyle name="SAPBEXHLevel2X 8 2" xfId="15165"/>
    <cellStyle name="SAPBEXHLevel2X 8 3" xfId="15166"/>
    <cellStyle name="SAPBEXHLevel2X 8 4" xfId="15167"/>
    <cellStyle name="SAPBEXHLevel2X 9" xfId="15168"/>
    <cellStyle name="SAPBEXHLevel2X 9 2" xfId="15169"/>
    <cellStyle name="SAPBEXHLevel2X 9 3" xfId="15170"/>
    <cellStyle name="SAPBEXHLevel2X 9 4" xfId="15171"/>
    <cellStyle name="SAPBEXHLevel2X_Deferred Income Taxes" xfId="15172"/>
    <cellStyle name="SAPBEXHLevel3" xfId="187"/>
    <cellStyle name="SAPBEXHLevel3 10" xfId="15173"/>
    <cellStyle name="SAPBEXHLevel3 10 2" xfId="15174"/>
    <cellStyle name="SAPBEXHLevel3 10 3" xfId="15175"/>
    <cellStyle name="SAPBEXHLevel3 10 4" xfId="15176"/>
    <cellStyle name="SAPBEXHLevel3 11" xfId="15177"/>
    <cellStyle name="SAPBEXHLevel3 11 2" xfId="15178"/>
    <cellStyle name="SAPBEXHLevel3 11 3" xfId="15179"/>
    <cellStyle name="SAPBEXHLevel3 11 4" xfId="15180"/>
    <cellStyle name="SAPBEXHLevel3 12" xfId="15181"/>
    <cellStyle name="SAPBEXHLevel3 13" xfId="15182"/>
    <cellStyle name="SAPBEXHLevel3 14" xfId="15183"/>
    <cellStyle name="SAPBEXHLevel3 2" xfId="525"/>
    <cellStyle name="SAPBEXHLevel3 2 2" xfId="15184"/>
    <cellStyle name="SAPBEXHLevel3 2 3" xfId="15185"/>
    <cellStyle name="SAPBEXHLevel3 2 4" xfId="15186"/>
    <cellStyle name="SAPBEXHLevel3 3" xfId="526"/>
    <cellStyle name="SAPBEXHLevel3 3 2" xfId="15187"/>
    <cellStyle name="SAPBEXHLevel3 3 3" xfId="15188"/>
    <cellStyle name="SAPBEXHLevel3 3 4" xfId="15189"/>
    <cellStyle name="SAPBEXHLevel3 4" xfId="527"/>
    <cellStyle name="SAPBEXHLevel3 4 2" xfId="15190"/>
    <cellStyle name="SAPBEXHLevel3 4 3" xfId="15191"/>
    <cellStyle name="SAPBEXHLevel3 4 4" xfId="15192"/>
    <cellStyle name="SAPBEXHLevel3 5" xfId="528"/>
    <cellStyle name="SAPBEXHLevel3 5 2" xfId="15193"/>
    <cellStyle name="SAPBEXHLevel3 5 3" xfId="15194"/>
    <cellStyle name="SAPBEXHLevel3 5 4" xfId="15195"/>
    <cellStyle name="SAPBEXHLevel3 6" xfId="529"/>
    <cellStyle name="SAPBEXHLevel3 6 2" xfId="15196"/>
    <cellStyle name="SAPBEXHLevel3 6 3" xfId="15197"/>
    <cellStyle name="SAPBEXHLevel3 6 4" xfId="15198"/>
    <cellStyle name="SAPBEXHLevel3 7" xfId="15199"/>
    <cellStyle name="SAPBEXHLevel3 7 2" xfId="15200"/>
    <cellStyle name="SAPBEXHLevel3 7 3" xfId="15201"/>
    <cellStyle name="SAPBEXHLevel3 7 4" xfId="15202"/>
    <cellStyle name="SAPBEXHLevel3 8" xfId="15203"/>
    <cellStyle name="SAPBEXHLevel3 8 2" xfId="15204"/>
    <cellStyle name="SAPBEXHLevel3 8 3" xfId="15205"/>
    <cellStyle name="SAPBEXHLevel3 8 4" xfId="15206"/>
    <cellStyle name="SAPBEXHLevel3 9" xfId="15207"/>
    <cellStyle name="SAPBEXHLevel3 9 2" xfId="15208"/>
    <cellStyle name="SAPBEXHLevel3 9 3" xfId="15209"/>
    <cellStyle name="SAPBEXHLevel3 9 4" xfId="15210"/>
    <cellStyle name="SAPBEXHLevel3_Deferred Income Taxes" xfId="15211"/>
    <cellStyle name="SAPBEXHLevel3X" xfId="188"/>
    <cellStyle name="SAPBEXHLevel3X 10" xfId="15212"/>
    <cellStyle name="SAPBEXHLevel3X 10 2" xfId="15213"/>
    <cellStyle name="SAPBEXHLevel3X 10 3" xfId="15214"/>
    <cellStyle name="SAPBEXHLevel3X 10 4" xfId="15215"/>
    <cellStyle name="SAPBEXHLevel3X 11" xfId="15216"/>
    <cellStyle name="SAPBEXHLevel3X 11 2" xfId="15217"/>
    <cellStyle name="SAPBEXHLevel3X 11 3" xfId="15218"/>
    <cellStyle name="SAPBEXHLevel3X 11 4" xfId="15219"/>
    <cellStyle name="SAPBEXHLevel3X 12" xfId="15220"/>
    <cellStyle name="SAPBEXHLevel3X 13" xfId="15221"/>
    <cellStyle name="SAPBEXHLevel3X 14" xfId="15222"/>
    <cellStyle name="SAPBEXHLevel3X 2" xfId="530"/>
    <cellStyle name="SAPBEXHLevel3X 2 2" xfId="15223"/>
    <cellStyle name="SAPBEXHLevel3X 2 3" xfId="15224"/>
    <cellStyle name="SAPBEXHLevel3X 2 4" xfId="15225"/>
    <cellStyle name="SAPBEXHLevel3X 3" xfId="531"/>
    <cellStyle name="SAPBEXHLevel3X 3 2" xfId="15226"/>
    <cellStyle name="SAPBEXHLevel3X 3 3" xfId="15227"/>
    <cellStyle name="SAPBEXHLevel3X 3 4" xfId="15228"/>
    <cellStyle name="SAPBEXHLevel3X 4" xfId="532"/>
    <cellStyle name="SAPBEXHLevel3X 4 2" xfId="15229"/>
    <cellStyle name="SAPBEXHLevel3X 4 3" xfId="15230"/>
    <cellStyle name="SAPBEXHLevel3X 4 4" xfId="15231"/>
    <cellStyle name="SAPBEXHLevel3X 5" xfId="533"/>
    <cellStyle name="SAPBEXHLevel3X 5 2" xfId="15232"/>
    <cellStyle name="SAPBEXHLevel3X 5 3" xfId="15233"/>
    <cellStyle name="SAPBEXHLevel3X 5 4" xfId="15234"/>
    <cellStyle name="SAPBEXHLevel3X 6" xfId="534"/>
    <cellStyle name="SAPBEXHLevel3X 6 2" xfId="15235"/>
    <cellStyle name="SAPBEXHLevel3X 6 3" xfId="15236"/>
    <cellStyle name="SAPBEXHLevel3X 6 4" xfId="15237"/>
    <cellStyle name="SAPBEXHLevel3X 7" xfId="15238"/>
    <cellStyle name="SAPBEXHLevel3X 7 2" xfId="15239"/>
    <cellStyle name="SAPBEXHLevel3X 7 3" xfId="15240"/>
    <cellStyle name="SAPBEXHLevel3X 7 4" xfId="15241"/>
    <cellStyle name="SAPBEXHLevel3X 8" xfId="15242"/>
    <cellStyle name="SAPBEXHLevel3X 8 2" xfId="15243"/>
    <cellStyle name="SAPBEXHLevel3X 8 3" xfId="15244"/>
    <cellStyle name="SAPBEXHLevel3X 8 4" xfId="15245"/>
    <cellStyle name="SAPBEXHLevel3X 9" xfId="15246"/>
    <cellStyle name="SAPBEXHLevel3X 9 2" xfId="15247"/>
    <cellStyle name="SAPBEXHLevel3X 9 3" xfId="15248"/>
    <cellStyle name="SAPBEXHLevel3X 9 4" xfId="15249"/>
    <cellStyle name="SAPBEXHLevel3X_Deferred Income Taxes" xfId="15250"/>
    <cellStyle name="SAPBEXresData" xfId="189"/>
    <cellStyle name="SAPBEXresData 2" xfId="15251"/>
    <cellStyle name="SAPBEXresData 3" xfId="15252"/>
    <cellStyle name="SAPBEXresData 4" xfId="15253"/>
    <cellStyle name="SAPBEXresData 5" xfId="15254"/>
    <cellStyle name="SAPBEXresData 6" xfId="15255"/>
    <cellStyle name="SAPBEXresData_Deferred Income Taxes" xfId="15256"/>
    <cellStyle name="SAPBEXresDataEmph" xfId="190"/>
    <cellStyle name="SAPBEXresDataEmph 2" xfId="15257"/>
    <cellStyle name="SAPBEXresDataEmph 3" xfId="15258"/>
    <cellStyle name="SAPBEXresDataEmph 4" xfId="15259"/>
    <cellStyle name="SAPBEXresDataEmph 5" xfId="15260"/>
    <cellStyle name="SAPBEXresDataEmph 6" xfId="15261"/>
    <cellStyle name="SAPBEXresDataEmph_Deferred Income Taxes" xfId="15262"/>
    <cellStyle name="SAPBEXresItem" xfId="191"/>
    <cellStyle name="SAPBEXresItem 2" xfId="15263"/>
    <cellStyle name="SAPBEXresItem 3" xfId="15264"/>
    <cellStyle name="SAPBEXresItem 4" xfId="15265"/>
    <cellStyle name="SAPBEXresItem 5" xfId="15266"/>
    <cellStyle name="SAPBEXresItem 6" xfId="15267"/>
    <cellStyle name="SAPBEXresItem_Deferred Income Taxes" xfId="15268"/>
    <cellStyle name="SAPBEXresItemX" xfId="192"/>
    <cellStyle name="SAPBEXresItemX 2" xfId="15269"/>
    <cellStyle name="SAPBEXresItemX 3" xfId="15270"/>
    <cellStyle name="SAPBEXresItemX 4" xfId="15271"/>
    <cellStyle name="SAPBEXresItemX 5" xfId="15272"/>
    <cellStyle name="SAPBEXresItemX 6" xfId="15273"/>
    <cellStyle name="SAPBEXresItemX_Deferred Income Taxes" xfId="15274"/>
    <cellStyle name="SAPBEXstdData" xfId="193"/>
    <cellStyle name="SAPBEXstdData 10" xfId="15275"/>
    <cellStyle name="SAPBEXstdData 2" xfId="15276"/>
    <cellStyle name="SAPBEXstdData 2 2" xfId="15277"/>
    <cellStyle name="SAPBEXstdData 2 2 2" xfId="15278"/>
    <cellStyle name="SAPBEXstdData 2 2 3" xfId="15279"/>
    <cellStyle name="SAPBEXstdData 2 2 4" xfId="15280"/>
    <cellStyle name="SAPBEXstdData 2 3" xfId="15281"/>
    <cellStyle name="SAPBEXstdData 2 3 2" xfId="15282"/>
    <cellStyle name="SAPBEXstdData 2 3 3" xfId="15283"/>
    <cellStyle name="SAPBEXstdData 2 3 4" xfId="15284"/>
    <cellStyle name="SAPBEXstdData 2 4" xfId="15285"/>
    <cellStyle name="SAPBEXstdData 2 5" xfId="15286"/>
    <cellStyle name="SAPBEXstdData 2 6" xfId="15287"/>
    <cellStyle name="SAPBEXstdData 3" xfId="15288"/>
    <cellStyle name="SAPBEXstdData 3 2" xfId="15289"/>
    <cellStyle name="SAPBEXstdData 3 3" xfId="15290"/>
    <cellStyle name="SAPBEXstdData 3 4" xfId="15291"/>
    <cellStyle name="SAPBEXstdData 4" xfId="15292"/>
    <cellStyle name="SAPBEXstdData 4 2" xfId="15293"/>
    <cellStyle name="SAPBEXstdData 4 3" xfId="15294"/>
    <cellStyle name="SAPBEXstdData 4 4" xfId="15295"/>
    <cellStyle name="SAPBEXstdData 5" xfId="15296"/>
    <cellStyle name="SAPBEXstdData 5 2" xfId="15297"/>
    <cellStyle name="SAPBEXstdData 5 3" xfId="15298"/>
    <cellStyle name="SAPBEXstdData 5 4" xfId="15299"/>
    <cellStyle name="SAPBEXstdData 6" xfId="15300"/>
    <cellStyle name="SAPBEXstdData 6 2" xfId="15301"/>
    <cellStyle name="SAPBEXstdData 6 3" xfId="15302"/>
    <cellStyle name="SAPBEXstdData 6 4" xfId="15303"/>
    <cellStyle name="SAPBEXstdData 7" xfId="15304"/>
    <cellStyle name="SAPBEXstdData 7 2" xfId="15305"/>
    <cellStyle name="SAPBEXstdData 7 3" xfId="15306"/>
    <cellStyle name="SAPBEXstdData 7 4" xfId="15307"/>
    <cellStyle name="SAPBEXstdData 8" xfId="15308"/>
    <cellStyle name="SAPBEXstdData_Copy of xSAPtemp5457" xfId="15309"/>
    <cellStyle name="SAPBEXstdDataEmph" xfId="194"/>
    <cellStyle name="SAPBEXstdDataEmph 2" xfId="15310"/>
    <cellStyle name="SAPBEXstdDataEmph 2 2" xfId="15311"/>
    <cellStyle name="SAPBEXstdDataEmph 2 2 2" xfId="15312"/>
    <cellStyle name="SAPBEXstdDataEmph 2 2 3" xfId="15313"/>
    <cellStyle name="SAPBEXstdDataEmph 2 2 4" xfId="15314"/>
    <cellStyle name="SAPBEXstdDataEmph 2 3" xfId="15315"/>
    <cellStyle name="SAPBEXstdDataEmph 2 3 2" xfId="15316"/>
    <cellStyle name="SAPBEXstdDataEmph 2 3 3" xfId="15317"/>
    <cellStyle name="SAPBEXstdDataEmph 2 3 4" xfId="15318"/>
    <cellStyle name="SAPBEXstdDataEmph 2 4" xfId="15319"/>
    <cellStyle name="SAPBEXstdDataEmph 2 5" xfId="15320"/>
    <cellStyle name="SAPBEXstdDataEmph 2 6" xfId="15321"/>
    <cellStyle name="SAPBEXstdDataEmph 3" xfId="15322"/>
    <cellStyle name="SAPBEXstdDataEmph 4" xfId="15323"/>
    <cellStyle name="SAPBEXstdDataEmph 5" xfId="15324"/>
    <cellStyle name="SAPBEXstdDataEmph 6" xfId="15325"/>
    <cellStyle name="SAPBEXstdDataEmph_Deferred Income Taxes" xfId="15326"/>
    <cellStyle name="SAPBEXstdItem" xfId="195"/>
    <cellStyle name="SAPBEXstdItem 10" xfId="15327"/>
    <cellStyle name="SAPBEXstdItem 11" xfId="15328"/>
    <cellStyle name="SAPBEXstdItem 2" xfId="15329"/>
    <cellStyle name="SAPBEXstdItem 2 2" xfId="15330"/>
    <cellStyle name="SAPBEXstdItem 2 2 2" xfId="15331"/>
    <cellStyle name="SAPBEXstdItem 2 2 3" xfId="15332"/>
    <cellStyle name="SAPBEXstdItem 2 2 4" xfId="15333"/>
    <cellStyle name="SAPBEXstdItem 2 3" xfId="15334"/>
    <cellStyle name="SAPBEXstdItem 2 3 2" xfId="15335"/>
    <cellStyle name="SAPBEXstdItem 2 3 3" xfId="15336"/>
    <cellStyle name="SAPBEXstdItem 2 3 4" xfId="15337"/>
    <cellStyle name="SAPBEXstdItem 2 4" xfId="15338"/>
    <cellStyle name="SAPBEXstdItem 2 4 2" xfId="15339"/>
    <cellStyle name="SAPBEXstdItem 2 4 3" xfId="15340"/>
    <cellStyle name="SAPBEXstdItem 2 4 4" xfId="15341"/>
    <cellStyle name="SAPBEXstdItem 2 5" xfId="15342"/>
    <cellStyle name="SAPBEXstdItem 2 6" xfId="15343"/>
    <cellStyle name="SAPBEXstdItem 2 7" xfId="15344"/>
    <cellStyle name="SAPBEXstdItem 2_Deferred Income Taxes" xfId="15345"/>
    <cellStyle name="SAPBEXstdItem 3" xfId="15346"/>
    <cellStyle name="SAPBEXstdItem 3 2" xfId="15347"/>
    <cellStyle name="SAPBEXstdItem 3 3" xfId="15348"/>
    <cellStyle name="SAPBEXstdItem 3 4" xfId="15349"/>
    <cellStyle name="SAPBEXstdItem 4" xfId="15350"/>
    <cellStyle name="SAPBEXstdItem 4 2" xfId="15351"/>
    <cellStyle name="SAPBEXstdItem 4 3" xfId="15352"/>
    <cellStyle name="SAPBEXstdItem 4 4" xfId="15353"/>
    <cellStyle name="SAPBEXstdItem 5" xfId="15354"/>
    <cellStyle name="SAPBEXstdItem 5 2" xfId="15355"/>
    <cellStyle name="SAPBEXstdItem 5 3" xfId="15356"/>
    <cellStyle name="SAPBEXstdItem 5 4" xfId="15357"/>
    <cellStyle name="SAPBEXstdItem 6" xfId="15358"/>
    <cellStyle name="SAPBEXstdItem 6 2" xfId="15359"/>
    <cellStyle name="SAPBEXstdItem 6 3" xfId="15360"/>
    <cellStyle name="SAPBEXstdItem 6 4" xfId="15361"/>
    <cellStyle name="SAPBEXstdItem 7" xfId="15362"/>
    <cellStyle name="SAPBEXstdItem 7 2" xfId="15363"/>
    <cellStyle name="SAPBEXstdItem 7 3" xfId="15364"/>
    <cellStyle name="SAPBEXstdItem 7 4" xfId="15365"/>
    <cellStyle name="SAPBEXstdItem 8" xfId="15366"/>
    <cellStyle name="SAPBEXstdItem 8 2" xfId="15367"/>
    <cellStyle name="SAPBEXstdItem 8 3" xfId="15368"/>
    <cellStyle name="SAPBEXstdItem 8 4" xfId="15369"/>
    <cellStyle name="SAPBEXstdItem 9" xfId="15370"/>
    <cellStyle name="SAPBEXstdItem_Copy of xSAPtemp5457" xfId="15371"/>
    <cellStyle name="SAPBEXstdItemX" xfId="196"/>
    <cellStyle name="SAPBEXstdItemX 10" xfId="15372"/>
    <cellStyle name="SAPBEXstdItemX 11" xfId="15373"/>
    <cellStyle name="SAPBEXstdItemX 2" xfId="15374"/>
    <cellStyle name="SAPBEXstdItemX 2 2" xfId="15375"/>
    <cellStyle name="SAPBEXstdItemX 2 2 2" xfId="15376"/>
    <cellStyle name="SAPBEXstdItemX 2 2 3" xfId="15377"/>
    <cellStyle name="SAPBEXstdItemX 2 2 4" xfId="15378"/>
    <cellStyle name="SAPBEXstdItemX 2 3" xfId="15379"/>
    <cellStyle name="SAPBEXstdItemX 2 3 2" xfId="15380"/>
    <cellStyle name="SAPBEXstdItemX 2 3 3" xfId="15381"/>
    <cellStyle name="SAPBEXstdItemX 2 3 4" xfId="15382"/>
    <cellStyle name="SAPBEXstdItemX 2 4" xfId="15383"/>
    <cellStyle name="SAPBEXstdItemX 2 5" xfId="15384"/>
    <cellStyle name="SAPBEXstdItemX 2 6" xfId="15385"/>
    <cellStyle name="SAPBEXstdItemX 3" xfId="15386"/>
    <cellStyle name="SAPBEXstdItemX 3 2" xfId="15387"/>
    <cellStyle name="SAPBEXstdItemX 3 3" xfId="15388"/>
    <cellStyle name="SAPBEXstdItemX 3 4" xfId="15389"/>
    <cellStyle name="SAPBEXstdItemX 4" xfId="15390"/>
    <cellStyle name="SAPBEXstdItemX 4 2" xfId="15391"/>
    <cellStyle name="SAPBEXstdItemX 4 3" xfId="15392"/>
    <cellStyle name="SAPBEXstdItemX 4 4" xfId="15393"/>
    <cellStyle name="SAPBEXstdItemX 5" xfId="15394"/>
    <cellStyle name="SAPBEXstdItemX 5 2" xfId="15395"/>
    <cellStyle name="SAPBEXstdItemX 5 3" xfId="15396"/>
    <cellStyle name="SAPBEXstdItemX 5 4" xfId="15397"/>
    <cellStyle name="SAPBEXstdItemX 6" xfId="15398"/>
    <cellStyle name="SAPBEXstdItemX 6 2" xfId="15399"/>
    <cellStyle name="SAPBEXstdItemX 6 3" xfId="15400"/>
    <cellStyle name="SAPBEXstdItemX 6 4" xfId="15401"/>
    <cellStyle name="SAPBEXstdItemX 7" xfId="15402"/>
    <cellStyle name="SAPBEXstdItemX 7 2" xfId="15403"/>
    <cellStyle name="SAPBEXstdItemX 7 3" xfId="15404"/>
    <cellStyle name="SAPBEXstdItemX 7 4" xfId="15405"/>
    <cellStyle name="SAPBEXstdItemX 8" xfId="15406"/>
    <cellStyle name="SAPBEXstdItemX 8 2" xfId="15407"/>
    <cellStyle name="SAPBEXstdItemX 8 3" xfId="15408"/>
    <cellStyle name="SAPBEXstdItemX 8 4" xfId="15409"/>
    <cellStyle name="SAPBEXstdItemX 9" xfId="15410"/>
    <cellStyle name="SAPBEXstdItemX_Copy of xSAPtemp5457" xfId="15411"/>
    <cellStyle name="SAPBEXtitle" xfId="197"/>
    <cellStyle name="SAPBEXtitle 10" xfId="15412"/>
    <cellStyle name="SAPBEXtitle 11" xfId="15413"/>
    <cellStyle name="SAPBEXtitle 12" xfId="15414"/>
    <cellStyle name="SAPBEXtitle 13" xfId="15415"/>
    <cellStyle name="SAPBEXtitle 14" xfId="15416"/>
    <cellStyle name="SAPBEXtitle 15" xfId="15417"/>
    <cellStyle name="SAPBEXtitle 16" xfId="15418"/>
    <cellStyle name="SAPBEXtitle 17" xfId="15419"/>
    <cellStyle name="SAPBEXtitle 2" xfId="198"/>
    <cellStyle name="SAPBEXtitle 2 2" xfId="15420"/>
    <cellStyle name="SAPBEXtitle 2 3" xfId="15421"/>
    <cellStyle name="SAPBEXtitle 3" xfId="535"/>
    <cellStyle name="SAPBEXtitle 4" xfId="536"/>
    <cellStyle name="SAPBEXtitle 5" xfId="15422"/>
    <cellStyle name="SAPBEXtitle 5 2" xfId="15423"/>
    <cellStyle name="SAPBEXtitle 6" xfId="15424"/>
    <cellStyle name="SAPBEXtitle 7" xfId="15425"/>
    <cellStyle name="SAPBEXtitle 7 2" xfId="15426"/>
    <cellStyle name="SAPBEXtitle 8" xfId="15427"/>
    <cellStyle name="SAPBEXtitle 8 2" xfId="15428"/>
    <cellStyle name="SAPBEXtitle 9" xfId="15429"/>
    <cellStyle name="SAPBEXtitle_Copy of xSAPtemp5457" xfId="15430"/>
    <cellStyle name="SAPBEXundefined" xfId="199"/>
    <cellStyle name="SAPBEXundefined 2" xfId="15431"/>
    <cellStyle name="SAPBEXundefined 3" xfId="15432"/>
    <cellStyle name="SAPBEXundefined 4" xfId="15433"/>
    <cellStyle name="SAPBEXundefined 5" xfId="15434"/>
    <cellStyle name="SAPBEXundefined 6" xfId="15435"/>
    <cellStyle name="SAPBEXundefined_Deferred Income Taxes" xfId="15436"/>
    <cellStyle name="SAPBorder" xfId="15549"/>
    <cellStyle name="SAPDataCell" xfId="15532"/>
    <cellStyle name="SAPDataTotalCell" xfId="15533"/>
    <cellStyle name="SAPDimensionCell" xfId="15531"/>
    <cellStyle name="SAPEditableDataCell" xfId="15534"/>
    <cellStyle name="SAPEditableDataTotalCell" xfId="15537"/>
    <cellStyle name="SAPEmphasized" xfId="15557"/>
    <cellStyle name="SAPEmphasizedEditableDataCell" xfId="15559"/>
    <cellStyle name="SAPEmphasizedEditableDataTotalCell" xfId="15560"/>
    <cellStyle name="SAPEmphasizedLockedDataCell" xfId="15563"/>
    <cellStyle name="SAPEmphasizedLockedDataTotalCell" xfId="15564"/>
    <cellStyle name="SAPEmphasizedReadonlyDataCell" xfId="15561"/>
    <cellStyle name="SAPEmphasizedReadonlyDataTotalCell" xfId="15562"/>
    <cellStyle name="SAPEmphasizedTotal" xfId="15558"/>
    <cellStyle name="SAPExceptionLevel1" xfId="15540"/>
    <cellStyle name="SAPExceptionLevel2" xfId="15541"/>
    <cellStyle name="SAPExceptionLevel3" xfId="15542"/>
    <cellStyle name="SAPExceptionLevel4" xfId="15543"/>
    <cellStyle name="SAPExceptionLevel5" xfId="15544"/>
    <cellStyle name="SAPExceptionLevel6" xfId="15545"/>
    <cellStyle name="SAPExceptionLevel7" xfId="15546"/>
    <cellStyle name="SAPExceptionLevel8" xfId="15547"/>
    <cellStyle name="SAPExceptionLevel9" xfId="15548"/>
    <cellStyle name="SAPHierarchyCell0" xfId="15552"/>
    <cellStyle name="SAPHierarchyCell1" xfId="15553"/>
    <cellStyle name="SAPHierarchyCell2" xfId="15554"/>
    <cellStyle name="SAPHierarchyCell3" xfId="15555"/>
    <cellStyle name="SAPHierarchyCell4" xfId="15556"/>
    <cellStyle name="SAPLockedDataCell" xfId="15536"/>
    <cellStyle name="SAPLockedDataTotalCell" xfId="15539"/>
    <cellStyle name="SAPMemberCell" xfId="15550"/>
    <cellStyle name="SAPMemberTotalCell" xfId="15551"/>
    <cellStyle name="SAPReadonlyDataCell" xfId="15535"/>
    <cellStyle name="SAPReadonlyDataTotalCell" xfId="15538"/>
    <cellStyle name="Shade" xfId="537"/>
    <cellStyle name="Shaded" xfId="15437"/>
    <cellStyle name="SHADEDSTORES" xfId="15438"/>
    <cellStyle name="Sheet Title" xfId="200"/>
    <cellStyle name="Single Border" xfId="15439"/>
    <cellStyle name="Special" xfId="538"/>
    <cellStyle name="Special 2" xfId="539"/>
    <cellStyle name="Special 3" xfId="540"/>
    <cellStyle name="specstores" xfId="15440"/>
    <cellStyle name="STYL1 - Style1" xfId="15441"/>
    <cellStyle name="Style 1" xfId="541"/>
    <cellStyle name="Style 1 2" xfId="15442"/>
    <cellStyle name="Style 1_Deferred Income Taxes" xfId="15443"/>
    <cellStyle name="Style 21" xfId="201"/>
    <cellStyle name="Style 22" xfId="202"/>
    <cellStyle name="Style 24" xfId="203"/>
    <cellStyle name="Style 27" xfId="542"/>
    <cellStyle name="Style 35" xfId="543"/>
    <cellStyle name="Style 35 2" xfId="15444"/>
    <cellStyle name="Style 36" xfId="544"/>
    <cellStyle name="Style 36 2" xfId="15445"/>
    <cellStyle name="sub-tl - Style3" xfId="15446"/>
    <cellStyle name="subtot - Style5" xfId="15447"/>
    <cellStyle name="subtot - Style5 2" xfId="15448"/>
    <cellStyle name="subtot - Style5 3" xfId="15449"/>
    <cellStyle name="subtot - Style5 4" xfId="15450"/>
    <cellStyle name="Subtotal" xfId="15451"/>
    <cellStyle name="Summary" xfId="15452"/>
    <cellStyle name="System" xfId="15453"/>
    <cellStyle name="Table  - Style6" xfId="15454"/>
    <cellStyle name="Table  - Style6 2" xfId="15455"/>
    <cellStyle name="Table  - Style6 3" xfId="15456"/>
    <cellStyle name="Table  - Style6 4" xfId="15457"/>
    <cellStyle name="Table Col Head" xfId="15458"/>
    <cellStyle name="Table Sub Head" xfId="15459"/>
    <cellStyle name="Table Title" xfId="15460"/>
    <cellStyle name="Table Units" xfId="15461"/>
    <cellStyle name="TableBase" xfId="15462"/>
    <cellStyle name="TableBase 2" xfId="15463"/>
    <cellStyle name="TableBase 3" xfId="15464"/>
    <cellStyle name="TableBase 4" xfId="15465"/>
    <cellStyle name="TableHead" xfId="15466"/>
    <cellStyle name="Text" xfId="545"/>
    <cellStyle name="Text 2" xfId="15467"/>
    <cellStyle name="Text_Deferred Income Taxes" xfId="15468"/>
    <cellStyle name="Tickmark" xfId="15469"/>
    <cellStyle name="Time" xfId="15470"/>
    <cellStyle name="Title  - Style1" xfId="15471"/>
    <cellStyle name="Title - Underline" xfId="15472"/>
    <cellStyle name="Title 10" xfId="15473"/>
    <cellStyle name="Title 11" xfId="15474"/>
    <cellStyle name="Title 12" xfId="15475"/>
    <cellStyle name="Title 13" xfId="15476"/>
    <cellStyle name="Title 14" xfId="15477"/>
    <cellStyle name="Title 15" xfId="15478"/>
    <cellStyle name="Title 16" xfId="15479"/>
    <cellStyle name="Title 2" xfId="204"/>
    <cellStyle name="Title 2 2" xfId="15480"/>
    <cellStyle name="Title 2_Deferred Income Taxes" xfId="15481"/>
    <cellStyle name="Title 3" xfId="546"/>
    <cellStyle name="Title 4" xfId="547"/>
    <cellStyle name="Title 5" xfId="548"/>
    <cellStyle name="Title 6" xfId="549"/>
    <cellStyle name="Title 7" xfId="15482"/>
    <cellStyle name="Title 7 2" xfId="15483"/>
    <cellStyle name="Title 7_Deferred Income Taxes" xfId="15484"/>
    <cellStyle name="Title 8" xfId="15485"/>
    <cellStyle name="Title 9" xfId="15486"/>
    <cellStyle name="Titles" xfId="205"/>
    <cellStyle name="Titles - Other" xfId="15487"/>
    <cellStyle name="Titles 2" xfId="15488"/>
    <cellStyle name="Total 10" xfId="15489"/>
    <cellStyle name="Total 2" xfId="206"/>
    <cellStyle name="Total 2 11" xfId="15490"/>
    <cellStyle name="Total 2 2" xfId="15491"/>
    <cellStyle name="Total 2 3" xfId="15492"/>
    <cellStyle name="Total 2_Deferred Income Taxes" xfId="15493"/>
    <cellStyle name="Total 3" xfId="15494"/>
    <cellStyle name="Total 4" xfId="15495"/>
    <cellStyle name="Total 46" xfId="15496"/>
    <cellStyle name="Total 5" xfId="15497"/>
    <cellStyle name="Total2 - Style2" xfId="550"/>
    <cellStyle name="TotCol - Style5" xfId="15498"/>
    <cellStyle name="TotRow - Style4" xfId="15499"/>
    <cellStyle name="TotRow - Style4 2" xfId="15500"/>
    <cellStyle name="TotRow - Style4 3" xfId="15501"/>
    <cellStyle name="TotRow - Style4 4" xfId="15502"/>
    <cellStyle name="TRANSMISSION RELIABILITY PORTION OF PROJECT" xfId="207"/>
    <cellStyle name="TRANSMISSION RELIABILITY PORTION OF PROJECT 2" xfId="15503"/>
    <cellStyle name="Tusental (0)_pldt" xfId="15504"/>
    <cellStyle name="Tusental_pldt" xfId="15505"/>
    <cellStyle name="Underl - Style4" xfId="551"/>
    <cellStyle name="UNLocked" xfId="552"/>
    <cellStyle name="UNLocked 2" xfId="15506"/>
    <cellStyle name="UNLocked_Deferred Income Taxes" xfId="15507"/>
    <cellStyle name="Unprot" xfId="208"/>
    <cellStyle name="Unprot 2" xfId="553"/>
    <cellStyle name="Unprot 3" xfId="554"/>
    <cellStyle name="Unprot 4" xfId="15508"/>
    <cellStyle name="Unprot$" xfId="209"/>
    <cellStyle name="Unprot$ 2" xfId="210"/>
    <cellStyle name="Unprot$ 3" xfId="555"/>
    <cellStyle name="Unprot$ 4" xfId="556"/>
    <cellStyle name="Unprot_Book4 (11) (2)" xfId="15509"/>
    <cellStyle name="Unprotect" xfId="211"/>
    <cellStyle name="Valuta (0)_pldt" xfId="15510"/>
    <cellStyle name="Valuta_pldt" xfId="15511"/>
    <cellStyle name="Warning Text 2" xfId="212"/>
    <cellStyle name="Warning Text 2 2" xfId="15512"/>
    <cellStyle name="Warning Text 3" xfId="557"/>
    <cellStyle name="Warning Text 4" xfId="558"/>
    <cellStyle name="Warning Text 5" xfId="559"/>
    <cellStyle name="Warning Text 6" xfId="560"/>
    <cellStyle name="WhitePattern" xfId="15513"/>
    <cellStyle name="WhitePattern1" xfId="15514"/>
    <cellStyle name="WhitePattern1 2" xfId="15515"/>
    <cellStyle name="WhitePattern1 3" xfId="15516"/>
    <cellStyle name="WhitePattern1 4" xfId="15517"/>
    <cellStyle name="WhiteText" xfId="15518"/>
    <cellStyle name="Year" xfId="155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A\WA%20UE-xxxxxx%20(Cal%20Year%202017)\Testimony%20&amp;%20Deferral\2017%20WA%20PCAM%20Workpapers_CON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3.1) WA Allocated Actual NPC"/>
      <sheetName val="(3.2) Adj Actual NPC by Cat"/>
      <sheetName val="(3.3) Adj Actual NPC"/>
      <sheetName val="(3.4) Adjustments"/>
      <sheetName val="(3.5) Actual WCA NPC"/>
      <sheetName val="(4.1) WA Allocated Base NPC"/>
      <sheetName val="(4.2) WCA Base NPC UE-140762"/>
      <sheetName val="(5.1) Actual EIM Costs"/>
      <sheetName val="(6.1) Actual Factors"/>
      <sheetName val="(7.1) WA Sales"/>
    </sheetNames>
    <sheetDataSet>
      <sheetData sheetId="0">
        <row r="4">
          <cell r="C4" t="str">
            <v>Washington Power Cost Adjustment Mechanism</v>
          </cell>
        </row>
        <row r="5">
          <cell r="B5" t="str">
            <v>Deferral Period:</v>
          </cell>
          <cell r="C5" t="str">
            <v>January 1, 2017 - December 31, 2017</v>
          </cell>
        </row>
        <row r="9">
          <cell r="B9" t="str">
            <v>Exhibit No. MGW-2</v>
          </cell>
          <cell r="C9" t="str">
            <v>Power Cost Adjustment Mechanism Calculation</v>
          </cell>
        </row>
        <row r="12">
          <cell r="B12" t="str">
            <v>(3.1)</v>
          </cell>
        </row>
        <row r="19">
          <cell r="B19" t="str">
            <v>(4.1)</v>
          </cell>
        </row>
        <row r="23">
          <cell r="B23" t="str">
            <v>(5.1)</v>
          </cell>
        </row>
        <row r="29">
          <cell r="B29" t="str">
            <v>(7.1)</v>
          </cell>
        </row>
      </sheetData>
      <sheetData sheetId="1">
        <row r="80">
          <cell r="I80">
            <v>13651993.658908106</v>
          </cell>
          <cell r="J80">
            <v>9183717.8297862429</v>
          </cell>
          <cell r="K80">
            <v>8039947.4282140518</v>
          </cell>
          <cell r="L80">
            <v>6767261.4418533053</v>
          </cell>
          <cell r="M80">
            <v>7625795.7403836735</v>
          </cell>
          <cell r="N80">
            <v>8122098.7660614233</v>
          </cell>
          <cell r="O80">
            <v>10621774.467708446</v>
          </cell>
          <cell r="P80">
            <v>12365551.17586609</v>
          </cell>
          <cell r="Q80">
            <v>10135872.774685796</v>
          </cell>
          <cell r="R80">
            <v>8278444.310800381</v>
          </cell>
          <cell r="S80">
            <v>8571857.7753840089</v>
          </cell>
          <cell r="T80">
            <v>10894983.99700081</v>
          </cell>
        </row>
      </sheetData>
      <sheetData sheetId="2"/>
      <sheetData sheetId="3"/>
      <sheetData sheetId="4" refreshError="1"/>
      <sheetData sheetId="5" refreshError="1"/>
      <sheetData sheetId="6">
        <row r="15">
          <cell r="F15">
            <v>127364594.61366889</v>
          </cell>
        </row>
      </sheetData>
      <sheetData sheetId="7">
        <row r="1">
          <cell r="J1" t="str">
            <v>WAGRC March16 NPC Rebuttal Study xORCA QFs</v>
          </cell>
        </row>
        <row r="2">
          <cell r="J2" t="str">
            <v>Net Power Cost Analysis</v>
          </cell>
        </row>
        <row r="3">
          <cell r="E3" t="str">
            <v>04/15-03/16</v>
          </cell>
          <cell r="F3">
            <v>42095</v>
          </cell>
          <cell r="G3">
            <v>42125</v>
          </cell>
          <cell r="H3">
            <v>42156</v>
          </cell>
          <cell r="I3">
            <v>42186</v>
          </cell>
          <cell r="J3">
            <v>42217</v>
          </cell>
          <cell r="K3">
            <v>42248</v>
          </cell>
          <cell r="L3">
            <v>42278</v>
          </cell>
          <cell r="M3">
            <v>42309</v>
          </cell>
          <cell r="N3">
            <v>42339</v>
          </cell>
          <cell r="O3">
            <v>42370</v>
          </cell>
          <cell r="P3">
            <v>42401</v>
          </cell>
          <cell r="Q3">
            <v>42430</v>
          </cell>
        </row>
        <row r="5">
          <cell r="J5" t="str">
            <v>$</v>
          </cell>
        </row>
        <row r="9">
          <cell r="C9" t="str">
            <v>Black Hills s27013/s28160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BPA Wind s42818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East Area Sales (WCA Sale)</v>
          </cell>
          <cell r="E11">
            <v>48376416.166000001</v>
          </cell>
          <cell r="F11">
            <v>5991771</v>
          </cell>
          <cell r="G11">
            <v>6204261</v>
          </cell>
          <cell r="H11">
            <v>7922831.5</v>
          </cell>
          <cell r="I11">
            <v>9547946</v>
          </cell>
          <cell r="J11">
            <v>7733749</v>
          </cell>
          <cell r="K11">
            <v>2128715.5</v>
          </cell>
          <cell r="L11">
            <v>3751457.5</v>
          </cell>
          <cell r="M11">
            <v>121138.766</v>
          </cell>
          <cell r="N11">
            <v>0</v>
          </cell>
          <cell r="O11">
            <v>0</v>
          </cell>
          <cell r="P11">
            <v>1168967.3999999999</v>
          </cell>
          <cell r="Q11">
            <v>3805578.5</v>
          </cell>
        </row>
        <row r="12">
          <cell r="C12" t="str">
            <v>Hurricane Sale s393046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LADWP (IPP Layoff)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Leaning Juniper Revenue</v>
          </cell>
          <cell r="E14">
            <v>118434.0573</v>
          </cell>
          <cell r="F14">
            <v>7536.0722999999998</v>
          </cell>
          <cell r="G14">
            <v>8983.1830000000009</v>
          </cell>
          <cell r="H14">
            <v>8589.1560000000009</v>
          </cell>
          <cell r="I14">
            <v>13660.672</v>
          </cell>
          <cell r="J14">
            <v>13335.509</v>
          </cell>
          <cell r="K14">
            <v>11296.483</v>
          </cell>
          <cell r="L14">
            <v>10083.009</v>
          </cell>
          <cell r="M14">
            <v>7875.9830000000002</v>
          </cell>
          <cell r="N14">
            <v>8744.5169999999998</v>
          </cell>
          <cell r="O14">
            <v>7889.1143000000002</v>
          </cell>
          <cell r="P14">
            <v>8153.8456999999999</v>
          </cell>
          <cell r="Q14">
            <v>12286.513000000001</v>
          </cell>
        </row>
        <row r="15">
          <cell r="C15" t="str">
            <v>NVE s811499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Pacific Gas &amp; Electric s524491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PSCO s100035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Salt River Project s322940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SCE s513948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 t="str">
            <v>SDG&amp;E s513949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Shell Sale 2013-2014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SMUD s24296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UAMPS s223863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8">
          <cell r="C28" t="str">
            <v>UMPA II s45631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30">
          <cell r="E30">
            <v>48494850.223299995</v>
          </cell>
          <cell r="F30">
            <v>5999307.0723000001</v>
          </cell>
          <cell r="G30">
            <v>6213244.1830000002</v>
          </cell>
          <cell r="H30">
            <v>7931420.6560000004</v>
          </cell>
          <cell r="I30">
            <v>9561606.6720000003</v>
          </cell>
          <cell r="J30">
            <v>7747084.5089999996</v>
          </cell>
          <cell r="K30">
            <v>2140011.983</v>
          </cell>
          <cell r="L30">
            <v>3761540.5090000001</v>
          </cell>
          <cell r="M30">
            <v>129014.74900000001</v>
          </cell>
          <cell r="N30">
            <v>8744.5169999999998</v>
          </cell>
          <cell r="O30">
            <v>7889.1143000000002</v>
          </cell>
          <cell r="P30">
            <v>1177121.2456999999</v>
          </cell>
          <cell r="Q30">
            <v>3817865.0129999998</v>
          </cell>
        </row>
        <row r="33">
          <cell r="C33" t="str">
            <v>COB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 t="str">
            <v>Colorado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Four Corners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Idaho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Mead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Mid Columbia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Mona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NOB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Palo Verde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SP15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Utah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Washington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West Main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Wyoming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Electric Swaps Sales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STF Trading Margin</v>
          </cell>
          <cell r="E48">
            <v>364293.91200000001</v>
          </cell>
          <cell r="F48">
            <v>30357.826000000001</v>
          </cell>
          <cell r="G48">
            <v>30357.826000000001</v>
          </cell>
          <cell r="H48">
            <v>30357.826000000001</v>
          </cell>
          <cell r="I48">
            <v>30357.826000000001</v>
          </cell>
          <cell r="J48">
            <v>30357.826000000001</v>
          </cell>
          <cell r="K48">
            <v>30357.826000000001</v>
          </cell>
          <cell r="L48">
            <v>30357.826000000001</v>
          </cell>
          <cell r="M48">
            <v>30357.826000000001</v>
          </cell>
          <cell r="N48">
            <v>30357.826000000001</v>
          </cell>
          <cell r="O48">
            <v>30357.826000000001</v>
          </cell>
          <cell r="P48">
            <v>30357.826000000001</v>
          </cell>
          <cell r="Q48">
            <v>30357.826000000001</v>
          </cell>
        </row>
        <row r="49">
          <cell r="C49" t="str">
            <v>STF Index Trades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1">
          <cell r="E51">
            <v>364293.91200000001</v>
          </cell>
          <cell r="F51">
            <v>30357.826000000001</v>
          </cell>
          <cell r="G51">
            <v>30357.826000000001</v>
          </cell>
          <cell r="H51">
            <v>30357.826000000001</v>
          </cell>
          <cell r="I51">
            <v>30357.826000000001</v>
          </cell>
          <cell r="J51">
            <v>30357.826000000001</v>
          </cell>
          <cell r="K51">
            <v>30357.826000000001</v>
          </cell>
          <cell r="L51">
            <v>30357.826000000001</v>
          </cell>
          <cell r="M51">
            <v>30357.826000000001</v>
          </cell>
          <cell r="N51">
            <v>30357.826000000001</v>
          </cell>
          <cell r="O51">
            <v>30357.826000000001</v>
          </cell>
          <cell r="P51">
            <v>30357.826000000001</v>
          </cell>
          <cell r="Q51">
            <v>30357.826000000001</v>
          </cell>
        </row>
        <row r="54">
          <cell r="C54" t="str">
            <v>COB</v>
          </cell>
          <cell r="E54">
            <v>36147248.5</v>
          </cell>
          <cell r="F54">
            <v>1832017.4</v>
          </cell>
          <cell r="G54">
            <v>1492217.1</v>
          </cell>
          <cell r="H54">
            <v>1222019</v>
          </cell>
          <cell r="I54">
            <v>4350896</v>
          </cell>
          <cell r="J54">
            <v>4103563.2</v>
          </cell>
          <cell r="K54">
            <v>3927017</v>
          </cell>
          <cell r="L54">
            <v>2540044.2000000002</v>
          </cell>
          <cell r="M54">
            <v>2988175.5</v>
          </cell>
          <cell r="N54">
            <v>3574085</v>
          </cell>
          <cell r="O54">
            <v>3796730.5</v>
          </cell>
          <cell r="P54">
            <v>3435450.8</v>
          </cell>
          <cell r="Q54">
            <v>2885032.8</v>
          </cell>
        </row>
        <row r="55">
          <cell r="C55" t="str">
            <v>Four Corners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Mead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Mid Columbia</v>
          </cell>
          <cell r="E57">
            <v>9164093.777999999</v>
          </cell>
          <cell r="F57">
            <v>121716.6</v>
          </cell>
          <cell r="G57">
            <v>28009.192999999999</v>
          </cell>
          <cell r="H57">
            <v>8798.6350000000002</v>
          </cell>
          <cell r="I57">
            <v>1121124.5</v>
          </cell>
          <cell r="J57">
            <v>1424174.9</v>
          </cell>
          <cell r="K57">
            <v>1579267.1</v>
          </cell>
          <cell r="L57">
            <v>1222419.6000000001</v>
          </cell>
          <cell r="M57">
            <v>747256.25</v>
          </cell>
          <cell r="N57">
            <v>619693.6</v>
          </cell>
          <cell r="O57">
            <v>796903.3</v>
          </cell>
          <cell r="P57">
            <v>776523.7</v>
          </cell>
          <cell r="Q57">
            <v>718206.4</v>
          </cell>
        </row>
        <row r="58">
          <cell r="C58" t="str">
            <v>Mona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NOB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Palo Verde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C61" t="str">
            <v>SP15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C62" t="str">
            <v>Trapped Energy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4">
          <cell r="E64">
            <v>45311342.278000005</v>
          </cell>
          <cell r="F64">
            <v>1953734</v>
          </cell>
          <cell r="G64">
            <v>1520226.2930000001</v>
          </cell>
          <cell r="H64">
            <v>1230817.635</v>
          </cell>
          <cell r="I64">
            <v>5472020.5</v>
          </cell>
          <cell r="J64">
            <v>5527738.0999999996</v>
          </cell>
          <cell r="K64">
            <v>5506284.0999999996</v>
          </cell>
          <cell r="L64">
            <v>3762463.8000000003</v>
          </cell>
          <cell r="M64">
            <v>3735431.75</v>
          </cell>
          <cell r="N64">
            <v>4193778.6</v>
          </cell>
          <cell r="O64">
            <v>4593633.8</v>
          </cell>
          <cell r="P64">
            <v>4211974.5</v>
          </cell>
          <cell r="Q64">
            <v>3603239.1999999997</v>
          </cell>
        </row>
        <row r="66">
          <cell r="E66">
            <v>94170486.413300008</v>
          </cell>
          <cell r="F66">
            <v>7983398.8983000005</v>
          </cell>
          <cell r="G66">
            <v>7763828.3020000011</v>
          </cell>
          <cell r="H66">
            <v>9192596.1170000006</v>
          </cell>
          <cell r="I66">
            <v>15063984.998</v>
          </cell>
          <cell r="J66">
            <v>13305180.434999999</v>
          </cell>
          <cell r="K66">
            <v>7676653.909</v>
          </cell>
          <cell r="L66">
            <v>7554362.1349999998</v>
          </cell>
          <cell r="M66">
            <v>3894804.3250000002</v>
          </cell>
          <cell r="N66">
            <v>4232880.943</v>
          </cell>
          <cell r="O66">
            <v>4631880.7402999997</v>
          </cell>
          <cell r="P66">
            <v>5419453.5716999993</v>
          </cell>
          <cell r="Q66">
            <v>7451462.0389999989</v>
          </cell>
        </row>
        <row r="71">
          <cell r="C71" t="str">
            <v>APS Supplemental p27875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Avoided Cost Resource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Blanding Purchase p379174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BPA Reserve Purchase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Chehalis Station Service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 xml:space="preserve">Combine Hills Wind p160595 </v>
          </cell>
          <cell r="E76">
            <v>5225444.6899999995</v>
          </cell>
          <cell r="F76">
            <v>403458.34</v>
          </cell>
          <cell r="G76">
            <v>375038.5</v>
          </cell>
          <cell r="H76">
            <v>451979.12</v>
          </cell>
          <cell r="I76">
            <v>433240.88</v>
          </cell>
          <cell r="J76">
            <v>429644.75</v>
          </cell>
          <cell r="K76">
            <v>409478.88</v>
          </cell>
          <cell r="L76">
            <v>439678.44</v>
          </cell>
          <cell r="M76">
            <v>490452.12</v>
          </cell>
          <cell r="N76">
            <v>357383.72</v>
          </cell>
          <cell r="O76">
            <v>507157.44</v>
          </cell>
          <cell r="P76">
            <v>341532.56</v>
          </cell>
          <cell r="Q76">
            <v>586399.93999999994</v>
          </cell>
        </row>
        <row r="80">
          <cell r="C80" t="str">
            <v>Deseret Purchase p194277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Douglas PUD Settlement p38185</v>
          </cell>
          <cell r="E81">
            <v>2224401.6519999998</v>
          </cell>
          <cell r="F81">
            <v>255407.72</v>
          </cell>
          <cell r="G81">
            <v>327130.90000000002</v>
          </cell>
          <cell r="H81">
            <v>354008.16</v>
          </cell>
          <cell r="I81">
            <v>307831.8</v>
          </cell>
          <cell r="J81">
            <v>238498.38</v>
          </cell>
          <cell r="K81">
            <v>106296.484</v>
          </cell>
          <cell r="L81">
            <v>98796.49</v>
          </cell>
          <cell r="M81">
            <v>98344.46</v>
          </cell>
          <cell r="N81">
            <v>99876.97</v>
          </cell>
          <cell r="O81">
            <v>99317.483999999997</v>
          </cell>
          <cell r="P81">
            <v>93906.664000000004</v>
          </cell>
          <cell r="Q81">
            <v>144986.14000000001</v>
          </cell>
        </row>
        <row r="82">
          <cell r="C82" t="str">
            <v>Gemstate p99489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Georgia-Pacific Camas</v>
          </cell>
          <cell r="E83">
            <v>4573171.12</v>
          </cell>
          <cell r="F83">
            <v>498891.38</v>
          </cell>
          <cell r="G83">
            <v>515521.12</v>
          </cell>
          <cell r="H83">
            <v>498891.38</v>
          </cell>
          <cell r="I83">
            <v>515521.12</v>
          </cell>
          <cell r="J83">
            <v>515521.12</v>
          </cell>
          <cell r="K83">
            <v>498891.38</v>
          </cell>
          <cell r="L83">
            <v>515521.12</v>
          </cell>
          <cell r="M83">
            <v>498891.38</v>
          </cell>
          <cell r="N83">
            <v>515521.12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Grant County 10 aMW p66274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Hermiston Purchase p99563</v>
          </cell>
          <cell r="E85">
            <v>81165141.82661356</v>
          </cell>
          <cell r="F85">
            <v>6184339.8820217568</v>
          </cell>
          <cell r="G85">
            <v>4353685.5239333501</v>
          </cell>
          <cell r="H85">
            <v>3653321.7139606825</v>
          </cell>
          <cell r="I85">
            <v>7224917.4553887825</v>
          </cell>
          <cell r="J85">
            <v>7518015.6765823625</v>
          </cell>
          <cell r="K85">
            <v>6982045.6482486883</v>
          </cell>
          <cell r="L85">
            <v>7815229.8536627004</v>
          </cell>
          <cell r="M85">
            <v>7549837.8932532836</v>
          </cell>
          <cell r="N85">
            <v>7832739.8497602781</v>
          </cell>
          <cell r="O85">
            <v>7772683.2447662912</v>
          </cell>
          <cell r="P85">
            <v>7199003.8384727724</v>
          </cell>
          <cell r="Q85">
            <v>7079321.246562616</v>
          </cell>
        </row>
        <row r="86">
          <cell r="C86" t="str">
            <v>Hurricane Purchase p393045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Idaho Power p278538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IPP Purchase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Kennecott Generation Incentive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LADWP p491303-4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MagCorp p229846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MagCorp Reserves p510378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Morgan Stanley p189046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Morgan Stanley p272153-6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Morgan Stanley p272154-7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C97" t="str">
            <v>Nucor p346856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P4 Production p137215/p145258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PGE Cove p83984</v>
          </cell>
          <cell r="E99">
            <v>235041.74400000004</v>
          </cell>
          <cell r="F99">
            <v>19586.812000000002</v>
          </cell>
          <cell r="G99">
            <v>19586.812000000002</v>
          </cell>
          <cell r="H99">
            <v>19586.812000000002</v>
          </cell>
          <cell r="I99">
            <v>19586.812000000002</v>
          </cell>
          <cell r="J99">
            <v>19586.812000000002</v>
          </cell>
          <cell r="K99">
            <v>19586.812000000002</v>
          </cell>
          <cell r="L99">
            <v>19586.812000000002</v>
          </cell>
          <cell r="M99">
            <v>19586.812000000002</v>
          </cell>
          <cell r="N99">
            <v>19586.812000000002</v>
          </cell>
          <cell r="O99">
            <v>19586.812000000002</v>
          </cell>
          <cell r="P99">
            <v>19586.812000000002</v>
          </cell>
          <cell r="Q99">
            <v>19586.812000000002</v>
          </cell>
        </row>
        <row r="100">
          <cell r="C100" t="str">
            <v>Rock River Wind p100371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Roseburg Forest Products p312292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C102" t="str">
            <v>Small Purchases east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Small Purchases west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Three Buttes Wind p460457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Top of the World Wind p522807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Tri-State Purchase p27057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West Valley Toll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Wolverine Creek Wind p244520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11">
          <cell r="E111">
            <v>93423201.032613575</v>
          </cell>
          <cell r="F111">
            <v>7361684.1340217562</v>
          </cell>
          <cell r="G111">
            <v>5590962.8559333505</v>
          </cell>
          <cell r="H111">
            <v>4977787.185960683</v>
          </cell>
          <cell r="I111">
            <v>8501098.0673887823</v>
          </cell>
          <cell r="J111">
            <v>8721266.7385823634</v>
          </cell>
          <cell r="K111">
            <v>8016299.2042486882</v>
          </cell>
          <cell r="L111">
            <v>8888812.7156627011</v>
          </cell>
          <cell r="M111">
            <v>8657112.6652532835</v>
          </cell>
          <cell r="N111">
            <v>8825108.4717602786</v>
          </cell>
          <cell r="O111">
            <v>8398744.9807662908</v>
          </cell>
          <cell r="P111">
            <v>7654029.8744727727</v>
          </cell>
          <cell r="Q111">
            <v>7830294.138562616</v>
          </cell>
        </row>
        <row r="114">
          <cell r="C114" t="str">
            <v>Constellation 2013-2016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5">
          <cell r="C125" t="str">
            <v>QF California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QF Idaho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QF Oregon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QF Utah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QF Washington</v>
          </cell>
          <cell r="E129">
            <v>579500.26299999992</v>
          </cell>
          <cell r="F129">
            <v>31351.687999999998</v>
          </cell>
          <cell r="G129">
            <v>47095.233999999997</v>
          </cell>
          <cell r="H129">
            <v>68316.66</v>
          </cell>
          <cell r="I129">
            <v>84596.36</v>
          </cell>
          <cell r="J129">
            <v>89106.516000000003</v>
          </cell>
          <cell r="K129">
            <v>76402.39</v>
          </cell>
          <cell r="L129">
            <v>43364.61</v>
          </cell>
          <cell r="M129">
            <v>27078.458999999999</v>
          </cell>
          <cell r="N129">
            <v>27022.248</v>
          </cell>
          <cell r="O129">
            <v>28402.613000000001</v>
          </cell>
          <cell r="P129">
            <v>28399.046999999999</v>
          </cell>
          <cell r="Q129">
            <v>28364.437999999998</v>
          </cell>
        </row>
        <row r="130">
          <cell r="C130" t="str">
            <v>QF Wyoming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Biomass One QF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Butter Creek Wind QF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Champlin Blue Mtn Wind QF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Chevron Wind p499335 QF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Co-Gen II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DCFP p316701 QF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Co-Gen II p349170 QF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Evergreen BioPower p351030 QF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ExxonMobil p255042 QF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Five Pine Wind QF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Kennecott Refinery QF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Kennecott Smelter QF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Latigo Wind Park QF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Long Ridge Wind I QF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Long Ridge Wind II QF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Mariah Wind QF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Orem Family Wind QF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North Point Wind QF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OM Power I Geothermal QF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Oregon Wind Farm QF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Pioneer Wind Park I QF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Pioneer Wind Park II QF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Power County North Wind QF p575612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Power County South Wind QF p575614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Roseburg Dillard QF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SF Phosphates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Spanish Fork Wind 2 p311681 QF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Sunnyside p83997/p59965 QF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Tesoro QF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Threemile Canyon Wind QF p500139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C161" t="str">
            <v>US Magnesium QF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4">
          <cell r="E164">
            <v>579500.26299999992</v>
          </cell>
          <cell r="F164">
            <v>31351.687999999998</v>
          </cell>
          <cell r="G164">
            <v>47095.233999999997</v>
          </cell>
          <cell r="H164">
            <v>68316.66</v>
          </cell>
          <cell r="I164">
            <v>84596.36</v>
          </cell>
          <cell r="J164">
            <v>89106.516000000003</v>
          </cell>
          <cell r="K164">
            <v>76402.39</v>
          </cell>
          <cell r="L164">
            <v>43364.61</v>
          </cell>
          <cell r="M164">
            <v>27078.458999999999</v>
          </cell>
          <cell r="N164">
            <v>27022.248</v>
          </cell>
          <cell r="O164">
            <v>28402.613000000001</v>
          </cell>
          <cell r="P164">
            <v>28399.046999999999</v>
          </cell>
          <cell r="Q164">
            <v>28364.437999999998</v>
          </cell>
        </row>
        <row r="167">
          <cell r="C167" t="str">
            <v>Canadian Entitlement p60828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Chelan - Rocky Reach p60827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Douglas - Wells p60828</v>
          </cell>
          <cell r="E169">
            <v>3686109.2500000009</v>
          </cell>
          <cell r="F169">
            <v>304430.46999999997</v>
          </cell>
          <cell r="G169">
            <v>304430.46999999997</v>
          </cell>
          <cell r="H169">
            <v>304430.46999999997</v>
          </cell>
          <cell r="I169">
            <v>304430.46999999997</v>
          </cell>
          <cell r="J169">
            <v>304430.46999999997</v>
          </cell>
          <cell r="K169">
            <v>309136.7</v>
          </cell>
          <cell r="L169">
            <v>309136.7</v>
          </cell>
          <cell r="M169">
            <v>309136.7</v>
          </cell>
          <cell r="N169">
            <v>309136.7</v>
          </cell>
          <cell r="O169">
            <v>309136.7</v>
          </cell>
          <cell r="P169">
            <v>309136.7</v>
          </cell>
          <cell r="Q169">
            <v>309136.7</v>
          </cell>
        </row>
        <row r="170">
          <cell r="C170" t="str">
            <v>Grant Displacement p270294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Grant Reasonable</v>
          </cell>
          <cell r="E171">
            <v>-5542335.54</v>
          </cell>
          <cell r="F171">
            <v>-444608.1</v>
          </cell>
          <cell r="G171">
            <v>-444608.1</v>
          </cell>
          <cell r="H171">
            <v>-444608.1</v>
          </cell>
          <cell r="I171">
            <v>-444608.1</v>
          </cell>
          <cell r="J171">
            <v>-444608.1</v>
          </cell>
          <cell r="K171">
            <v>-444608.1</v>
          </cell>
          <cell r="L171">
            <v>-444608.1</v>
          </cell>
          <cell r="M171">
            <v>-444608.1</v>
          </cell>
          <cell r="N171">
            <v>-444608.1</v>
          </cell>
          <cell r="O171">
            <v>-513620.88</v>
          </cell>
          <cell r="P171">
            <v>-513620.88</v>
          </cell>
          <cell r="Q171">
            <v>-513620.88</v>
          </cell>
        </row>
        <row r="172">
          <cell r="C172" t="str">
            <v>Grant Meaningful Priority p390668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C173" t="str">
            <v>Grant Surplus p258951</v>
          </cell>
          <cell r="E173">
            <v>2008899.5999999999</v>
          </cell>
          <cell r="F173">
            <v>166609.25</v>
          </cell>
          <cell r="G173">
            <v>166609.25</v>
          </cell>
          <cell r="H173">
            <v>166609.25</v>
          </cell>
          <cell r="I173">
            <v>166609.25</v>
          </cell>
          <cell r="J173">
            <v>166609.25</v>
          </cell>
          <cell r="K173">
            <v>166609.25</v>
          </cell>
          <cell r="L173">
            <v>166609.25</v>
          </cell>
          <cell r="M173">
            <v>166609.25</v>
          </cell>
          <cell r="N173">
            <v>166609.25</v>
          </cell>
          <cell r="O173">
            <v>169805.45</v>
          </cell>
          <cell r="P173">
            <v>169805.45</v>
          </cell>
          <cell r="Q173">
            <v>169805.45</v>
          </cell>
        </row>
        <row r="174">
          <cell r="C174" t="str">
            <v>Grant Power Auction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Grant - Priest Rapids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8">
          <cell r="E178">
            <v>152673.31000000017</v>
          </cell>
          <cell r="F178">
            <v>26431.619999999995</v>
          </cell>
          <cell r="G178">
            <v>26431.619999999995</v>
          </cell>
          <cell r="H178">
            <v>26431.619999999995</v>
          </cell>
          <cell r="I178">
            <v>26431.619999999995</v>
          </cell>
          <cell r="J178">
            <v>26431.619999999995</v>
          </cell>
          <cell r="K178">
            <v>31137.850000000035</v>
          </cell>
          <cell r="L178">
            <v>31137.850000000035</v>
          </cell>
          <cell r="M178">
            <v>31137.850000000035</v>
          </cell>
          <cell r="N178">
            <v>31137.850000000035</v>
          </cell>
          <cell r="O178">
            <v>-34678.729999999981</v>
          </cell>
          <cell r="P178">
            <v>-34678.729999999981</v>
          </cell>
          <cell r="Q178">
            <v>-34678.729999999981</v>
          </cell>
        </row>
        <row r="180">
          <cell r="E180">
            <v>94155374.605613559</v>
          </cell>
          <cell r="F180">
            <v>7419467.4420217564</v>
          </cell>
          <cell r="G180">
            <v>5664489.7099333508</v>
          </cell>
          <cell r="H180">
            <v>5072535.4659606833</v>
          </cell>
          <cell r="I180">
            <v>8612126.0473887809</v>
          </cell>
          <cell r="J180">
            <v>8836804.8745823633</v>
          </cell>
          <cell r="K180">
            <v>8123839.4442486875</v>
          </cell>
          <cell r="L180">
            <v>8963315.1756627001</v>
          </cell>
          <cell r="M180">
            <v>8715328.9742532838</v>
          </cell>
          <cell r="N180">
            <v>8883268.5697602779</v>
          </cell>
          <cell r="O180">
            <v>8392468.8637662902</v>
          </cell>
          <cell r="P180">
            <v>7647750.1914727725</v>
          </cell>
          <cell r="Q180">
            <v>7823979.8465626165</v>
          </cell>
        </row>
        <row r="183">
          <cell r="C183" t="str">
            <v>APGI/Colockum s191690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APS Exchange p58118/s58119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Black Hills CTs p64676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BPA Exchange p64706/p64888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 xml:space="preserve">BPA FC II Wind p63507 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 xml:space="preserve">BPA FC IV Wind p79207 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BPA Peaking p59820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BPA So. Idaho p64885/p83975/p64705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Cargill p483225/s6 p485390/s89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C192" t="str">
            <v>Cowlitz Swift p65787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C193" t="str">
            <v>EWEB FC I p63508/p63510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C194" t="str">
            <v>PSCo Exchange p340325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PSCO FC III p63362/s63361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Redding Exchange p66276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SCL State Line p105228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Shell p489963/s489962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 t="str">
            <v>TransAlta p371343/s371344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1">
          <cell r="C201" t="str">
            <v>Tri-State Exchange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6">
          <cell r="C206" t="str">
            <v>COB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C207" t="str">
            <v>Colorado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C208" t="str">
            <v>Four Corners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C209" t="str">
            <v>Idaho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C210" t="str">
            <v>Mead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C211" t="str">
            <v>Mid Columbia</v>
          </cell>
          <cell r="E211">
            <v>3856780</v>
          </cell>
          <cell r="F211">
            <v>3078100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778680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Mona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NOB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Palo Verde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SP15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C216" t="str">
            <v>Utah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Washington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West Main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C219" t="str">
            <v>Wyoming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2">
          <cell r="C222" t="str">
            <v>STF Electric Swaps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C223" t="str">
            <v>STF Index Trades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5">
          <cell r="E225">
            <v>3856780</v>
          </cell>
          <cell r="F225">
            <v>3078100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778680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8">
          <cell r="C228" t="str">
            <v>COB</v>
          </cell>
          <cell r="E228">
            <v>5949076.1287000002</v>
          </cell>
          <cell r="F228">
            <v>367706.15</v>
          </cell>
          <cell r="G228">
            <v>654629.31000000006</v>
          </cell>
          <cell r="H228">
            <v>1147374.8399999999</v>
          </cell>
          <cell r="I228">
            <v>410988.21</v>
          </cell>
          <cell r="J228">
            <v>21434.030699999999</v>
          </cell>
          <cell r="K228">
            <v>244463.58</v>
          </cell>
          <cell r="L228">
            <v>335755.34</v>
          </cell>
          <cell r="M228">
            <v>293958.44</v>
          </cell>
          <cell r="N228">
            <v>814122.61199999996</v>
          </cell>
          <cell r="O228">
            <v>933278.54999999993</v>
          </cell>
          <cell r="P228">
            <v>114361.63200000001</v>
          </cell>
          <cell r="Q228">
            <v>611003.43400000001</v>
          </cell>
        </row>
        <row r="229">
          <cell r="C229" t="str">
            <v>Four Corners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C230" t="str">
            <v>Mead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Mid Columbia</v>
          </cell>
          <cell r="E231">
            <v>87016150.5</v>
          </cell>
          <cell r="F231">
            <v>7576634.5</v>
          </cell>
          <cell r="G231">
            <v>12781122</v>
          </cell>
          <cell r="H231">
            <v>13122882</v>
          </cell>
          <cell r="I231">
            <v>10715133</v>
          </cell>
          <cell r="J231">
            <v>9352480</v>
          </cell>
          <cell r="K231">
            <v>2828422.8</v>
          </cell>
          <cell r="L231">
            <v>3819116.2</v>
          </cell>
          <cell r="M231">
            <v>4036048.2</v>
          </cell>
          <cell r="N231">
            <v>5438622</v>
          </cell>
          <cell r="O231">
            <v>4177400.8</v>
          </cell>
          <cell r="P231">
            <v>5452326</v>
          </cell>
          <cell r="Q231">
            <v>7715963</v>
          </cell>
        </row>
        <row r="232">
          <cell r="C232" t="str">
            <v>Mona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NOB</v>
          </cell>
          <cell r="E233">
            <v>258694.74749999997</v>
          </cell>
          <cell r="F233">
            <v>24743.25</v>
          </cell>
          <cell r="G233">
            <v>16704.75</v>
          </cell>
          <cell r="H233">
            <v>69379.08</v>
          </cell>
          <cell r="I233">
            <v>36321.008000000002</v>
          </cell>
          <cell r="J233">
            <v>0</v>
          </cell>
          <cell r="K233">
            <v>0</v>
          </cell>
          <cell r="L233">
            <v>0</v>
          </cell>
          <cell r="M233">
            <v>2362.2020000000002</v>
          </cell>
          <cell r="N233">
            <v>105123.54</v>
          </cell>
          <cell r="O233">
            <v>0</v>
          </cell>
          <cell r="P233">
            <v>0</v>
          </cell>
          <cell r="Q233">
            <v>4060.9175</v>
          </cell>
        </row>
        <row r="234">
          <cell r="C234" t="str">
            <v>Palo Verde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SP15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Emergency Purchases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8">
          <cell r="E238">
            <v>93223921.376200005</v>
          </cell>
          <cell r="F238">
            <v>7969083.9000000004</v>
          </cell>
          <cell r="G238">
            <v>13452456.060000001</v>
          </cell>
          <cell r="H238">
            <v>14339635.92</v>
          </cell>
          <cell r="I238">
            <v>11162442.218</v>
          </cell>
          <cell r="J238">
            <v>9373914.0307</v>
          </cell>
          <cell r="K238">
            <v>3072886.38</v>
          </cell>
          <cell r="L238">
            <v>4154871.54</v>
          </cell>
          <cell r="M238">
            <v>4332368.8420000002</v>
          </cell>
          <cell r="N238">
            <v>6357868.1519999998</v>
          </cell>
          <cell r="O238">
            <v>5110679.3499999996</v>
          </cell>
          <cell r="P238">
            <v>5566687.6320000002</v>
          </cell>
          <cell r="Q238">
            <v>8331027.3515000008</v>
          </cell>
        </row>
        <row r="240">
          <cell r="E240">
            <v>191236075.98181355</v>
          </cell>
          <cell r="F240">
            <v>18466651.342021756</v>
          </cell>
          <cell r="G240">
            <v>19116945.76993335</v>
          </cell>
          <cell r="H240">
            <v>19412171.385960683</v>
          </cell>
          <cell r="I240">
            <v>19774568.265388779</v>
          </cell>
          <cell r="J240">
            <v>18210718.905282363</v>
          </cell>
          <cell r="K240">
            <v>11196725.824248686</v>
          </cell>
          <cell r="L240">
            <v>13896866.715662699</v>
          </cell>
          <cell r="M240">
            <v>13047697.816253284</v>
          </cell>
          <cell r="N240">
            <v>15241136.721760277</v>
          </cell>
          <cell r="O240">
            <v>13503148.21376629</v>
          </cell>
          <cell r="P240">
            <v>13214437.823472772</v>
          </cell>
          <cell r="Q240">
            <v>16155007.198062617</v>
          </cell>
        </row>
        <row r="243">
          <cell r="C243" t="str">
            <v>Firm Wheeling</v>
          </cell>
          <cell r="E243">
            <v>108922013</v>
          </cell>
          <cell r="F243">
            <v>8750983</v>
          </cell>
          <cell r="G243">
            <v>8925435</v>
          </cell>
          <cell r="H243">
            <v>9099298</v>
          </cell>
          <cell r="I243">
            <v>9417351</v>
          </cell>
          <cell r="J243">
            <v>8900472</v>
          </cell>
          <cell r="K243">
            <v>8998228</v>
          </cell>
          <cell r="L243">
            <v>9109000</v>
          </cell>
          <cell r="M243">
            <v>9169416</v>
          </cell>
          <cell r="N243">
            <v>9078003</v>
          </cell>
          <cell r="O243">
            <v>9224523</v>
          </cell>
          <cell r="P243">
            <v>9124175</v>
          </cell>
          <cell r="Q243">
            <v>9125129</v>
          </cell>
        </row>
        <row r="245">
          <cell r="C245" t="str">
            <v>ST Firm &amp; Non-Firm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7">
          <cell r="E247">
            <v>108922013</v>
          </cell>
          <cell r="F247">
            <v>8750983</v>
          </cell>
          <cell r="G247">
            <v>8925435</v>
          </cell>
          <cell r="H247">
            <v>9099298</v>
          </cell>
          <cell r="I247">
            <v>9417351</v>
          </cell>
          <cell r="J247">
            <v>8900472</v>
          </cell>
          <cell r="K247">
            <v>8998228</v>
          </cell>
          <cell r="L247">
            <v>9109000</v>
          </cell>
          <cell r="M247">
            <v>9169416</v>
          </cell>
          <cell r="N247">
            <v>9078003</v>
          </cell>
          <cell r="O247">
            <v>9224523</v>
          </cell>
          <cell r="P247">
            <v>9124175</v>
          </cell>
          <cell r="Q247">
            <v>9125129</v>
          </cell>
        </row>
        <row r="250">
          <cell r="C250" t="str">
            <v>Carbon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Cholla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C252" t="str">
            <v>Colstrip</v>
          </cell>
          <cell r="E252">
            <v>8309919.2247395087</v>
          </cell>
          <cell r="F252">
            <v>702890.55374983512</v>
          </cell>
          <cell r="G252">
            <v>722408.61546247802</v>
          </cell>
          <cell r="H252">
            <v>440852.32176000002</v>
          </cell>
          <cell r="I252">
            <v>726069.72562189784</v>
          </cell>
          <cell r="J252">
            <v>726752.18029151531</v>
          </cell>
          <cell r="K252">
            <v>703080.24181975913</v>
          </cell>
          <cell r="L252">
            <v>726751.25931282202</v>
          </cell>
          <cell r="M252">
            <v>702739.32301743515</v>
          </cell>
          <cell r="N252">
            <v>726853.75646526949</v>
          </cell>
          <cell r="O252">
            <v>726261.76149336866</v>
          </cell>
          <cell r="P252">
            <v>679031.08148319903</v>
          </cell>
          <cell r="Q252">
            <v>726228.40426192782</v>
          </cell>
        </row>
        <row r="253">
          <cell r="C253" t="str">
            <v>Craig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Dave Johnston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C255" t="str">
            <v>Hayden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C256" t="str">
            <v>Hunter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C257" t="str">
            <v>Huntington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C258" t="str">
            <v>Jim Bridger</v>
          </cell>
          <cell r="E258">
            <v>243002616.76084644</v>
          </cell>
          <cell r="F258">
            <v>17442689.514431674</v>
          </cell>
          <cell r="G258">
            <v>16075287.3877453</v>
          </cell>
          <cell r="H258">
            <v>17944677.024599999</v>
          </cell>
          <cell r="I258">
            <v>22655068.937713839</v>
          </cell>
          <cell r="J258">
            <v>22284374.574507352</v>
          </cell>
          <cell r="K258">
            <v>21391080.166979883</v>
          </cell>
          <cell r="L258">
            <v>22432027.532403871</v>
          </cell>
          <cell r="M258">
            <v>21390827.058067493</v>
          </cell>
          <cell r="N258">
            <v>21592557.663992241</v>
          </cell>
          <cell r="O258">
            <v>20811586.585430074</v>
          </cell>
          <cell r="P258">
            <v>20115946.496757288</v>
          </cell>
          <cell r="Q258">
            <v>18866493.818217434</v>
          </cell>
        </row>
        <row r="259">
          <cell r="C259" t="str">
            <v>Naughton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2">
          <cell r="C262" t="str">
            <v>Wyodak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4">
          <cell r="E264">
            <v>251312535.98558596</v>
          </cell>
          <cell r="F264">
            <v>18145580.068181507</v>
          </cell>
          <cell r="G264">
            <v>16797696.003207777</v>
          </cell>
          <cell r="H264">
            <v>18385529.346359998</v>
          </cell>
          <cell r="I264">
            <v>23381138.663335737</v>
          </cell>
          <cell r="J264">
            <v>23011126.754798867</v>
          </cell>
          <cell r="K264">
            <v>22094160.408799641</v>
          </cell>
          <cell r="L264">
            <v>23158778.791716695</v>
          </cell>
          <cell r="M264">
            <v>22093566.381084926</v>
          </cell>
          <cell r="N264">
            <v>22319411.420457512</v>
          </cell>
          <cell r="O264">
            <v>21537848.346923444</v>
          </cell>
          <cell r="P264">
            <v>20794977.578240488</v>
          </cell>
          <cell r="Q264">
            <v>19592722.222479362</v>
          </cell>
        </row>
        <row r="267">
          <cell r="C267" t="str">
            <v>Chehalis</v>
          </cell>
          <cell r="E267">
            <v>38330375.313999996</v>
          </cell>
          <cell r="F267">
            <v>209848.40720000002</v>
          </cell>
          <cell r="G267">
            <v>0</v>
          </cell>
          <cell r="H267">
            <v>0</v>
          </cell>
          <cell r="I267">
            <v>5814984.716</v>
          </cell>
          <cell r="J267">
            <v>7308435.7609999999</v>
          </cell>
          <cell r="K267">
            <v>5034135.5749999993</v>
          </cell>
          <cell r="L267">
            <v>3766029.2193</v>
          </cell>
          <cell r="M267">
            <v>2088515.2545</v>
          </cell>
          <cell r="N267">
            <v>4654063.1869999999</v>
          </cell>
          <cell r="O267">
            <v>4805214.7927000001</v>
          </cell>
          <cell r="P267">
            <v>3804312.9810000001</v>
          </cell>
          <cell r="Q267">
            <v>844835.4203</v>
          </cell>
        </row>
        <row r="268">
          <cell r="C268" t="str">
            <v>Currant Creek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C269" t="str">
            <v>Gadsby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Gadsby CT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Hermiston</v>
          </cell>
          <cell r="E271">
            <v>36912808.747186437</v>
          </cell>
          <cell r="F271">
            <v>2527570.3715782431</v>
          </cell>
          <cell r="G271">
            <v>737841.92906665022</v>
          </cell>
          <cell r="H271">
            <v>65578.73843931756</v>
          </cell>
          <cell r="I271">
            <v>3530331.1367112179</v>
          </cell>
          <cell r="J271">
            <v>3814622.8035176378</v>
          </cell>
          <cell r="K271">
            <v>3307733.0581513122</v>
          </cell>
          <cell r="L271">
            <v>4108084.4473372996</v>
          </cell>
          <cell r="M271">
            <v>3824112.293946716</v>
          </cell>
          <cell r="N271">
            <v>4094684.5801397213</v>
          </cell>
          <cell r="O271">
            <v>4037761.6372337085</v>
          </cell>
          <cell r="P271">
            <v>3504985.3149272278</v>
          </cell>
          <cell r="Q271">
            <v>3359502.4361373838</v>
          </cell>
        </row>
        <row r="272">
          <cell r="C272" t="str">
            <v>Lake Side 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Lake Side II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C274" t="str">
            <v>Little Mountain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C275" t="str">
            <v>Naughton - Gas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C276" t="str">
            <v>Not Used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8">
          <cell r="E278">
            <v>75243184.061186433</v>
          </cell>
          <cell r="F278">
            <v>2737418.7787782429</v>
          </cell>
          <cell r="G278">
            <v>737841.92906665022</v>
          </cell>
          <cell r="H278">
            <v>65578.73843931756</v>
          </cell>
          <cell r="I278">
            <v>9345315.8527112175</v>
          </cell>
          <cell r="J278">
            <v>11123058.564517638</v>
          </cell>
          <cell r="K278">
            <v>8341868.6331513114</v>
          </cell>
          <cell r="L278">
            <v>7874113.6666372996</v>
          </cell>
          <cell r="M278">
            <v>5912627.5484467158</v>
          </cell>
          <cell r="N278">
            <v>8748747.7671397217</v>
          </cell>
          <cell r="O278">
            <v>8842976.4299337082</v>
          </cell>
          <cell r="P278">
            <v>7309298.2959272284</v>
          </cell>
          <cell r="Q278">
            <v>4204337.8564373842</v>
          </cell>
        </row>
        <row r="280">
          <cell r="C280" t="str">
            <v>Gas Physical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C281" t="str">
            <v>Gas Swaps</v>
          </cell>
          <cell r="E281">
            <v>-385200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-62550</v>
          </cell>
          <cell r="N281">
            <v>-113925</v>
          </cell>
          <cell r="O281">
            <v>-98735</v>
          </cell>
          <cell r="P281">
            <v>-59305</v>
          </cell>
          <cell r="Q281">
            <v>-50685</v>
          </cell>
        </row>
        <row r="282">
          <cell r="C282" t="str">
            <v>Clay Basin Gas Storage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C283" t="str">
            <v>Pipeline Reservation Fees</v>
          </cell>
          <cell r="E283">
            <v>17513624.400000002</v>
          </cell>
          <cell r="F283">
            <v>1440155.03</v>
          </cell>
          <cell r="G283">
            <v>1480345.72</v>
          </cell>
          <cell r="H283">
            <v>1440155.03</v>
          </cell>
          <cell r="I283">
            <v>1480345.72</v>
          </cell>
          <cell r="J283">
            <v>1480345.72</v>
          </cell>
          <cell r="K283">
            <v>1440155.03</v>
          </cell>
          <cell r="L283">
            <v>1480345.72</v>
          </cell>
          <cell r="M283">
            <v>1440155.03</v>
          </cell>
          <cell r="N283">
            <v>1480345.72</v>
          </cell>
          <cell r="O283">
            <v>1480345.72</v>
          </cell>
          <cell r="P283">
            <v>1390584.24</v>
          </cell>
          <cell r="Q283">
            <v>1480345.72</v>
          </cell>
        </row>
        <row r="288">
          <cell r="E288">
            <v>92371608.461186439</v>
          </cell>
          <cell r="F288">
            <v>4177573.8087782431</v>
          </cell>
          <cell r="G288">
            <v>2218187.6490666503</v>
          </cell>
          <cell r="H288">
            <v>1505733.7684393176</v>
          </cell>
          <cell r="I288">
            <v>10825661.572711218</v>
          </cell>
          <cell r="J288">
            <v>12603404.284517638</v>
          </cell>
          <cell r="K288">
            <v>9782023.6631513108</v>
          </cell>
          <cell r="L288">
            <v>9354459.3866373003</v>
          </cell>
          <cell r="M288">
            <v>7290232.5784467161</v>
          </cell>
          <cell r="N288">
            <v>10115168.487139722</v>
          </cell>
          <cell r="O288">
            <v>10224587.149933709</v>
          </cell>
          <cell r="P288">
            <v>8640577.5359272286</v>
          </cell>
          <cell r="Q288">
            <v>5633998.5764373839</v>
          </cell>
        </row>
        <row r="291">
          <cell r="C291" t="str">
            <v>Blundell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C292" t="str">
            <v>Dunlap I Wind p524168</v>
          </cell>
          <cell r="E292">
            <v>0</v>
          </cell>
        </row>
        <row r="293">
          <cell r="C293" t="str">
            <v>Foote Creek I Wind</v>
          </cell>
          <cell r="E293">
            <v>0</v>
          </cell>
        </row>
        <row r="294">
          <cell r="C294" t="str">
            <v>Glenrock Wind p423461</v>
          </cell>
          <cell r="E294">
            <v>0</v>
          </cell>
        </row>
        <row r="295">
          <cell r="C295" t="str">
            <v>Glenrock III Wind p454125</v>
          </cell>
          <cell r="E295">
            <v>0</v>
          </cell>
        </row>
        <row r="296">
          <cell r="C296" t="str">
            <v>Goodnoe Wind p332427</v>
          </cell>
          <cell r="E296">
            <v>0</v>
          </cell>
        </row>
        <row r="297">
          <cell r="C297" t="str">
            <v>High Plains Wind p492251</v>
          </cell>
          <cell r="E297">
            <v>0</v>
          </cell>
        </row>
        <row r="298">
          <cell r="C298" t="str">
            <v>Leaning Juniper 1 p317714</v>
          </cell>
          <cell r="E298">
            <v>0</v>
          </cell>
        </row>
        <row r="299">
          <cell r="C299" t="str">
            <v>Marengo I Wind p332428</v>
          </cell>
          <cell r="E299">
            <v>0</v>
          </cell>
        </row>
        <row r="300">
          <cell r="C300" t="str">
            <v>Marengo II Wind p423463</v>
          </cell>
          <cell r="E300">
            <v>0</v>
          </cell>
        </row>
        <row r="301">
          <cell r="C301" t="str">
            <v>McFadden Ridge Wind p492250</v>
          </cell>
          <cell r="E301">
            <v>0</v>
          </cell>
        </row>
        <row r="302">
          <cell r="C302" t="str">
            <v>Rolling Hills Wind p423462</v>
          </cell>
          <cell r="E302">
            <v>0</v>
          </cell>
        </row>
        <row r="303">
          <cell r="C303" t="str">
            <v>Seven Mile Wind p454126</v>
          </cell>
          <cell r="E303">
            <v>0</v>
          </cell>
        </row>
        <row r="304">
          <cell r="C304" t="str">
            <v>Seven Mile II Wind p357819</v>
          </cell>
          <cell r="E304">
            <v>0</v>
          </cell>
        </row>
        <row r="309">
          <cell r="C309" t="str">
            <v>Integration Charge</v>
          </cell>
          <cell r="E309">
            <v>1029917.8413767351</v>
          </cell>
          <cell r="F309">
            <v>83012.090250790803</v>
          </cell>
          <cell r="G309">
            <v>85441.21549256453</v>
          </cell>
          <cell r="H309">
            <v>89693.206183973976</v>
          </cell>
          <cell r="I309">
            <v>90309.299955026465</v>
          </cell>
          <cell r="J309">
            <v>85366.820813924714</v>
          </cell>
          <cell r="K309">
            <v>76846.106949824549</v>
          </cell>
          <cell r="L309">
            <v>81226.013577903635</v>
          </cell>
          <cell r="M309">
            <v>83497.685876145901</v>
          </cell>
          <cell r="N309">
            <v>82169.730766528955</v>
          </cell>
          <cell r="O309">
            <v>90135.365866501816</v>
          </cell>
          <cell r="P309">
            <v>81321.478561157113</v>
          </cell>
          <cell r="Q309">
            <v>100898.82708239256</v>
          </cell>
        </row>
        <row r="311">
          <cell r="E311">
            <v>1029917.8413767351</v>
          </cell>
          <cell r="F311">
            <v>83012.090250790803</v>
          </cell>
          <cell r="G311">
            <v>85441.21549256453</v>
          </cell>
          <cell r="H311">
            <v>89693.206183973976</v>
          </cell>
          <cell r="I311">
            <v>90309.299955026465</v>
          </cell>
          <cell r="J311">
            <v>85366.820813924714</v>
          </cell>
          <cell r="K311">
            <v>76846.106949824549</v>
          </cell>
          <cell r="L311">
            <v>81226.013577903635</v>
          </cell>
          <cell r="M311">
            <v>83497.685876145901</v>
          </cell>
          <cell r="N311">
            <v>82169.730766528955</v>
          </cell>
          <cell r="O311">
            <v>90135.365866501816</v>
          </cell>
          <cell r="P311">
            <v>81321.478561157113</v>
          </cell>
          <cell r="Q311">
            <v>100898.82708239256</v>
          </cell>
        </row>
        <row r="312">
          <cell r="E312" t="str">
            <v>=</v>
          </cell>
          <cell r="F312" t="str">
            <v>=</v>
          </cell>
          <cell r="G312" t="str">
            <v>=</v>
          </cell>
          <cell r="H312" t="str">
            <v>=</v>
          </cell>
          <cell r="I312" t="str">
            <v>=</v>
          </cell>
          <cell r="J312" t="str">
            <v>=</v>
          </cell>
          <cell r="K312" t="str">
            <v>=</v>
          </cell>
          <cell r="L312" t="str">
            <v>=</v>
          </cell>
          <cell r="M312" t="str">
            <v>=</v>
          </cell>
          <cell r="N312" t="str">
            <v>=</v>
          </cell>
          <cell r="O312" t="str">
            <v>=</v>
          </cell>
          <cell r="P312" t="str">
            <v>=</v>
          </cell>
          <cell r="Q312" t="str">
            <v>=</v>
          </cell>
        </row>
        <row r="313">
          <cell r="E313">
            <v>550701664.85666263</v>
          </cell>
          <cell r="F313">
            <v>41640401.410932295</v>
          </cell>
          <cell r="G313">
            <v>39379877.335700341</v>
          </cell>
          <cell r="H313">
            <v>39299829.589943975</v>
          </cell>
          <cell r="I313">
            <v>48425043.803390756</v>
          </cell>
          <cell r="J313">
            <v>49505908.33041279</v>
          </cell>
          <cell r="K313">
            <v>44471330.094149455</v>
          </cell>
          <cell r="L313">
            <v>48045968.772594601</v>
          </cell>
          <cell r="M313">
            <v>47789606.136661068</v>
          </cell>
          <cell r="N313">
            <v>52603008.417124033</v>
          </cell>
          <cell r="O313">
            <v>49948361.336189948</v>
          </cell>
          <cell r="P313">
            <v>46436035.844501644</v>
          </cell>
          <cell r="Q313">
            <v>43156293.785061762</v>
          </cell>
        </row>
        <row r="317">
          <cell r="J317" t="str">
            <v>MWh</v>
          </cell>
        </row>
        <row r="320">
          <cell r="C320" t="str">
            <v>DSM Cool Keeper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DSM (Irrigation)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Kennecott Generation Adjustment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MagCorp Buythrough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 t="str">
            <v>Monsanto Buythrough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2">
          <cell r="C332" t="str">
            <v>System Load</v>
          </cell>
          <cell r="E332">
            <v>20019696.485999998</v>
          </cell>
          <cell r="F332">
            <v>1552052.5299999998</v>
          </cell>
          <cell r="G332">
            <v>1542573.446</v>
          </cell>
          <cell r="H332">
            <v>1534974.105</v>
          </cell>
          <cell r="I332">
            <v>1715391.18</v>
          </cell>
          <cell r="J332">
            <v>1694993.9799999997</v>
          </cell>
          <cell r="K332">
            <v>1543882.2400000002</v>
          </cell>
          <cell r="L332">
            <v>1579553.4949999999</v>
          </cell>
          <cell r="M332">
            <v>1683127.57</v>
          </cell>
          <cell r="N332">
            <v>1897934.28</v>
          </cell>
          <cell r="O332">
            <v>1898832.89</v>
          </cell>
          <cell r="P332">
            <v>1691570.74</v>
          </cell>
          <cell r="Q332">
            <v>1684810.03</v>
          </cell>
        </row>
        <row r="333">
          <cell r="E333">
            <v>20019696.485999998</v>
          </cell>
          <cell r="F333">
            <v>1552052.5299999998</v>
          </cell>
          <cell r="G333">
            <v>1542573.446</v>
          </cell>
          <cell r="H333">
            <v>1534974.105</v>
          </cell>
          <cell r="I333">
            <v>1715391.18</v>
          </cell>
          <cell r="J333">
            <v>1694993.9799999997</v>
          </cell>
          <cell r="K333">
            <v>1543882.2400000002</v>
          </cell>
          <cell r="L333">
            <v>1579553.4949999999</v>
          </cell>
          <cell r="M333">
            <v>1683127.57</v>
          </cell>
          <cell r="N333">
            <v>1897934.28</v>
          </cell>
          <cell r="O333">
            <v>1898832.89</v>
          </cell>
          <cell r="P333">
            <v>1691570.74</v>
          </cell>
          <cell r="Q333">
            <v>1684810.03</v>
          </cell>
        </row>
        <row r="337">
          <cell r="C337" t="str">
            <v>Black Hills s27013/s28160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</row>
        <row r="338">
          <cell r="C338" t="str">
            <v>BPA Wind s42818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C339" t="str">
            <v>East Area Sales (WCA Sale)</v>
          </cell>
          <cell r="E339">
            <v>1590884.1099999999</v>
          </cell>
          <cell r="F339">
            <v>249721.45</v>
          </cell>
          <cell r="G339">
            <v>280728.71999999997</v>
          </cell>
          <cell r="H339">
            <v>346511.15</v>
          </cell>
          <cell r="I339">
            <v>242562.73</v>
          </cell>
          <cell r="J339">
            <v>178941.66</v>
          </cell>
          <cell r="K339">
            <v>49821.13</v>
          </cell>
          <cell r="L339">
            <v>103295.36</v>
          </cell>
          <cell r="M339">
            <v>3213.23</v>
          </cell>
          <cell r="N339">
            <v>0</v>
          </cell>
          <cell r="O339">
            <v>0</v>
          </cell>
          <cell r="P339">
            <v>28869.89</v>
          </cell>
          <cell r="Q339">
            <v>107218.79</v>
          </cell>
        </row>
        <row r="340">
          <cell r="C340" t="str">
            <v>Hurricane Sale s393046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LADWP (IPP Layoff)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C342" t="str">
            <v>Leaning Juniper Revenue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C343" t="str">
            <v>NVE s811499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C344" t="str">
            <v>Pacific Gas &amp; Electric s524491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C345" t="str">
            <v>PSCO s100035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Salt River Project s322940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SCE s513948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SDG&amp;E s513949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Shell Sale 2013-2014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SMUD s24296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UAMPS s223863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6">
          <cell r="C356" t="str">
            <v>UMPA II s45631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8">
          <cell r="E358">
            <v>1590884.1099999999</v>
          </cell>
          <cell r="F358">
            <v>249721.45</v>
          </cell>
          <cell r="G358">
            <v>280728.71999999997</v>
          </cell>
          <cell r="H358">
            <v>346511.15</v>
          </cell>
          <cell r="I358">
            <v>242562.73</v>
          </cell>
          <cell r="J358">
            <v>178941.66</v>
          </cell>
          <cell r="K358">
            <v>49821.13</v>
          </cell>
          <cell r="L358">
            <v>103295.36</v>
          </cell>
          <cell r="M358">
            <v>3213.23</v>
          </cell>
          <cell r="N358">
            <v>0</v>
          </cell>
          <cell r="O358">
            <v>0</v>
          </cell>
          <cell r="P358">
            <v>28869.89</v>
          </cell>
          <cell r="Q358">
            <v>107218.79</v>
          </cell>
        </row>
        <row r="361">
          <cell r="C361" t="str">
            <v>COB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Colorado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Four Corners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C364" t="str">
            <v>Idaho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Mead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C366" t="str">
            <v>Mid Columbia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Mona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NOB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Palo Verde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SP15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C371" t="str">
            <v>Utah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C372" t="str">
            <v>Washington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C373" t="str">
            <v>West Main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C374" t="str">
            <v>Wyoming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6">
          <cell r="C376" t="str">
            <v>STF Trading Margin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STF Index Trades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2">
          <cell r="C382" t="str">
            <v>COB</v>
          </cell>
          <cell r="E382">
            <v>928838.07200000004</v>
          </cell>
          <cell r="F382">
            <v>54197.51</v>
          </cell>
          <cell r="G382">
            <v>47572.315999999999</v>
          </cell>
          <cell r="H382">
            <v>41837.54</v>
          </cell>
          <cell r="I382">
            <v>114043.12</v>
          </cell>
          <cell r="J382">
            <v>97037.14</v>
          </cell>
          <cell r="K382">
            <v>97322.61</v>
          </cell>
          <cell r="L382">
            <v>66120</v>
          </cell>
          <cell r="M382">
            <v>74506.39</v>
          </cell>
          <cell r="N382">
            <v>80903.53</v>
          </cell>
          <cell r="O382">
            <v>91788.266000000003</v>
          </cell>
          <cell r="P382">
            <v>85477.35</v>
          </cell>
          <cell r="Q382">
            <v>78032.3</v>
          </cell>
        </row>
        <row r="383">
          <cell r="C383" t="str">
            <v>Four Corners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Mead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Mid Columbia</v>
          </cell>
          <cell r="E385">
            <v>292940.78909999999</v>
          </cell>
          <cell r="F385">
            <v>5031.0654000000004</v>
          </cell>
          <cell r="G385">
            <v>1083.3748000000001</v>
          </cell>
          <cell r="H385">
            <v>417.75990000000002</v>
          </cell>
          <cell r="I385">
            <v>43242.402000000002</v>
          </cell>
          <cell r="J385">
            <v>48181.535000000003</v>
          </cell>
          <cell r="K385">
            <v>48715.042999999998</v>
          </cell>
          <cell r="L385">
            <v>37905.644999999997</v>
          </cell>
          <cell r="M385">
            <v>22901.236000000001</v>
          </cell>
          <cell r="N385">
            <v>17204.918000000001</v>
          </cell>
          <cell r="O385">
            <v>21783.838</v>
          </cell>
          <cell r="P385">
            <v>22713.697</v>
          </cell>
          <cell r="Q385">
            <v>23760.275000000001</v>
          </cell>
        </row>
        <row r="386">
          <cell r="C386" t="str">
            <v>Mona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NOB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Palo Verde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SP15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Trapped Energy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2">
          <cell r="E392">
            <v>1221778.8611000001</v>
          </cell>
          <cell r="F392">
            <v>59228.575400000002</v>
          </cell>
          <cell r="G392">
            <v>48655.690799999997</v>
          </cell>
          <cell r="H392">
            <v>42255.299899999998</v>
          </cell>
          <cell r="I392">
            <v>157285.522</v>
          </cell>
          <cell r="J392">
            <v>145218.67499999999</v>
          </cell>
          <cell r="K392">
            <v>146037.65299999999</v>
          </cell>
          <cell r="L392">
            <v>104025.64499999999</v>
          </cell>
          <cell r="M392">
            <v>97407.626000000004</v>
          </cell>
          <cell r="N392">
            <v>98108.448000000004</v>
          </cell>
          <cell r="O392">
            <v>113572.10400000001</v>
          </cell>
          <cell r="P392">
            <v>108191.04700000001</v>
          </cell>
          <cell r="Q392">
            <v>101792.57500000001</v>
          </cell>
        </row>
        <row r="394">
          <cell r="E394">
            <v>2812662.9710999997</v>
          </cell>
          <cell r="F394">
            <v>308950.02540000004</v>
          </cell>
          <cell r="G394">
            <v>329384.41079999995</v>
          </cell>
          <cell r="H394">
            <v>388766.44990000001</v>
          </cell>
          <cell r="I394">
            <v>399848.25199999998</v>
          </cell>
          <cell r="J394">
            <v>324160.33499999996</v>
          </cell>
          <cell r="K394">
            <v>195858.783</v>
          </cell>
          <cell r="L394">
            <v>207321.005</v>
          </cell>
          <cell r="M394">
            <v>100620.856</v>
          </cell>
          <cell r="N394">
            <v>98108.448000000004</v>
          </cell>
          <cell r="O394">
            <v>113572.10400000001</v>
          </cell>
          <cell r="P394">
            <v>137060.93700000001</v>
          </cell>
          <cell r="Q394">
            <v>209011.36499999999</v>
          </cell>
        </row>
        <row r="395">
          <cell r="E395" t="str">
            <v>=</v>
          </cell>
          <cell r="F395" t="str">
            <v>=</v>
          </cell>
          <cell r="G395" t="str">
            <v>=</v>
          </cell>
          <cell r="H395" t="str">
            <v>=</v>
          </cell>
          <cell r="I395" t="str">
            <v>=</v>
          </cell>
          <cell r="J395" t="str">
            <v>=</v>
          </cell>
          <cell r="K395" t="str">
            <v>=</v>
          </cell>
          <cell r="L395" t="str">
            <v>=</v>
          </cell>
          <cell r="M395" t="str">
            <v>=</v>
          </cell>
          <cell r="N395" t="str">
            <v>=</v>
          </cell>
          <cell r="O395" t="str">
            <v>=</v>
          </cell>
          <cell r="P395" t="str">
            <v>=</v>
          </cell>
          <cell r="Q395" t="str">
            <v>=</v>
          </cell>
        </row>
        <row r="396">
          <cell r="E396">
            <v>22832359.4571</v>
          </cell>
          <cell r="F396">
            <v>1861002.5554</v>
          </cell>
          <cell r="G396">
            <v>1871957.8568</v>
          </cell>
          <cell r="H396">
            <v>1923740.5548999999</v>
          </cell>
          <cell r="I396">
            <v>2115239.432</v>
          </cell>
          <cell r="J396">
            <v>2019154.3149999997</v>
          </cell>
          <cell r="K396">
            <v>1739741.0230000003</v>
          </cell>
          <cell r="L396">
            <v>1786874.5</v>
          </cell>
          <cell r="M396">
            <v>1783748.426</v>
          </cell>
          <cell r="N396">
            <v>1996042.7280000001</v>
          </cell>
          <cell r="O396">
            <v>2012404.9939999999</v>
          </cell>
          <cell r="P396">
            <v>1828631.6769999999</v>
          </cell>
          <cell r="Q396">
            <v>1893821.395</v>
          </cell>
        </row>
        <row r="397">
          <cell r="E397" t="str">
            <v>=</v>
          </cell>
          <cell r="F397" t="str">
            <v>=</v>
          </cell>
          <cell r="G397" t="str">
            <v>=</v>
          </cell>
          <cell r="H397" t="str">
            <v>=</v>
          </cell>
          <cell r="I397" t="str">
            <v>=</v>
          </cell>
          <cell r="J397" t="str">
            <v>=</v>
          </cell>
          <cell r="K397" t="str">
            <v>=</v>
          </cell>
          <cell r="L397" t="str">
            <v>=</v>
          </cell>
          <cell r="M397" t="str">
            <v>=</v>
          </cell>
          <cell r="N397" t="str">
            <v>=</v>
          </cell>
          <cell r="O397" t="str">
            <v>=</v>
          </cell>
          <cell r="P397" t="str">
            <v>=</v>
          </cell>
          <cell r="Q397" t="str">
            <v>=</v>
          </cell>
        </row>
        <row r="401">
          <cell r="C401" t="str">
            <v>APS Supplemental p27875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Avoided Cost Resource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Blanding Purchase p379174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C404" t="str">
            <v>BPA Reserve Purchase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C405" t="str">
            <v>Chehalis Station Service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C406" t="str">
            <v xml:space="preserve">Combine Hills Wind p160595 </v>
          </cell>
          <cell r="E406">
            <v>111750.85207048099</v>
          </cell>
          <cell r="F406">
            <v>8676.5401856999997</v>
          </cell>
          <cell r="G406">
            <v>8065.333417631</v>
          </cell>
          <cell r="H406">
            <v>9720.0000338699992</v>
          </cell>
          <cell r="I406">
            <v>9316.9998783600004</v>
          </cell>
          <cell r="J406">
            <v>9239.6664086000001</v>
          </cell>
          <cell r="K406">
            <v>8806.0001262000005</v>
          </cell>
          <cell r="L406">
            <v>9455.4272014399994</v>
          </cell>
          <cell r="M406">
            <v>10547.333349299999</v>
          </cell>
          <cell r="N406">
            <v>7685.6666231899999</v>
          </cell>
          <cell r="O406">
            <v>10686.00004232</v>
          </cell>
          <cell r="P406">
            <v>7196.2181833200002</v>
          </cell>
          <cell r="Q406">
            <v>12355.666620550001</v>
          </cell>
        </row>
        <row r="407">
          <cell r="C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C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C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C410" t="str">
            <v>Deseret Purchase p194277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C411" t="str">
            <v>Douglas PUD Settlement p38185</v>
          </cell>
          <cell r="E411">
            <v>66534.400000000009</v>
          </cell>
          <cell r="F411">
            <v>7982.4</v>
          </cell>
          <cell r="G411">
            <v>10224</v>
          </cell>
          <cell r="H411">
            <v>11064</v>
          </cell>
          <cell r="I411">
            <v>9100.7999999999993</v>
          </cell>
          <cell r="J411">
            <v>7018.4</v>
          </cell>
          <cell r="K411">
            <v>3048</v>
          </cell>
          <cell r="L411">
            <v>2808</v>
          </cell>
          <cell r="M411">
            <v>2721.6</v>
          </cell>
          <cell r="N411">
            <v>2844.8</v>
          </cell>
          <cell r="O411">
            <v>2856</v>
          </cell>
          <cell r="P411">
            <v>2656.8</v>
          </cell>
          <cell r="Q411">
            <v>4209.6000000000004</v>
          </cell>
        </row>
        <row r="412">
          <cell r="C412" t="str">
            <v>Gemstate p99489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C413" t="str">
            <v>Georgia-Pacific Camas</v>
          </cell>
          <cell r="E413">
            <v>46779.381000000001</v>
          </cell>
          <cell r="F413">
            <v>5103.2052000000003</v>
          </cell>
          <cell r="G413">
            <v>5273.3120399999998</v>
          </cell>
          <cell r="H413">
            <v>5103.2052000000003</v>
          </cell>
          <cell r="I413">
            <v>5273.3120399999998</v>
          </cell>
          <cell r="J413">
            <v>5273.3120399999998</v>
          </cell>
          <cell r="K413">
            <v>5103.2052000000003</v>
          </cell>
          <cell r="L413">
            <v>5273.3120399999998</v>
          </cell>
          <cell r="M413">
            <v>5103.2052000000003</v>
          </cell>
          <cell r="N413">
            <v>5273.3120399999998</v>
          </cell>
          <cell r="O413">
            <v>0</v>
          </cell>
          <cell r="P413">
            <v>0</v>
          </cell>
          <cell r="Q413">
            <v>0</v>
          </cell>
        </row>
        <row r="414">
          <cell r="C414" t="str">
            <v>Grant County 10 aMW p66274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C415" t="str">
            <v>Hermiston Purchase p99563</v>
          </cell>
          <cell r="E415">
            <v>1225255.4639699999</v>
          </cell>
          <cell r="F415">
            <v>90246.187444999989</v>
          </cell>
          <cell r="G415">
            <v>26063.441180000002</v>
          </cell>
          <cell r="H415">
            <v>2179.11</v>
          </cell>
          <cell r="I415">
            <v>126526.858095</v>
          </cell>
          <cell r="J415">
            <v>137762.64601500001</v>
          </cell>
          <cell r="K415">
            <v>112628.41706499999</v>
          </cell>
          <cell r="L415">
            <v>142550.29235500001</v>
          </cell>
          <cell r="M415">
            <v>123678.466935</v>
          </cell>
          <cell r="N415">
            <v>127279.72877</v>
          </cell>
          <cell r="O415">
            <v>123453.83079499999</v>
          </cell>
          <cell r="P415">
            <v>107871.707375</v>
          </cell>
          <cell r="Q415">
            <v>105014.77794</v>
          </cell>
        </row>
        <row r="416">
          <cell r="C416" t="str">
            <v>Hurricane Purchase p393045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C417" t="str">
            <v>Idaho Power p278538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C418" t="str">
            <v>IPP Purchase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</row>
        <row r="419">
          <cell r="C419" t="str">
            <v>Kennecott Generation Incentive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C420" t="str">
            <v>LADWP p491303-4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C421" t="str">
            <v>MagCorp p229846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C422" t="str">
            <v>MagCorp Reserves p510378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C423" t="str">
            <v>Morgan Stanley p189046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C424" t="str">
            <v>Morgan Stanley p272153-6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C425" t="str">
            <v>Morgan Stanley p272154-7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C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C427" t="str">
            <v>Nucor p346856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C428" t="str">
            <v>P4 Production p137215/p145258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C429" t="str">
            <v>PGE Cove p83984</v>
          </cell>
          <cell r="E429">
            <v>12024</v>
          </cell>
          <cell r="F429">
            <v>990</v>
          </cell>
          <cell r="G429">
            <v>1014</v>
          </cell>
          <cell r="H429">
            <v>990</v>
          </cell>
          <cell r="I429">
            <v>1014</v>
          </cell>
          <cell r="J429">
            <v>1014</v>
          </cell>
          <cell r="K429">
            <v>990</v>
          </cell>
          <cell r="L429">
            <v>1014</v>
          </cell>
          <cell r="M429">
            <v>990</v>
          </cell>
          <cell r="N429">
            <v>1014</v>
          </cell>
          <cell r="O429">
            <v>1014</v>
          </cell>
          <cell r="P429">
            <v>966</v>
          </cell>
          <cell r="Q429">
            <v>1014</v>
          </cell>
        </row>
        <row r="430">
          <cell r="C430" t="str">
            <v>Rock River Wind p100371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C431" t="str">
            <v>Roseburg Forest Products p312292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C432" t="str">
            <v>Small Purchases east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C433" t="str">
            <v>Small Purchases west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C434" t="str">
            <v>Three Buttes Wind p460457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C435" t="str">
            <v>Top of the World Wind p522807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C436" t="str">
            <v>Tri-State Purchase p27057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C437" t="str">
            <v>West Valley Toll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</row>
        <row r="438">
          <cell r="C438" t="str">
            <v>Wolverine Creek Wind p244520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41">
          <cell r="E441">
            <v>1462344.0970404812</v>
          </cell>
          <cell r="F441">
            <v>112998.33283069999</v>
          </cell>
          <cell r="G441">
            <v>50640.086637631</v>
          </cell>
          <cell r="H441">
            <v>29056.315233869998</v>
          </cell>
          <cell r="I441">
            <v>151231.97001336</v>
          </cell>
          <cell r="J441">
            <v>160308.02446360001</v>
          </cell>
          <cell r="K441">
            <v>130575.62239119998</v>
          </cell>
          <cell r="L441">
            <v>161101.03159644001</v>
          </cell>
          <cell r="M441">
            <v>143040.6054843</v>
          </cell>
          <cell r="N441">
            <v>144097.50743319001</v>
          </cell>
          <cell r="O441">
            <v>138009.83083731998</v>
          </cell>
          <cell r="P441">
            <v>118690.72555832</v>
          </cell>
          <cell r="Q441">
            <v>122594.04456055</v>
          </cell>
        </row>
        <row r="444">
          <cell r="C444" t="str">
            <v>Constellation 2013-2016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C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9"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C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2"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5">
          <cell r="C455" t="str">
            <v>QF California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C456" t="str">
            <v>QF Idaho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C457" t="str">
            <v>QF Oregon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C458" t="str">
            <v>QF Utah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C459" t="str">
            <v>QF Washington</v>
          </cell>
          <cell r="E459">
            <v>15888.179227199998</v>
          </cell>
          <cell r="F459">
            <v>880.56</v>
          </cell>
          <cell r="G459">
            <v>1301.2560000000001</v>
          </cell>
          <cell r="H459">
            <v>1868.4</v>
          </cell>
          <cell r="I459">
            <v>2303.4241487999998</v>
          </cell>
          <cell r="J459">
            <v>2423.9520000000002</v>
          </cell>
          <cell r="K459">
            <v>2084.4</v>
          </cell>
          <cell r="L459">
            <v>1201.5600744000001</v>
          </cell>
          <cell r="M459">
            <v>766.42300799999998</v>
          </cell>
          <cell r="N459">
            <v>764.83199999999999</v>
          </cell>
          <cell r="O459">
            <v>764.83199999999999</v>
          </cell>
          <cell r="P459">
            <v>764.73605520000001</v>
          </cell>
          <cell r="Q459">
            <v>763.80394079999996</v>
          </cell>
        </row>
        <row r="460">
          <cell r="C460" t="str">
            <v>QF Wyoming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C461" t="str">
            <v>Biomass One QF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C462" t="str">
            <v>Butter Creek Wind QF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C463" t="str">
            <v>Champlin Blue Mtn Wind QF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C464" t="str">
            <v>Chevron Wind p499335 QF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C465" t="str">
            <v>Co-Gen II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C466" t="str">
            <v>DCFP p316701 QF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C467" t="str">
            <v>Co-Gen II p349170 QF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C468" t="str">
            <v>Evergreen BioPower p351030 QF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C469" t="str">
            <v>ExxonMobil p255042 QF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C470" t="str">
            <v>Five Pine Wind QF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C471" t="str">
            <v>Kennecott Refinery QF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C472" t="str">
            <v>Kennecott Smelter QF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C473" t="str">
            <v>Latigo Wind Park QF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C474" t="str">
            <v>Long Ridge Wind I QF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C475" t="str">
            <v>Long Ridge Wind II QF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C476" t="str">
            <v>Mariah Wind QF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C477" t="str">
            <v>Orem Family Wind QF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C478" t="str">
            <v>North Point Wind QF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C479" t="str">
            <v>OM Power I Geothermal QF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C480" t="str">
            <v>Oregon Wind Farm QF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C481" t="str">
            <v>Pioneer Wind Park I QF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C482" t="str">
            <v>Pioneer Wind Park II QF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C483" t="str">
            <v>Power County North Wind QF p575612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C484" t="str">
            <v>Power County South Wind QF p575614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C485" t="str">
            <v>Roseburg Dillard QF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C486" t="str">
            <v>SF Phosphates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C487" t="str">
            <v>Spanish Fork Wind 2 p311681 QF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C488" t="str">
            <v>Sunnyside p83997/p59965 QF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C489" t="str">
            <v>Tesoro QF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C490" t="str">
            <v>Threemile Canyon Wind QF p500139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C491" t="str">
            <v>US Magnesium QF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C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4">
          <cell r="E494">
            <v>15888.179227199998</v>
          </cell>
          <cell r="F494">
            <v>880.56</v>
          </cell>
          <cell r="G494">
            <v>1301.2560000000001</v>
          </cell>
          <cell r="H494">
            <v>1868.4</v>
          </cell>
          <cell r="I494">
            <v>2303.4241487999998</v>
          </cell>
          <cell r="J494">
            <v>2423.9520000000002</v>
          </cell>
          <cell r="K494">
            <v>2084.4</v>
          </cell>
          <cell r="L494">
            <v>1201.5600744000001</v>
          </cell>
          <cell r="M494">
            <v>766.42300799999998</v>
          </cell>
          <cell r="N494">
            <v>764.83199999999999</v>
          </cell>
          <cell r="O494">
            <v>764.83199999999999</v>
          </cell>
          <cell r="P494">
            <v>764.73605520000001</v>
          </cell>
          <cell r="Q494">
            <v>763.80394079999996</v>
          </cell>
        </row>
        <row r="497">
          <cell r="C497" t="str">
            <v>Canadian Entitlement p60828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C498" t="str">
            <v>Chelan - Rocky Reach p60827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</row>
        <row r="499">
          <cell r="C499" t="str">
            <v>Douglas - Wells p60828</v>
          </cell>
          <cell r="E499">
            <v>253552.72874299999</v>
          </cell>
          <cell r="F499">
            <v>23533.134072000001</v>
          </cell>
          <cell r="G499">
            <v>28054.201008</v>
          </cell>
          <cell r="H499">
            <v>26789.066591999999</v>
          </cell>
          <cell r="I499">
            <v>26166.847236000001</v>
          </cell>
          <cell r="J499">
            <v>19325.546375999998</v>
          </cell>
          <cell r="K499">
            <v>13443.765358000001</v>
          </cell>
          <cell r="L499">
            <v>15462.633769</v>
          </cell>
          <cell r="M499">
            <v>17348.748611999999</v>
          </cell>
          <cell r="N499">
            <v>19959.585935999999</v>
          </cell>
          <cell r="O499">
            <v>25726.286520000001</v>
          </cell>
          <cell r="P499">
            <v>19281.118272</v>
          </cell>
          <cell r="Q499">
            <v>18461.794991999999</v>
          </cell>
        </row>
        <row r="500">
          <cell r="C500" t="str">
            <v>Grant Displacement p270294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C501" t="str">
            <v>Grant Reasonable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C502" t="str">
            <v>Grant Meaningful Priority p390668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C503" t="str">
            <v>Grant Surplus p258951</v>
          </cell>
          <cell r="E503">
            <v>88206.351709399984</v>
          </cell>
          <cell r="F503">
            <v>7862.6647673999996</v>
          </cell>
          <cell r="G503">
            <v>7655.2290223999998</v>
          </cell>
          <cell r="H503">
            <v>8071.5973331999994</v>
          </cell>
          <cell r="I503">
            <v>8146.2772748000007</v>
          </cell>
          <cell r="J503">
            <v>6644.8271892000002</v>
          </cell>
          <cell r="K503">
            <v>5257.0676189999995</v>
          </cell>
          <cell r="L503">
            <v>6142.0097657000006</v>
          </cell>
          <cell r="M503">
            <v>6708.6924485999998</v>
          </cell>
          <cell r="N503">
            <v>7786.0414731000001</v>
          </cell>
          <cell r="O503">
            <v>9919.051556800001</v>
          </cell>
          <cell r="P503">
            <v>6768.4384816000002</v>
          </cell>
          <cell r="Q503">
            <v>7244.4547775999999</v>
          </cell>
        </row>
        <row r="504">
          <cell r="C504" t="str">
            <v>Grant Power Auction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C505" t="str">
            <v>Grant - Priest Rapids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C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8">
          <cell r="E508">
            <v>341759.08045240003</v>
          </cell>
          <cell r="F508">
            <v>31395.798839399999</v>
          </cell>
          <cell r="G508">
            <v>35709.430030399999</v>
          </cell>
          <cell r="H508">
            <v>34860.663925200002</v>
          </cell>
          <cell r="I508">
            <v>34313.1245108</v>
          </cell>
          <cell r="J508">
            <v>25970.3735652</v>
          </cell>
          <cell r="K508">
            <v>18700.832976999998</v>
          </cell>
          <cell r="L508">
            <v>21604.643534700001</v>
          </cell>
          <cell r="M508">
            <v>24057.441060599998</v>
          </cell>
          <cell r="N508">
            <v>27745.627409100001</v>
          </cell>
          <cell r="O508">
            <v>35645.338076800006</v>
          </cell>
          <cell r="P508">
            <v>26049.556753600002</v>
          </cell>
          <cell r="Q508">
            <v>25706.249769599999</v>
          </cell>
        </row>
        <row r="510">
          <cell r="E510">
            <v>1819991.3567200811</v>
          </cell>
          <cell r="F510">
            <v>145274.69167009997</v>
          </cell>
          <cell r="G510">
            <v>87650.772668031001</v>
          </cell>
          <cell r="H510">
            <v>65785.379159069998</v>
          </cell>
          <cell r="I510">
            <v>187848.51867296</v>
          </cell>
          <cell r="J510">
            <v>188702.35002879999</v>
          </cell>
          <cell r="K510">
            <v>151360.85536819999</v>
          </cell>
          <cell r="L510">
            <v>183907.23520554003</v>
          </cell>
          <cell r="M510">
            <v>167864.4695529</v>
          </cell>
          <cell r="N510">
            <v>172607.96684229001</v>
          </cell>
          <cell r="O510">
            <v>174420.00091412</v>
          </cell>
          <cell r="P510">
            <v>145505.01836712001</v>
          </cell>
          <cell r="Q510">
            <v>149064.09827094999</v>
          </cell>
        </row>
        <row r="513">
          <cell r="C513" t="str">
            <v>APGI/Colockum s191690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C514" t="str">
            <v>APS Exchange p58118/s58119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C515" t="str">
            <v>Black Hills CTs p64676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C516" t="str">
            <v>BPA Exchange p64706/p64888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C517" t="str">
            <v xml:space="preserve">BPA FC II Wind p63507 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C518" t="str">
            <v xml:space="preserve">BPA FC IV Wind p79207 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C519" t="str">
            <v>BPA Peaking p59820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BPA So. Idaho p64885/p83975/p64705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C521" t="str">
            <v>Cargill p483225/s6 p485390/s89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C522" t="str">
            <v>Cowlitz Swift p65787</v>
          </cell>
          <cell r="E522">
            <v>-15553.638167089999</v>
          </cell>
          <cell r="F522">
            <v>131.11964699999953</v>
          </cell>
          <cell r="G522">
            <v>-2099.7113385000011</v>
          </cell>
          <cell r="H522">
            <v>-2457.2501526000015</v>
          </cell>
          <cell r="I522">
            <v>-1343.0488122000006</v>
          </cell>
          <cell r="J522">
            <v>-1014.2092214500008</v>
          </cell>
          <cell r="K522">
            <v>-958.39462479999929</v>
          </cell>
          <cell r="L522">
            <v>-150.33789920000004</v>
          </cell>
          <cell r="M522">
            <v>-1440.325928440001</v>
          </cell>
          <cell r="N522">
            <v>-1762.2715089999983</v>
          </cell>
          <cell r="O522">
            <v>-2896.2644759999966</v>
          </cell>
          <cell r="P522">
            <v>-1449.3824378999998</v>
          </cell>
          <cell r="Q522">
            <v>-113.56141399999979</v>
          </cell>
        </row>
        <row r="523">
          <cell r="C523" t="str">
            <v>EWEB FC I p63508/p63510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</row>
        <row r="524">
          <cell r="C524" t="str">
            <v>PSCo Exchange p340325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C525" t="str">
            <v>PSCO FC III p63362/s63361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C526" t="str">
            <v>Redding Exchange p66276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C527" t="str">
            <v>SCL State Line p105228</v>
          </cell>
          <cell r="E527">
            <v>16853.278738196001</v>
          </cell>
          <cell r="F527">
            <v>10454.598067249997</v>
          </cell>
          <cell r="G527">
            <v>-9137.544681000003</v>
          </cell>
          <cell r="H527">
            <v>5257.4284940000016</v>
          </cell>
          <cell r="I527">
            <v>-1969.1007464100003</v>
          </cell>
          <cell r="J527">
            <v>-6076.5432122899983</v>
          </cell>
          <cell r="K527">
            <v>-2984.0211069999987</v>
          </cell>
          <cell r="L527">
            <v>1541.830453720002</v>
          </cell>
          <cell r="M527">
            <v>8052.9224860999966</v>
          </cell>
          <cell r="N527">
            <v>474.19363874000192</v>
          </cell>
          <cell r="O527">
            <v>2128.8087728109986</v>
          </cell>
          <cell r="P527">
            <v>-3399.0003474999994</v>
          </cell>
          <cell r="Q527">
            <v>12509.706919775002</v>
          </cell>
        </row>
        <row r="528">
          <cell r="C528" t="str">
            <v>Shell p489963/s489962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C529" t="str">
            <v>TransAlta p371343/s371344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1">
          <cell r="C531" t="str">
            <v>Tri-State Exchange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3">
          <cell r="E533">
            <v>1299.6405711060015</v>
          </cell>
          <cell r="F533">
            <v>10585.717714249997</v>
          </cell>
          <cell r="G533">
            <v>-11237.256019500004</v>
          </cell>
          <cell r="H533">
            <v>2800.1783414000001</v>
          </cell>
          <cell r="I533">
            <v>-3312.1495586100009</v>
          </cell>
          <cell r="J533">
            <v>-7090.7524337399991</v>
          </cell>
          <cell r="K533">
            <v>-3942.415731799998</v>
          </cell>
          <cell r="L533">
            <v>1391.4925545200019</v>
          </cell>
          <cell r="M533">
            <v>6612.5965576599956</v>
          </cell>
          <cell r="N533">
            <v>-1288.0778702599964</v>
          </cell>
          <cell r="O533">
            <v>-767.45570318899809</v>
          </cell>
          <cell r="P533">
            <v>-4848.3827853999992</v>
          </cell>
          <cell r="Q533">
            <v>12396.145505775003</v>
          </cell>
        </row>
        <row r="536">
          <cell r="C536" t="str">
            <v>COB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C537" t="str">
            <v>Colorado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C538" t="str">
            <v>Four Corners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C539" t="str">
            <v>Idaho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C540" t="str">
            <v>Mead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C541" t="str">
            <v>Mid Columbia</v>
          </cell>
          <cell r="E541">
            <v>144800</v>
          </cell>
          <cell r="F541">
            <v>123200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21600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C542" t="str">
            <v>Mona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C543" t="str">
            <v>NOB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C544" t="str">
            <v>Palo Verde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C545" t="str">
            <v>SP15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C546" t="str">
            <v>Utah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C547" t="str">
            <v>Washington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C548" t="str">
            <v>West Main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C549" t="str">
            <v>Wyoming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2">
          <cell r="C552" t="str">
            <v>STF Index Trades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4">
          <cell r="E554">
            <v>144800</v>
          </cell>
          <cell r="F554">
            <v>123200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21600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7">
          <cell r="C557" t="str">
            <v>COB</v>
          </cell>
          <cell r="E557">
            <v>207310.02741000001</v>
          </cell>
          <cell r="F557">
            <v>14463.739000000001</v>
          </cell>
          <cell r="G557">
            <v>35176.75</v>
          </cell>
          <cell r="H557">
            <v>61722.198000000004</v>
          </cell>
          <cell r="I557">
            <v>16160.743999999999</v>
          </cell>
          <cell r="J557">
            <v>502.46227999999996</v>
          </cell>
          <cell r="K557">
            <v>5940</v>
          </cell>
          <cell r="L557">
            <v>8637.1200000000008</v>
          </cell>
          <cell r="M557">
            <v>7485.8330000000005</v>
          </cell>
          <cell r="N557">
            <v>18099.927930000002</v>
          </cell>
          <cell r="O557">
            <v>21316.478000000003</v>
          </cell>
          <cell r="P557">
            <v>3206.7712000000001</v>
          </cell>
          <cell r="Q557">
            <v>14598.003999999999</v>
          </cell>
        </row>
        <row r="558">
          <cell r="C558" t="str">
            <v>Four Corners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C559" t="str">
            <v>Mead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C560" t="str">
            <v>Mid Columbia</v>
          </cell>
          <cell r="E560">
            <v>2814515.3099999991</v>
          </cell>
          <cell r="F560">
            <v>296768.46999999997</v>
          </cell>
          <cell r="G560">
            <v>556639.75</v>
          </cell>
          <cell r="H560">
            <v>597613.1</v>
          </cell>
          <cell r="I560">
            <v>296958.84000000003</v>
          </cell>
          <cell r="J560">
            <v>209476.4</v>
          </cell>
          <cell r="K560">
            <v>69344.37</v>
          </cell>
          <cell r="L560">
            <v>107272.28</v>
          </cell>
          <cell r="M560">
            <v>104608.92</v>
          </cell>
          <cell r="N560">
            <v>125676.57</v>
          </cell>
          <cell r="O560">
            <v>95760.07</v>
          </cell>
          <cell r="P560">
            <v>137355.81</v>
          </cell>
          <cell r="Q560">
            <v>217040.73</v>
          </cell>
        </row>
        <row r="561">
          <cell r="C561" t="str">
            <v>Mona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C562" t="str">
            <v>NOB</v>
          </cell>
          <cell r="E562">
            <v>12810.073979999999</v>
          </cell>
          <cell r="F562">
            <v>1466.7802999999999</v>
          </cell>
          <cell r="G562">
            <v>801.37599999999998</v>
          </cell>
          <cell r="H562">
            <v>4842.7969999999996</v>
          </cell>
          <cell r="I562">
            <v>2550.8942999999999</v>
          </cell>
          <cell r="J562">
            <v>0</v>
          </cell>
          <cell r="K562">
            <v>0</v>
          </cell>
          <cell r="L562">
            <v>0</v>
          </cell>
          <cell r="M562">
            <v>67.879363999999995</v>
          </cell>
          <cell r="N562">
            <v>2955.64</v>
          </cell>
          <cell r="O562">
            <v>0</v>
          </cell>
          <cell r="P562">
            <v>0</v>
          </cell>
          <cell r="Q562">
            <v>124.707016</v>
          </cell>
        </row>
        <row r="563">
          <cell r="C563" t="str">
            <v>Palo Verde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C564" t="str">
            <v>SP15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C565" t="str">
            <v>Emergency Purchases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7">
          <cell r="E567">
            <v>3034635.41139</v>
          </cell>
          <cell r="F567">
            <v>312698.98929999996</v>
          </cell>
          <cell r="G567">
            <v>592617.87600000005</v>
          </cell>
          <cell r="H567">
            <v>664178.09499999997</v>
          </cell>
          <cell r="I567">
            <v>315670.47830000002</v>
          </cell>
          <cell r="J567">
            <v>209978.86228</v>
          </cell>
          <cell r="K567">
            <v>75284.37</v>
          </cell>
          <cell r="L567">
            <v>115909.4</v>
          </cell>
          <cell r="M567">
            <v>112162.63236399999</v>
          </cell>
          <cell r="N567">
            <v>146732.13793000003</v>
          </cell>
          <cell r="O567">
            <v>117076.54800000001</v>
          </cell>
          <cell r="P567">
            <v>140562.58119999999</v>
          </cell>
          <cell r="Q567">
            <v>231763.441016</v>
          </cell>
        </row>
        <row r="569">
          <cell r="E569">
            <v>5000726.4086811868</v>
          </cell>
          <cell r="F569">
            <v>591759.39868434984</v>
          </cell>
          <cell r="G569">
            <v>669031.39264853101</v>
          </cell>
          <cell r="H569">
            <v>732763.65250046994</v>
          </cell>
          <cell r="I569">
            <v>500206.84741435002</v>
          </cell>
          <cell r="J569">
            <v>391590.45987506001</v>
          </cell>
          <cell r="K569">
            <v>222702.80963639999</v>
          </cell>
          <cell r="L569">
            <v>322808.12776006002</v>
          </cell>
          <cell r="M569">
            <v>286639.69847455999</v>
          </cell>
          <cell r="N569">
            <v>318052.02690203005</v>
          </cell>
          <cell r="O569">
            <v>290729.09321093105</v>
          </cell>
          <cell r="P569">
            <v>281219.21678172</v>
          </cell>
          <cell r="Q569">
            <v>393223.68479272502</v>
          </cell>
        </row>
        <row r="572">
          <cell r="C572" t="str">
            <v>Carbon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C573" t="str">
            <v>Cholla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C574" t="str">
            <v>Colstrip</v>
          </cell>
          <cell r="E574">
            <v>578613.29872437357</v>
          </cell>
          <cell r="F574">
            <v>48948.339050662158</v>
          </cell>
          <cell r="G574">
            <v>50281.766922266936</v>
          </cell>
          <cell r="H574">
            <v>30648.48</v>
          </cell>
          <cell r="I574">
            <v>50562.534279319421</v>
          </cell>
          <cell r="J574">
            <v>50609.850198661043</v>
          </cell>
          <cell r="K574">
            <v>48961.546977623359</v>
          </cell>
          <cell r="L574">
            <v>50609.887674859259</v>
          </cell>
          <cell r="M574">
            <v>48937.707293611456</v>
          </cell>
          <cell r="N574">
            <v>50617.126126443633</v>
          </cell>
          <cell r="O574">
            <v>50575.702475670805</v>
          </cell>
          <cell r="P574">
            <v>47286.774696857494</v>
          </cell>
          <cell r="Q574">
            <v>50573.583028398149</v>
          </cell>
        </row>
        <row r="575">
          <cell r="C575" t="str">
            <v>Craig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C576" t="str">
            <v>Dave Johnston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C577" t="str">
            <v>Hayden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C578" t="str">
            <v>Hunter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C579" t="str">
            <v>Huntington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C580" t="str">
            <v>Jim Bridger</v>
          </cell>
          <cell r="E580">
            <v>10100245.996387195</v>
          </cell>
          <cell r="F580">
            <v>727048.6562133379</v>
          </cell>
          <cell r="G580">
            <v>663759.10850045318</v>
          </cell>
          <cell r="H580">
            <v>738817.43535400007</v>
          </cell>
          <cell r="I580">
            <v>944805.86372084066</v>
          </cell>
          <cell r="J580">
            <v>927832.22325559484</v>
          </cell>
          <cell r="K580">
            <v>890106.96823357674</v>
          </cell>
          <cell r="L580">
            <v>934590.51089366071</v>
          </cell>
          <cell r="M580">
            <v>891706.74674710841</v>
          </cell>
          <cell r="N580">
            <v>898321.07611424441</v>
          </cell>
          <cell r="O580">
            <v>863122.14031447319</v>
          </cell>
          <cell r="P580">
            <v>837004.68344738253</v>
          </cell>
          <cell r="Q580">
            <v>783130.58359252196</v>
          </cell>
        </row>
        <row r="581">
          <cell r="C581" t="str">
            <v>Naughton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4">
          <cell r="C584" t="str">
            <v>Wyodak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6">
          <cell r="E586">
            <v>10678859.295111569</v>
          </cell>
          <cell r="F586">
            <v>775996.99526400003</v>
          </cell>
          <cell r="G586">
            <v>714040.8754227201</v>
          </cell>
          <cell r="H586">
            <v>769465.91535400006</v>
          </cell>
          <cell r="I586">
            <v>995368.39800016012</v>
          </cell>
          <cell r="J586">
            <v>978442.07345425594</v>
          </cell>
          <cell r="K586">
            <v>939068.51521120011</v>
          </cell>
          <cell r="L586">
            <v>985200.39856851997</v>
          </cell>
          <cell r="M586">
            <v>940644.45404071989</v>
          </cell>
          <cell r="N586">
            <v>948938.20224068803</v>
          </cell>
          <cell r="O586">
            <v>913697.84279014403</v>
          </cell>
          <cell r="P586">
            <v>884291.45814424008</v>
          </cell>
          <cell r="Q586">
            <v>833704.16662092006</v>
          </cell>
        </row>
        <row r="589">
          <cell r="C589" t="str">
            <v>Chehalis</v>
          </cell>
          <cell r="E589">
            <v>1141217.5849204001</v>
          </cell>
          <cell r="F589">
            <v>6055.8161460000001</v>
          </cell>
          <cell r="G589">
            <v>-788.99994719999995</v>
          </cell>
          <cell r="H589">
            <v>-750.99995999999999</v>
          </cell>
          <cell r="I589">
            <v>198522.57115040001</v>
          </cell>
          <cell r="J589">
            <v>247984.5931808</v>
          </cell>
          <cell r="K589">
            <v>165514.3104092</v>
          </cell>
          <cell r="L589">
            <v>124573.68251679999</v>
          </cell>
          <cell r="M589">
            <v>54456.463715999998</v>
          </cell>
          <cell r="N589">
            <v>110889.68700359999</v>
          </cell>
          <cell r="O589">
            <v>114023.7400512</v>
          </cell>
          <cell r="P589">
            <v>100035.76441039999</v>
          </cell>
          <cell r="Q589">
            <v>20700.956243199998</v>
          </cell>
        </row>
        <row r="590">
          <cell r="C590" t="str">
            <v>Currant Creek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C591" t="str">
            <v>Gadsby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C592" t="str">
            <v>Gadsby CT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C593" t="str">
            <v>Hermiston</v>
          </cell>
          <cell r="E593">
            <v>1225255.4639699999</v>
          </cell>
          <cell r="F593">
            <v>90246.187444999989</v>
          </cell>
          <cell r="G593">
            <v>26063.441180000002</v>
          </cell>
          <cell r="H593">
            <v>2179.11</v>
          </cell>
          <cell r="I593">
            <v>126526.858095</v>
          </cell>
          <cell r="J593">
            <v>137762.64601500001</v>
          </cell>
          <cell r="K593">
            <v>112628.41706499999</v>
          </cell>
          <cell r="L593">
            <v>142550.29235500001</v>
          </cell>
          <cell r="M593">
            <v>123678.466935</v>
          </cell>
          <cell r="N593">
            <v>127279.72877</v>
          </cell>
          <cell r="O593">
            <v>123453.83079499999</v>
          </cell>
          <cell r="P593">
            <v>107871.707375</v>
          </cell>
          <cell r="Q593">
            <v>105014.77794</v>
          </cell>
        </row>
        <row r="594">
          <cell r="C594" t="str">
            <v>Lake Side 1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C595" t="str">
            <v>Lake Side II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C596" t="str">
            <v>Little Mountain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C597" t="str">
            <v>Naughton - Gas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C598" t="str">
            <v>Not Used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600">
          <cell r="E600">
            <v>2366473.0488904002</v>
          </cell>
          <cell r="F600">
            <v>96302.003590999986</v>
          </cell>
          <cell r="G600">
            <v>25274.441232800003</v>
          </cell>
          <cell r="H600">
            <v>1428.11004</v>
          </cell>
          <cell r="I600">
            <v>325049.42924540001</v>
          </cell>
          <cell r="J600">
            <v>385747.23919580004</v>
          </cell>
          <cell r="K600">
            <v>278142.72747419996</v>
          </cell>
          <cell r="L600">
            <v>267123.97487179999</v>
          </cell>
          <cell r="M600">
            <v>178134.930651</v>
          </cell>
          <cell r="N600">
            <v>238169.41577359999</v>
          </cell>
          <cell r="O600">
            <v>237477.57084619999</v>
          </cell>
          <cell r="P600">
            <v>207907.4717854</v>
          </cell>
          <cell r="Q600">
            <v>125715.73418319999</v>
          </cell>
        </row>
        <row r="603">
          <cell r="C603" t="str">
            <v>West Hydro</v>
          </cell>
          <cell r="E603">
            <v>3634408.2050817427</v>
          </cell>
          <cell r="F603">
            <v>301125.61216151004</v>
          </cell>
          <cell r="G603">
            <v>362082.47558883601</v>
          </cell>
          <cell r="H603">
            <v>310610.19170723297</v>
          </cell>
          <cell r="I603">
            <v>187314.23475694997</v>
          </cell>
          <cell r="J603">
            <v>165844.734827971</v>
          </cell>
          <cell r="K603">
            <v>214165.65322050708</v>
          </cell>
          <cell r="L603">
            <v>119535.14026282597</v>
          </cell>
          <cell r="M603">
            <v>291215.93995531014</v>
          </cell>
          <cell r="N603">
            <v>410733.99039857596</v>
          </cell>
          <cell r="O603">
            <v>481772.07396544801</v>
          </cell>
          <cell r="P603">
            <v>364351.03506431606</v>
          </cell>
          <cell r="Q603">
            <v>425657.12317225989</v>
          </cell>
        </row>
        <row r="604">
          <cell r="C604" t="str">
            <v>East Hydro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6">
          <cell r="E606">
            <v>3634408.2050817427</v>
          </cell>
          <cell r="F606">
            <v>301125.61216151004</v>
          </cell>
          <cell r="G606">
            <v>362082.47558883601</v>
          </cell>
          <cell r="H606">
            <v>310610.19170723297</v>
          </cell>
          <cell r="I606">
            <v>187314.23475694997</v>
          </cell>
          <cell r="J606">
            <v>165844.734827971</v>
          </cell>
          <cell r="K606">
            <v>214165.65322050708</v>
          </cell>
          <cell r="L606">
            <v>119535.14026282597</v>
          </cell>
          <cell r="M606">
            <v>291215.93995531014</v>
          </cell>
          <cell r="N606">
            <v>410733.99039857596</v>
          </cell>
          <cell r="O606">
            <v>481772.07396544801</v>
          </cell>
          <cell r="P606">
            <v>364351.03506431606</v>
          </cell>
          <cell r="Q606">
            <v>425657.12317225989</v>
          </cell>
        </row>
        <row r="609">
          <cell r="C609" t="str">
            <v>Blundell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C610" t="str">
            <v>Blundell Bottoming Cycle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2"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4">
          <cell r="C614" t="str">
            <v>Dunlap I Wind p524168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C615" t="str">
            <v>Foote Creek I Wind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C616" t="str">
            <v>Glenrock Wind p423461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C617" t="str">
            <v>Glenrock III Wind p454125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C618" t="str">
            <v>Goodnoe Wind p332427</v>
          </cell>
          <cell r="E618">
            <v>267537.49869274406</v>
          </cell>
          <cell r="F618">
            <v>22592.233817299999</v>
          </cell>
          <cell r="G618">
            <v>24414.638584339998</v>
          </cell>
          <cell r="H618">
            <v>28241.6268624</v>
          </cell>
          <cell r="I618">
            <v>27561.8977997</v>
          </cell>
          <cell r="J618">
            <v>23959.111144400002</v>
          </cell>
          <cell r="K618">
            <v>18248.604973000001</v>
          </cell>
          <cell r="L618">
            <v>23552.8727555</v>
          </cell>
          <cell r="M618">
            <v>20841.859165999998</v>
          </cell>
          <cell r="N618">
            <v>14182.896642469999</v>
          </cell>
          <cell r="O618">
            <v>13954.056616653999</v>
          </cell>
          <cell r="P618">
            <v>18864.480786880002</v>
          </cell>
          <cell r="Q618">
            <v>31123.2195441</v>
          </cell>
        </row>
        <row r="619">
          <cell r="C619" t="str">
            <v>High Plains Wind p492251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C620" t="str">
            <v>Leaning Juniper 1 p317714</v>
          </cell>
          <cell r="E620">
            <v>302125.89095845004</v>
          </cell>
          <cell r="F620">
            <v>23371.430556250001</v>
          </cell>
          <cell r="G620">
            <v>31433.747917799999</v>
          </cell>
          <cell r="H620">
            <v>33459.756336500002</v>
          </cell>
          <cell r="I620">
            <v>35500.375979999997</v>
          </cell>
          <cell r="J620">
            <v>30105.230266999999</v>
          </cell>
          <cell r="K620">
            <v>25415.612421999998</v>
          </cell>
          <cell r="L620">
            <v>24045.990108499998</v>
          </cell>
          <cell r="M620">
            <v>17914.346372</v>
          </cell>
          <cell r="N620">
            <v>17830.403952000001</v>
          </cell>
          <cell r="O620">
            <v>15960.25557136</v>
          </cell>
          <cell r="P620">
            <v>17863.841139839999</v>
          </cell>
          <cell r="Q620">
            <v>29224.9003352</v>
          </cell>
        </row>
        <row r="621">
          <cell r="C621" t="str">
            <v>Marengo I Wind p332428</v>
          </cell>
          <cell r="E621">
            <v>394338.34780013899</v>
          </cell>
          <cell r="F621">
            <v>35952.820786099997</v>
          </cell>
          <cell r="G621">
            <v>33329.449772029999</v>
          </cell>
          <cell r="H621">
            <v>32518.00766748</v>
          </cell>
          <cell r="I621">
            <v>31289.464650000002</v>
          </cell>
          <cell r="J621">
            <v>30363.996629000001</v>
          </cell>
          <cell r="K621">
            <v>29679.555492</v>
          </cell>
          <cell r="L621">
            <v>32404.40740394</v>
          </cell>
          <cell r="M621">
            <v>31665.870464799998</v>
          </cell>
          <cell r="N621">
            <v>34144.127231535</v>
          </cell>
          <cell r="O621">
            <v>32845.017672374001</v>
          </cell>
          <cell r="P621">
            <v>34870.4347604</v>
          </cell>
          <cell r="Q621">
            <v>35275.195270479999</v>
          </cell>
        </row>
        <row r="622">
          <cell r="C622" t="str">
            <v>Marengo II Wind p423463</v>
          </cell>
          <cell r="E622">
            <v>187890.08290778002</v>
          </cell>
          <cell r="F622">
            <v>13902.104375499999</v>
          </cell>
          <cell r="G622">
            <v>12350.20966361</v>
          </cell>
          <cell r="H622">
            <v>15253.163798699999</v>
          </cell>
          <cell r="I622">
            <v>12949.03191736</v>
          </cell>
          <cell r="J622">
            <v>13101.585340899999</v>
          </cell>
          <cell r="K622">
            <v>12317.180542399999</v>
          </cell>
          <cell r="L622">
            <v>12204.42103313</v>
          </cell>
          <cell r="M622">
            <v>16691.460321300001</v>
          </cell>
          <cell r="N622">
            <v>13991.66308226</v>
          </cell>
          <cell r="O622">
            <v>25968.76599113</v>
          </cell>
          <cell r="P622">
            <v>19263.5563387</v>
          </cell>
          <cell r="Q622">
            <v>19896.940502789999</v>
          </cell>
        </row>
        <row r="623">
          <cell r="C623" t="str">
            <v>McFadden Ridge Wind p492250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C624" t="str">
            <v>Rolling Hills Wind p423462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9">
          <cell r="C629" t="str">
            <v>Seven Mile Wind p454126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C630" t="str">
            <v>Seven Mile II Wind p357819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2">
          <cell r="E632">
            <v>1151891.8203591129</v>
          </cell>
          <cell r="F632">
            <v>95818.589535149993</v>
          </cell>
          <cell r="G632">
            <v>101528.04593778</v>
          </cell>
          <cell r="H632">
            <v>109472.55466508001</v>
          </cell>
          <cell r="I632">
            <v>107300.77034706</v>
          </cell>
          <cell r="J632">
            <v>97529.923381300003</v>
          </cell>
          <cell r="K632">
            <v>85660.953429400004</v>
          </cell>
          <cell r="L632">
            <v>92207.691301069994</v>
          </cell>
          <cell r="M632">
            <v>87113.536324099987</v>
          </cell>
          <cell r="N632">
            <v>80149.090908265003</v>
          </cell>
          <cell r="O632">
            <v>88728.095851517995</v>
          </cell>
          <cell r="P632">
            <v>90862.313025820011</v>
          </cell>
          <cell r="Q632">
            <v>115520.25565256999</v>
          </cell>
        </row>
        <row r="634">
          <cell r="E634">
            <v>1151891.8203591129</v>
          </cell>
          <cell r="F634">
            <v>95818.589535149993</v>
          </cell>
          <cell r="G634">
            <v>101528.04593778</v>
          </cell>
          <cell r="H634">
            <v>109472.55466508001</v>
          </cell>
          <cell r="I634">
            <v>107300.77034706</v>
          </cell>
          <cell r="J634">
            <v>97529.923381300003</v>
          </cell>
          <cell r="K634">
            <v>85660.953429400004</v>
          </cell>
          <cell r="L634">
            <v>92207.691301069994</v>
          </cell>
          <cell r="M634">
            <v>87113.536324099987</v>
          </cell>
          <cell r="N634">
            <v>80149.090908265003</v>
          </cell>
          <cell r="O634">
            <v>88728.095851517995</v>
          </cell>
          <cell r="P634">
            <v>90862.313025820011</v>
          </cell>
          <cell r="Q634">
            <v>115520.25565256999</v>
          </cell>
        </row>
        <row r="635">
          <cell r="E635" t="str">
            <v>=</v>
          </cell>
          <cell r="F635" t="str">
            <v>=</v>
          </cell>
          <cell r="G635" t="str">
            <v>=</v>
          </cell>
          <cell r="H635" t="str">
            <v>=</v>
          </cell>
          <cell r="I635" t="str">
            <v>=</v>
          </cell>
          <cell r="J635" t="str">
            <v>=</v>
          </cell>
          <cell r="K635" t="str">
            <v>=</v>
          </cell>
          <cell r="L635" t="str">
            <v>=</v>
          </cell>
          <cell r="M635" t="str">
            <v>=</v>
          </cell>
          <cell r="N635" t="str">
            <v>=</v>
          </cell>
          <cell r="O635" t="str">
            <v>=</v>
          </cell>
          <cell r="P635" t="str">
            <v>=</v>
          </cell>
          <cell r="Q635" t="str">
            <v>=</v>
          </cell>
        </row>
        <row r="636">
          <cell r="E636">
            <v>22832358.778124008</v>
          </cell>
          <cell r="F636">
            <v>1861002.5992360099</v>
          </cell>
          <cell r="G636">
            <v>1871957.2308306671</v>
          </cell>
          <cell r="H636">
            <v>1923740.4242667831</v>
          </cell>
          <cell r="I636">
            <v>2115239.6797639201</v>
          </cell>
          <cell r="J636">
            <v>2019154.4307343869</v>
          </cell>
          <cell r="K636">
            <v>1739740.6589717071</v>
          </cell>
          <cell r="L636">
            <v>1786875.3327642758</v>
          </cell>
          <cell r="M636">
            <v>1783748.5594456899</v>
          </cell>
          <cell r="N636">
            <v>1996042.7262231589</v>
          </cell>
          <cell r="O636">
            <v>2012404.6766642409</v>
          </cell>
          <cell r="P636">
            <v>1828631.4948014964</v>
          </cell>
          <cell r="Q636">
            <v>1893820.9644216748</v>
          </cell>
        </row>
        <row r="637">
          <cell r="E637" t="str">
            <v>=</v>
          </cell>
          <cell r="F637" t="str">
            <v>=</v>
          </cell>
          <cell r="G637" t="str">
            <v>=</v>
          </cell>
          <cell r="H637" t="str">
            <v>=</v>
          </cell>
          <cell r="I637" t="str">
            <v>=</v>
          </cell>
          <cell r="J637" t="str">
            <v>=</v>
          </cell>
          <cell r="K637" t="str">
            <v>=</v>
          </cell>
          <cell r="L637" t="str">
            <v>=</v>
          </cell>
          <cell r="M637" t="str">
            <v>=</v>
          </cell>
          <cell r="N637" t="str">
            <v>=</v>
          </cell>
          <cell r="O637" t="str">
            <v>=</v>
          </cell>
          <cell r="P637" t="str">
            <v>=</v>
          </cell>
          <cell r="Q637" t="str">
            <v>=</v>
          </cell>
        </row>
        <row r="638"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3">
          <cell r="C643" t="str">
            <v>Carbon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C644" t="str">
            <v>Cholla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C645" t="str">
            <v>Colstrip</v>
          </cell>
          <cell r="E645">
            <v>6082306.9221868766</v>
          </cell>
          <cell r="F645">
            <v>514469.22452218743</v>
          </cell>
          <cell r="G645">
            <v>528749.48687986378</v>
          </cell>
          <cell r="H645">
            <v>322676.96999999997</v>
          </cell>
          <cell r="I645">
            <v>531434.37220404635</v>
          </cell>
          <cell r="J645">
            <v>531935.56804359308</v>
          </cell>
          <cell r="K645">
            <v>514608.24186376383</v>
          </cell>
          <cell r="L645">
            <v>531934.36390277115</v>
          </cell>
          <cell r="M645">
            <v>514358.13727889664</v>
          </cell>
          <cell r="N645">
            <v>532009.45864605368</v>
          </cell>
          <cell r="O645">
            <v>531575.62396790949</v>
          </cell>
          <cell r="P645">
            <v>497004.69132075453</v>
          </cell>
          <cell r="Q645">
            <v>531550.78355703712</v>
          </cell>
        </row>
        <row r="646">
          <cell r="C646" t="str">
            <v>Craig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C647" t="str">
            <v>Dave Johnston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C648" t="str">
            <v>Hayden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C649" t="str">
            <v>Hunter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C650" t="str">
            <v>Huntington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C651" t="str">
            <v>Jim Bridger</v>
          </cell>
          <cell r="E651">
            <v>103037250.09612657</v>
          </cell>
          <cell r="F651">
            <v>7396014.8388365488</v>
          </cell>
          <cell r="G651">
            <v>6816091.1100565316</v>
          </cell>
          <cell r="H651">
            <v>7608855.3000000007</v>
          </cell>
          <cell r="I651">
            <v>9606166.1742026154</v>
          </cell>
          <cell r="J651">
            <v>9448975.2680280786</v>
          </cell>
          <cell r="K651">
            <v>9070193.0054199174</v>
          </cell>
          <cell r="L651">
            <v>9511581.861862408</v>
          </cell>
          <cell r="M651">
            <v>9070095.3796561379</v>
          </cell>
          <cell r="N651">
            <v>9155624.2074656859</v>
          </cell>
          <cell r="O651">
            <v>8824453.8857196569</v>
          </cell>
          <cell r="P651">
            <v>8529505.8308372777</v>
          </cell>
          <cell r="Q651">
            <v>7999693.2340417029</v>
          </cell>
        </row>
        <row r="652">
          <cell r="C652" t="str">
            <v>Naughton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C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C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C655" t="str">
            <v>Wyodak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7">
          <cell r="C657" t="str">
            <v>Hermiston Purchase p99563</v>
          </cell>
          <cell r="E657">
            <v>9253863.8870000001</v>
          </cell>
          <cell r="F657">
            <v>682310.88</v>
          </cell>
          <cell r="G657">
            <v>198938.98499999999</v>
          </cell>
          <cell r="H657">
            <v>16535.252</v>
          </cell>
          <cell r="I657">
            <v>946703</v>
          </cell>
          <cell r="J657">
            <v>1032995.1499999999</v>
          </cell>
          <cell r="K657">
            <v>852291.7</v>
          </cell>
          <cell r="L657">
            <v>1054458.42</v>
          </cell>
          <cell r="M657">
            <v>941925.75</v>
          </cell>
          <cell r="N657">
            <v>967824.75</v>
          </cell>
          <cell r="O657">
            <v>939981</v>
          </cell>
          <cell r="P657">
            <v>820637.7</v>
          </cell>
          <cell r="Q657">
            <v>799261.3</v>
          </cell>
        </row>
        <row r="658">
          <cell r="C658" t="str">
            <v>West Valley Toll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</row>
        <row r="660">
          <cell r="C660" t="str">
            <v>Chehalis</v>
          </cell>
          <cell r="E660">
            <v>8922035.3839999996</v>
          </cell>
          <cell r="F660">
            <v>50953.004000000001</v>
          </cell>
          <cell r="G660">
            <v>0</v>
          </cell>
          <cell r="H660">
            <v>0</v>
          </cell>
          <cell r="I660">
            <v>1503036.1</v>
          </cell>
          <cell r="J660">
            <v>1891489.4</v>
          </cell>
          <cell r="K660">
            <v>1266229</v>
          </cell>
          <cell r="L660">
            <v>913253.7</v>
          </cell>
          <cell r="M660">
            <v>427269.03</v>
          </cell>
          <cell r="N660">
            <v>918747.75</v>
          </cell>
          <cell r="O660">
            <v>963190.3</v>
          </cell>
          <cell r="P660">
            <v>811746.1</v>
          </cell>
          <cell r="Q660">
            <v>176121</v>
          </cell>
        </row>
        <row r="661">
          <cell r="C661" t="str">
            <v>Currant Creek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C662" t="str">
            <v>Gadsby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3">
          <cell r="C663" t="str">
            <v>Gadsby CT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C664" t="str">
            <v>Hermiston</v>
          </cell>
          <cell r="E664">
            <v>9253863.8870000001</v>
          </cell>
          <cell r="F664">
            <v>682310.88</v>
          </cell>
          <cell r="G664">
            <v>198938.98499999999</v>
          </cell>
          <cell r="H664">
            <v>16535.252</v>
          </cell>
          <cell r="I664">
            <v>946703</v>
          </cell>
          <cell r="J664">
            <v>1032995.1499999999</v>
          </cell>
          <cell r="K664">
            <v>852291.7</v>
          </cell>
          <cell r="L664">
            <v>1054458.42</v>
          </cell>
          <cell r="M664">
            <v>941925.75</v>
          </cell>
          <cell r="N664">
            <v>967824.75</v>
          </cell>
          <cell r="O664">
            <v>939981</v>
          </cell>
          <cell r="P664">
            <v>820637.7</v>
          </cell>
          <cell r="Q664">
            <v>799261.3</v>
          </cell>
        </row>
        <row r="665">
          <cell r="C665" t="str">
            <v>Lake Side 1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C666" t="str">
            <v>Lake Side II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C667" t="str">
            <v>Little Mountain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</row>
        <row r="668">
          <cell r="C668" t="str">
            <v>Naughton - Gas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C669" t="str">
            <v>Not Used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2">
          <cell r="C672" t="str">
            <v>Carbon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C673" t="str">
            <v>Cholla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C674" t="str">
            <v>Colstrip</v>
          </cell>
          <cell r="E674">
            <v>10.51186852358232</v>
          </cell>
          <cell r="F674">
            <v>10.51045315326645</v>
          </cell>
          <cell r="G674">
            <v>10.515730039823058</v>
          </cell>
          <cell r="H674">
            <v>10.528318859532348</v>
          </cell>
          <cell r="I674">
            <v>10.510437812873004</v>
          </cell>
          <cell r="J674">
            <v>10.510514572866018</v>
          </cell>
          <cell r="K674">
            <v>10.510457157306581</v>
          </cell>
          <cell r="L674">
            <v>10.510482997317785</v>
          </cell>
          <cell r="M674">
            <v>10.510466585467586</v>
          </cell>
          <cell r="N674">
            <v>10.510463539891074</v>
          </cell>
          <cell r="O674">
            <v>10.510494129540195</v>
          </cell>
          <cell r="P674">
            <v>10.510437527340676</v>
          </cell>
          <cell r="Q674">
            <v>10.510443431673805</v>
          </cell>
        </row>
        <row r="675">
          <cell r="C675" t="str">
            <v>Craig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C676" t="str">
            <v>Dave Johnston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C677" t="str">
            <v>Hayden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C678" t="str">
            <v>Hunter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C679" t="str">
            <v>Huntington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C680" t="str">
            <v>Jim Bridger</v>
          </cell>
          <cell r="E680">
            <v>10.201459462767783</v>
          </cell>
          <cell r="F680">
            <v>10.172654574945444</v>
          </cell>
          <cell r="G680">
            <v>10.268922901043515</v>
          </cell>
          <cell r="H680">
            <v>10.29869482757166</v>
          </cell>
          <cell r="I680">
            <v>10.167343941295568</v>
          </cell>
          <cell r="J680">
            <v>10.183926609999963</v>
          </cell>
          <cell r="K680">
            <v>10.190003369392532</v>
          </cell>
          <cell r="L680">
            <v>10.177272025549863</v>
          </cell>
          <cell r="M680">
            <v>10.171612374520311</v>
          </cell>
          <cell r="N680">
            <v>10.191928533024104</v>
          </cell>
          <cell r="O680">
            <v>10.223876174123539</v>
          </cell>
          <cell r="P680">
            <v>10.190511474448012</v>
          </cell>
          <cell r="Q680">
            <v>10.215018288960222</v>
          </cell>
        </row>
        <row r="681">
          <cell r="C681" t="str">
            <v>Naughton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</row>
        <row r="683">
          <cell r="C683" t="str">
            <v>Wyodak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685">
          <cell r="C685" t="str">
            <v>Hermiston Purchase p99563</v>
          </cell>
          <cell r="E685">
            <v>7.5525995672903843</v>
          </cell>
          <cell r="F685">
            <v>7.56055074809482</v>
          </cell>
          <cell r="G685">
            <v>7.6328748619985554</v>
          </cell>
          <cell r="H685">
            <v>7.5880758658351342</v>
          </cell>
          <cell r="I685">
            <v>7.4822295776062671</v>
          </cell>
          <cell r="J685">
            <v>7.4983689692452939</v>
          </cell>
          <cell r="K685">
            <v>7.5672882759963347</v>
          </cell>
          <cell r="L685">
            <v>7.3970975617084687</v>
          </cell>
          <cell r="M685">
            <v>7.6159235584237557</v>
          </cell>
          <cell r="N685">
            <v>7.6039190164279917</v>
          </cell>
          <cell r="O685">
            <v>7.6140286125335059</v>
          </cell>
          <cell r="P685">
            <v>7.6075341715615448</v>
          </cell>
          <cell r="Q685">
            <v>7.6109411996915002</v>
          </cell>
        </row>
        <row r="686">
          <cell r="C686" t="str">
            <v>West Valley Toll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</row>
        <row r="688">
          <cell r="C688" t="str">
            <v>Chehalis</v>
          </cell>
          <cell r="E688">
            <v>7.8179967623109414</v>
          </cell>
          <cell r="F688">
            <v>8.4138954637279699</v>
          </cell>
          <cell r="G688">
            <v>0</v>
          </cell>
          <cell r="H688">
            <v>0</v>
          </cell>
          <cell r="I688">
            <v>7.5711093770859197</v>
          </cell>
          <cell r="J688">
            <v>7.6274472366956987</v>
          </cell>
          <cell r="K688">
            <v>7.6502690122051078</v>
          </cell>
          <cell r="L688">
            <v>7.3310323781817939</v>
          </cell>
          <cell r="M688">
            <v>7.8460663958696051</v>
          </cell>
          <cell r="N688">
            <v>8.2852407182840473</v>
          </cell>
          <cell r="O688">
            <v>8.4472786067839856</v>
          </cell>
          <cell r="P688">
            <v>8.1145588758614871</v>
          </cell>
          <cell r="Q688">
            <v>8.5078678458563246</v>
          </cell>
        </row>
        <row r="689">
          <cell r="C689" t="str">
            <v>Currant Creek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</row>
        <row r="690">
          <cell r="C690" t="str">
            <v>Gadsby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</row>
        <row r="691">
          <cell r="C691" t="str">
            <v>Gadsby CT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</row>
        <row r="692">
          <cell r="C692" t="str">
            <v>Hermiston</v>
          </cell>
          <cell r="E692">
            <v>7.5525995672903843</v>
          </cell>
          <cell r="F692">
            <v>7.56055074809482</v>
          </cell>
          <cell r="G692">
            <v>7.6328748619985554</v>
          </cell>
          <cell r="H692">
            <v>7.5880758658351342</v>
          </cell>
          <cell r="I692">
            <v>7.4822295776062671</v>
          </cell>
          <cell r="J692">
            <v>7.4983689692452939</v>
          </cell>
          <cell r="K692">
            <v>7.5672882759963347</v>
          </cell>
          <cell r="L692">
            <v>7.3970975617084687</v>
          </cell>
          <cell r="M692">
            <v>7.6159235584237557</v>
          </cell>
          <cell r="N692">
            <v>7.6039190164279917</v>
          </cell>
          <cell r="O692">
            <v>7.6140286125335059</v>
          </cell>
          <cell r="P692">
            <v>7.6075341715615448</v>
          </cell>
          <cell r="Q692">
            <v>7.6109411996915002</v>
          </cell>
        </row>
        <row r="693">
          <cell r="C693" t="str">
            <v>Lake Side 1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</row>
        <row r="694">
          <cell r="C694" t="str">
            <v>Lake Side II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</row>
        <row r="695">
          <cell r="C695" t="str">
            <v>Little Mountain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C696" t="str">
            <v>Naughton - Gas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C697" t="str">
            <v>Not Used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700">
          <cell r="C700" t="str">
            <v>Carbon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C701" t="str">
            <v>Cholla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</row>
        <row r="702">
          <cell r="C702" t="str">
            <v>Colstrip</v>
          </cell>
          <cell r="E702">
            <v>0</v>
          </cell>
          <cell r="F702">
            <v>1.3662350999999999</v>
          </cell>
          <cell r="G702">
            <v>1.3662350999999999</v>
          </cell>
          <cell r="H702">
            <v>1.3662350999999999</v>
          </cell>
          <cell r="I702">
            <v>1.3662350999999999</v>
          </cell>
          <cell r="J702">
            <v>1.3662350999999999</v>
          </cell>
          <cell r="K702">
            <v>1.3662350999999999</v>
          </cell>
          <cell r="L702">
            <v>1.3662350999999999</v>
          </cell>
          <cell r="M702">
            <v>1.3662350999999999</v>
          </cell>
          <cell r="N702">
            <v>1.3662350999999999</v>
          </cell>
          <cell r="O702">
            <v>1.3662350999999999</v>
          </cell>
          <cell r="P702">
            <v>1.3662350999999999</v>
          </cell>
          <cell r="Q702">
            <v>1.3662350999999999</v>
          </cell>
        </row>
        <row r="703">
          <cell r="C703" t="str">
            <v>Craig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</row>
        <row r="704">
          <cell r="C704" t="str">
            <v>Dave Johnston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C705" t="str">
            <v>Hayden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</row>
        <row r="706">
          <cell r="C706" t="str">
            <v>Hunter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</row>
        <row r="707">
          <cell r="C707" t="str">
            <v>Huntington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</row>
        <row r="708">
          <cell r="C708" t="str">
            <v>Jim Bridger</v>
          </cell>
          <cell r="E708">
            <v>0</v>
          </cell>
          <cell r="F708">
            <v>2.35839</v>
          </cell>
          <cell r="G708">
            <v>2.35839</v>
          </cell>
          <cell r="H708">
            <v>2.35839</v>
          </cell>
          <cell r="I708">
            <v>2.35839</v>
          </cell>
          <cell r="J708">
            <v>2.35839</v>
          </cell>
          <cell r="K708">
            <v>2.35839</v>
          </cell>
          <cell r="L708">
            <v>2.35839</v>
          </cell>
          <cell r="M708">
            <v>2.35839</v>
          </cell>
          <cell r="N708">
            <v>2.35839</v>
          </cell>
          <cell r="O708">
            <v>2.35839</v>
          </cell>
          <cell r="P708">
            <v>2.35839</v>
          </cell>
          <cell r="Q708">
            <v>2.35839</v>
          </cell>
        </row>
        <row r="709">
          <cell r="C709" t="str">
            <v>Naughton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1">
          <cell r="C711" t="str">
            <v>Wyodak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3">
          <cell r="C713" t="str">
            <v>Hermiston Purchase p99563</v>
          </cell>
          <cell r="E713">
            <v>0</v>
          </cell>
          <cell r="F713">
            <v>3.6678000000000002</v>
          </cell>
          <cell r="G713">
            <v>3.6190000000000002</v>
          </cell>
          <cell r="H713">
            <v>3.6292998999999999</v>
          </cell>
          <cell r="I713">
            <v>3.6804000000000001</v>
          </cell>
          <cell r="J713">
            <v>3.6867000000000001</v>
          </cell>
          <cell r="K713">
            <v>3.8445</v>
          </cell>
          <cell r="L713">
            <v>3.8862000000000001</v>
          </cell>
          <cell r="M713">
            <v>4.05</v>
          </cell>
          <cell r="N713">
            <v>4.2192999999999996</v>
          </cell>
          <cell r="O713">
            <v>4.2634999999999996</v>
          </cell>
          <cell r="P713">
            <v>4.2407000000000004</v>
          </cell>
          <cell r="Q713">
            <v>4.1717000000000004</v>
          </cell>
        </row>
        <row r="714">
          <cell r="C714" t="str">
            <v>West Valley Toll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6">
          <cell r="C716" t="str">
            <v>Chehalis</v>
          </cell>
          <cell r="E716">
            <v>0</v>
          </cell>
          <cell r="F716">
            <v>3.8696000000000002</v>
          </cell>
          <cell r="G716">
            <v>3.6699000000000002</v>
          </cell>
          <cell r="H716">
            <v>3.6545000000000001</v>
          </cell>
          <cell r="I716">
            <v>3.8271000000000002</v>
          </cell>
          <cell r="J716">
            <v>3.8504999</v>
          </cell>
          <cell r="K716">
            <v>3.9249003</v>
          </cell>
          <cell r="L716">
            <v>4.0227000000000004</v>
          </cell>
          <cell r="M716">
            <v>4.6390000000000002</v>
          </cell>
          <cell r="N716">
            <v>4.9768999999999997</v>
          </cell>
          <cell r="O716">
            <v>4.8727999999999998</v>
          </cell>
          <cell r="P716">
            <v>4.6304999999999996</v>
          </cell>
          <cell r="Q716">
            <v>4.5433000000000003</v>
          </cell>
        </row>
        <row r="717">
          <cell r="C717" t="str">
            <v>Currant Creek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</row>
        <row r="718">
          <cell r="C718" t="str">
            <v>Gadsby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C719" t="str">
            <v>Gadsby CT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C720" t="str">
            <v>Hermiston</v>
          </cell>
          <cell r="E720">
            <v>0</v>
          </cell>
          <cell r="F720">
            <v>3.6678000000000002</v>
          </cell>
          <cell r="G720">
            <v>3.6190000000000002</v>
          </cell>
          <cell r="H720">
            <v>3.6292998999999999</v>
          </cell>
          <cell r="I720">
            <v>3.6804000000000001</v>
          </cell>
          <cell r="J720">
            <v>3.6867000000000001</v>
          </cell>
          <cell r="K720">
            <v>3.8445</v>
          </cell>
          <cell r="L720">
            <v>3.8862000000000001</v>
          </cell>
          <cell r="M720">
            <v>4.05</v>
          </cell>
          <cell r="N720">
            <v>4.2192999999999996</v>
          </cell>
          <cell r="O720">
            <v>4.2634999999999996</v>
          </cell>
          <cell r="P720">
            <v>4.2407000000000004</v>
          </cell>
          <cell r="Q720">
            <v>4.1717000000000004</v>
          </cell>
        </row>
        <row r="721">
          <cell r="C721" t="str">
            <v>Lake Side 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C722" t="str">
            <v>Lake Side II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C723" t="str">
            <v>Little Mountain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4">
          <cell r="C724" t="str">
            <v>Naughton - Gas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</row>
        <row r="725">
          <cell r="C725" t="str">
            <v>Not Used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</row>
        <row r="728">
          <cell r="C728" t="str">
            <v>Blundell</v>
          </cell>
          <cell r="E728">
            <v>23</v>
          </cell>
          <cell r="F728">
            <v>23</v>
          </cell>
          <cell r="G728">
            <v>23</v>
          </cell>
          <cell r="H728">
            <v>23</v>
          </cell>
          <cell r="I728">
            <v>23</v>
          </cell>
          <cell r="J728">
            <v>23</v>
          </cell>
          <cell r="K728">
            <v>23</v>
          </cell>
          <cell r="L728">
            <v>23</v>
          </cell>
          <cell r="M728">
            <v>23</v>
          </cell>
          <cell r="N728">
            <v>23</v>
          </cell>
          <cell r="O728">
            <v>23</v>
          </cell>
          <cell r="P728">
            <v>23</v>
          </cell>
          <cell r="Q728">
            <v>23</v>
          </cell>
        </row>
        <row r="729">
          <cell r="C729" t="str">
            <v>Blundell Bottoming Cycle</v>
          </cell>
          <cell r="E729">
            <v>11</v>
          </cell>
          <cell r="F729">
            <v>-23</v>
          </cell>
          <cell r="G729">
            <v>-23</v>
          </cell>
          <cell r="H729">
            <v>-23</v>
          </cell>
          <cell r="I729">
            <v>-23</v>
          </cell>
          <cell r="J729">
            <v>-23</v>
          </cell>
          <cell r="K729">
            <v>-23</v>
          </cell>
          <cell r="L729">
            <v>-23</v>
          </cell>
          <cell r="M729">
            <v>-23</v>
          </cell>
          <cell r="N729">
            <v>-23</v>
          </cell>
          <cell r="O729">
            <v>-23</v>
          </cell>
          <cell r="P729">
            <v>-23</v>
          </cell>
          <cell r="Q729">
            <v>-23</v>
          </cell>
        </row>
        <row r="731">
          <cell r="C731" t="str">
            <v>Carbon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 t="str">
            <v>Cholla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 t="str">
            <v>Colstrip</v>
          </cell>
          <cell r="E733">
            <v>74</v>
          </cell>
          <cell r="F733">
            <v>74</v>
          </cell>
          <cell r="G733">
            <v>74</v>
          </cell>
          <cell r="H733">
            <v>74</v>
          </cell>
          <cell r="I733">
            <v>74</v>
          </cell>
          <cell r="J733">
            <v>74</v>
          </cell>
          <cell r="K733">
            <v>74</v>
          </cell>
          <cell r="L733">
            <v>74</v>
          </cell>
          <cell r="M733">
            <v>74</v>
          </cell>
          <cell r="N733">
            <v>74</v>
          </cell>
          <cell r="O733">
            <v>74</v>
          </cell>
          <cell r="P733">
            <v>74</v>
          </cell>
          <cell r="Q733">
            <v>74</v>
          </cell>
        </row>
        <row r="734">
          <cell r="C734" t="str">
            <v>Craig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 t="str">
            <v>Dave Johnston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 t="str">
            <v>Hayden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</row>
        <row r="737">
          <cell r="C737" t="str">
            <v>Hunter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</row>
        <row r="738">
          <cell r="C738" t="str">
            <v>Huntington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</row>
        <row r="739">
          <cell r="C739" t="str">
            <v>Jim Bridger</v>
          </cell>
          <cell r="E739">
            <v>1411.3</v>
          </cell>
          <cell r="F739">
            <v>1411.3</v>
          </cell>
          <cell r="G739">
            <v>1411.3</v>
          </cell>
          <cell r="H739">
            <v>1411.3</v>
          </cell>
          <cell r="I739">
            <v>1411.3</v>
          </cell>
          <cell r="J739">
            <v>1411.3</v>
          </cell>
          <cell r="K739">
            <v>1411.3</v>
          </cell>
          <cell r="L739">
            <v>1411.3</v>
          </cell>
          <cell r="M739">
            <v>1411.3</v>
          </cell>
          <cell r="N739">
            <v>1407.8</v>
          </cell>
          <cell r="O739">
            <v>1407.8</v>
          </cell>
          <cell r="P739">
            <v>1407.8</v>
          </cell>
          <cell r="Q739">
            <v>1407.8</v>
          </cell>
        </row>
        <row r="740">
          <cell r="C740" t="str">
            <v>Naughton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</row>
        <row r="742">
          <cell r="C742" t="str">
            <v>Wyodak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4">
          <cell r="C744" t="str">
            <v>Hermiston Purchase p99563</v>
          </cell>
          <cell r="E744">
            <v>242</v>
          </cell>
          <cell r="F744">
            <v>236</v>
          </cell>
          <cell r="G744">
            <v>236</v>
          </cell>
          <cell r="H744">
            <v>235</v>
          </cell>
          <cell r="I744">
            <v>233</v>
          </cell>
          <cell r="J744">
            <v>233</v>
          </cell>
          <cell r="K744">
            <v>236</v>
          </cell>
          <cell r="L744">
            <v>236</v>
          </cell>
          <cell r="M744">
            <v>238</v>
          </cell>
          <cell r="N744">
            <v>242</v>
          </cell>
          <cell r="O744">
            <v>242</v>
          </cell>
          <cell r="P744">
            <v>239</v>
          </cell>
          <cell r="Q744">
            <v>236</v>
          </cell>
        </row>
        <row r="745">
          <cell r="C745" t="str">
            <v>West Valley Toll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</row>
        <row r="747">
          <cell r="C747" t="str">
            <v>Chehalis</v>
          </cell>
          <cell r="E747">
            <v>512</v>
          </cell>
          <cell r="F747">
            <v>497</v>
          </cell>
          <cell r="G747">
            <v>485</v>
          </cell>
          <cell r="H747">
            <v>481</v>
          </cell>
          <cell r="I747">
            <v>465</v>
          </cell>
          <cell r="J747">
            <v>463</v>
          </cell>
          <cell r="K747">
            <v>473</v>
          </cell>
          <cell r="L747">
            <v>496</v>
          </cell>
          <cell r="M747">
            <v>507</v>
          </cell>
          <cell r="N747">
            <v>512</v>
          </cell>
          <cell r="O747">
            <v>512</v>
          </cell>
          <cell r="P747">
            <v>507</v>
          </cell>
          <cell r="Q747">
            <v>501</v>
          </cell>
        </row>
        <row r="748">
          <cell r="C748" t="str">
            <v>Currant Creek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C749" t="str">
            <v>Gadsby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</row>
        <row r="750">
          <cell r="C750" t="str">
            <v>Gadsby CT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</row>
        <row r="751">
          <cell r="C751" t="str">
            <v>Hermiston</v>
          </cell>
          <cell r="E751">
            <v>242</v>
          </cell>
          <cell r="F751">
            <v>236</v>
          </cell>
          <cell r="G751">
            <v>236</v>
          </cell>
          <cell r="H751">
            <v>235</v>
          </cell>
          <cell r="I751">
            <v>233</v>
          </cell>
          <cell r="J751">
            <v>233</v>
          </cell>
          <cell r="K751">
            <v>236</v>
          </cell>
          <cell r="L751">
            <v>236</v>
          </cell>
          <cell r="M751">
            <v>238</v>
          </cell>
          <cell r="N751">
            <v>242</v>
          </cell>
          <cell r="O751">
            <v>242</v>
          </cell>
          <cell r="P751">
            <v>239</v>
          </cell>
          <cell r="Q751">
            <v>236</v>
          </cell>
        </row>
        <row r="752">
          <cell r="C752" t="str">
            <v>Lake Side 1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</row>
        <row r="753">
          <cell r="C753" t="str">
            <v>Lake Side II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 t="str">
            <v>Little Mountain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55">
          <cell r="C755" t="str">
            <v>Naughton - Gas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C756" t="str">
            <v>Not Used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9">
          <cell r="C759" t="str">
            <v>Blundell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</row>
        <row r="761">
          <cell r="C761" t="str">
            <v>Carbon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</row>
        <row r="762">
          <cell r="C762" t="str">
            <v>Cholla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C763" t="str">
            <v>Colstrip</v>
          </cell>
          <cell r="E763">
            <v>0.89015239428625381</v>
          </cell>
          <cell r="F763">
            <v>0.91870005725717263</v>
          </cell>
          <cell r="G763">
            <v>0.91328405482176211</v>
          </cell>
          <cell r="H763">
            <v>0.57523423423423425</v>
          </cell>
          <cell r="I763">
            <v>0.91838372346918451</v>
          </cell>
          <cell r="J763">
            <v>0.91924313787164058</v>
          </cell>
          <cell r="K763">
            <v>0.91894795378422223</v>
          </cell>
          <cell r="L763">
            <v>0.91924381856399406</v>
          </cell>
          <cell r="M763">
            <v>0.91850051226748231</v>
          </cell>
          <cell r="N763">
            <v>0.91937529290983055</v>
          </cell>
          <cell r="O763">
            <v>0.91862290169410787</v>
          </cell>
          <cell r="P763">
            <v>0.91811848976501809</v>
          </cell>
          <cell r="Q763">
            <v>0.91858440548529041</v>
          </cell>
        </row>
        <row r="764">
          <cell r="C764" t="str">
            <v>Craig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 t="str">
            <v>Dave Johnston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</row>
        <row r="766">
          <cell r="C766" t="str">
            <v>Hayden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</row>
        <row r="767">
          <cell r="C767" t="str">
            <v>Hunter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</row>
        <row r="768">
          <cell r="C768" t="str">
            <v>Huntington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</row>
        <row r="769">
          <cell r="C769" t="str">
            <v>Jim Bridger</v>
          </cell>
          <cell r="E769">
            <v>0.81541640673981886</v>
          </cell>
          <cell r="F769">
            <v>0.71550329504449983</v>
          </cell>
          <cell r="G769">
            <v>0.63214719718155576</v>
          </cell>
          <cell r="H769">
            <v>0.72708518874835659</v>
          </cell>
          <cell r="I769">
            <v>0.89980893818712926</v>
          </cell>
          <cell r="J769">
            <v>0.88364367716297076</v>
          </cell>
          <cell r="K769">
            <v>0.87597227953106349</v>
          </cell>
          <cell r="L769">
            <v>0.89008009744472305</v>
          </cell>
          <cell r="M769">
            <v>0.87754665393914633</v>
          </cell>
          <cell r="N769">
            <v>0.85766501010713392</v>
          </cell>
          <cell r="O769">
            <v>0.82405910189550047</v>
          </cell>
          <cell r="P769">
            <v>0.85423564141754416</v>
          </cell>
          <cell r="Q769">
            <v>0.74768778975710781</v>
          </cell>
        </row>
        <row r="770">
          <cell r="C770" t="str">
            <v>Naughton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2">
          <cell r="C772" t="str">
            <v>Wyodak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4">
          <cell r="C774" t="str">
            <v>Hermiston Purchase p99563</v>
          </cell>
          <cell r="E774">
            <v>0.58898131033756729</v>
          </cell>
          <cell r="F774">
            <v>0.53110986019891704</v>
          </cell>
          <cell r="G774">
            <v>0.14843858882358302</v>
          </cell>
          <cell r="H774">
            <v>1.2878900709219859E-2</v>
          </cell>
          <cell r="I774">
            <v>0.72988403995915829</v>
          </cell>
          <cell r="J774">
            <v>0.79469891328049291</v>
          </cell>
          <cell r="K774">
            <v>0.66283202133356867</v>
          </cell>
          <cell r="L774">
            <v>0.81186379371127215</v>
          </cell>
          <cell r="M774">
            <v>0.7217464223564426</v>
          </cell>
          <cell r="N774">
            <v>0.70692109198658137</v>
          </cell>
          <cell r="O774">
            <v>0.68567176972251842</v>
          </cell>
          <cell r="P774">
            <v>0.64848571258957344</v>
          </cell>
          <cell r="Q774">
            <v>0.59808853847731003</v>
          </cell>
        </row>
        <row r="775">
          <cell r="C775" t="str">
            <v>West Valley Toll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</row>
        <row r="777">
          <cell r="C777" t="str">
            <v>Chehalis</v>
          </cell>
          <cell r="E777">
            <v>0.26432198816554286</v>
          </cell>
          <cell r="F777">
            <v>1.6923251022803489E-2</v>
          </cell>
          <cell r="G777">
            <v>-2.1865645360824742E-3</v>
          </cell>
          <cell r="H777">
            <v>-2.1685145530145528E-3</v>
          </cell>
          <cell r="I777">
            <v>0.57383099534743898</v>
          </cell>
          <cell r="J777">
            <v>0.71989767871060639</v>
          </cell>
          <cell r="K777">
            <v>0.48600631433286351</v>
          </cell>
          <cell r="L777">
            <v>0.33757609943201522</v>
          </cell>
          <cell r="M777">
            <v>0.1491794425706772</v>
          </cell>
          <cell r="N777">
            <v>0.29110405904422881</v>
          </cell>
          <cell r="O777">
            <v>0.2993314748487903</v>
          </cell>
          <cell r="P777">
            <v>0.28349022991452988</v>
          </cell>
          <cell r="Q777">
            <v>5.5536658519520096E-2</v>
          </cell>
        </row>
        <row r="778">
          <cell r="C778" t="str">
            <v>Currant Creek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</row>
        <row r="779">
          <cell r="C779" t="str">
            <v>Gadsby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C780" t="str">
            <v>Gadsby CT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</row>
        <row r="781">
          <cell r="C781" t="str">
            <v>Hermiston</v>
          </cell>
          <cell r="E781">
            <v>0.58898131033756729</v>
          </cell>
          <cell r="F781">
            <v>0.53110986019891704</v>
          </cell>
          <cell r="G781">
            <v>0.14843858882358302</v>
          </cell>
          <cell r="H781">
            <v>1.2878900709219859E-2</v>
          </cell>
          <cell r="I781">
            <v>0.72988403995915829</v>
          </cell>
          <cell r="J781">
            <v>0.79469891328049291</v>
          </cell>
          <cell r="K781">
            <v>0.66283202133356867</v>
          </cell>
          <cell r="L781">
            <v>0.81186379371127215</v>
          </cell>
          <cell r="M781">
            <v>0.7217464223564426</v>
          </cell>
          <cell r="N781">
            <v>0.70692109198658137</v>
          </cell>
          <cell r="O781">
            <v>0.68567176972251842</v>
          </cell>
          <cell r="P781">
            <v>0.64848571258957344</v>
          </cell>
          <cell r="Q781">
            <v>0.59808853847731003</v>
          </cell>
        </row>
        <row r="782">
          <cell r="C782" t="str">
            <v>Lake Side 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</row>
        <row r="783">
          <cell r="C783" t="str">
            <v>Lake Side II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</row>
        <row r="784">
          <cell r="C784" t="str">
            <v>Little Mountain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C785" t="str">
            <v>Naughton - Gas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</row>
        <row r="786">
          <cell r="C786" t="str">
            <v>Not Used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</row>
        <row r="788">
          <cell r="C788" t="str">
            <v>Dunlap I Wind p524168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</row>
        <row r="789">
          <cell r="C789" t="str">
            <v>Foote Creek I Wind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</row>
        <row r="790">
          <cell r="C790" t="str">
            <v>Glenrock Wind p423461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C791" t="str">
            <v>Glenrock III Wind p454125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</row>
        <row r="792">
          <cell r="C792" t="str">
            <v>Goodnoe Wind p332427</v>
          </cell>
          <cell r="E792">
            <v>0.32401452676619974</v>
          </cell>
          <cell r="F792">
            <v>0.33380960131944443</v>
          </cell>
          <cell r="G792">
            <v>0.34909972809911921</v>
          </cell>
          <cell r="H792">
            <v>0.41728172078014186</v>
          </cell>
          <cell r="I792">
            <v>0.39410171870996341</v>
          </cell>
          <cell r="J792">
            <v>0.34258623805193322</v>
          </cell>
          <cell r="K792">
            <v>0.2696306881353428</v>
          </cell>
          <cell r="L792">
            <v>0.3367775216698124</v>
          </cell>
          <cell r="M792">
            <v>0.30794709169621748</v>
          </cell>
          <cell r="N792">
            <v>0.2027982246978666</v>
          </cell>
          <cell r="O792">
            <v>0.19952608980573669</v>
          </cell>
          <cell r="P792">
            <v>0.28834190491073619</v>
          </cell>
          <cell r="Q792">
            <v>0.44502430141986959</v>
          </cell>
        </row>
        <row r="793">
          <cell r="C793" t="str">
            <v>High Plains Wind p492251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</row>
        <row r="794">
          <cell r="C794" t="str">
            <v>Leaning Juniper 1 p317714</v>
          </cell>
          <cell r="E794">
            <v>0.34223904493748247</v>
          </cell>
          <cell r="F794">
            <v>0.32298826086580984</v>
          </cell>
          <cell r="G794">
            <v>0.4203946386053603</v>
          </cell>
          <cell r="H794">
            <v>0.46240680398700945</v>
          </cell>
          <cell r="I794">
            <v>0.47478168271545496</v>
          </cell>
          <cell r="J794">
            <v>0.40262705647836089</v>
          </cell>
          <cell r="K794">
            <v>0.35123842484798229</v>
          </cell>
          <cell r="L794">
            <v>0.32159083759294921</v>
          </cell>
          <cell r="M794">
            <v>0.24757250375898288</v>
          </cell>
          <cell r="N794">
            <v>0.23846364885251164</v>
          </cell>
          <cell r="O794">
            <v>0.21345230261809231</v>
          </cell>
          <cell r="P794">
            <v>0.25538744695831184</v>
          </cell>
          <cell r="Q794">
            <v>0.39085353254159311</v>
          </cell>
        </row>
        <row r="795">
          <cell r="C795" t="str">
            <v>Marengo I Wind p332428</v>
          </cell>
          <cell r="E795">
            <v>0.31974928174910983</v>
          </cell>
          <cell r="F795">
            <v>0.35565864183780466</v>
          </cell>
          <cell r="G795">
            <v>0.31907156369694495</v>
          </cell>
          <cell r="H795">
            <v>0.32168019614078824</v>
          </cell>
          <cell r="I795">
            <v>0.29954225111432775</v>
          </cell>
          <cell r="J795">
            <v>0.29068250303472415</v>
          </cell>
          <cell r="K795">
            <v>0.29360117414529913</v>
          </cell>
          <cell r="L795">
            <v>0.31021589050428111</v>
          </cell>
          <cell r="M795">
            <v>0.31325053878600823</v>
          </cell>
          <cell r="N795">
            <v>0.32687068467526531</v>
          </cell>
          <cell r="O795">
            <v>0.31443396815908081</v>
          </cell>
          <cell r="P795">
            <v>0.3568461493475128</v>
          </cell>
          <cell r="Q795">
            <v>0.33769869564761207</v>
          </cell>
        </row>
        <row r="796">
          <cell r="C796" t="str">
            <v>Marengo II Wind p423463</v>
          </cell>
          <cell r="E796">
            <v>0.30470137836045463</v>
          </cell>
          <cell r="F796">
            <v>0.27504954842315604</v>
          </cell>
          <cell r="G796">
            <v>0.23646359218687774</v>
          </cell>
          <cell r="H796">
            <v>0.3017799105472459</v>
          </cell>
          <cell r="I796">
            <v>0.24792895715314156</v>
          </cell>
          <cell r="J796">
            <v>0.25084982501799769</v>
          </cell>
          <cell r="K796">
            <v>0.24369223928458372</v>
          </cell>
          <cell r="L796">
            <v>0.23367224659823699</v>
          </cell>
          <cell r="M796">
            <v>0.3302362361764008</v>
          </cell>
          <cell r="N796">
            <v>0.26789172032020647</v>
          </cell>
          <cell r="O796">
            <v>0.49721161487780685</v>
          </cell>
          <cell r="P796">
            <v>0.39426671617013787</v>
          </cell>
          <cell r="Q796">
            <v>0.38095725926672636</v>
          </cell>
        </row>
        <row r="797">
          <cell r="C797" t="str">
            <v>McFadden Ridge Wind p492250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C798" t="str">
            <v>Rolling Hills Wind p423462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C799" t="str">
            <v>Seven Mile Wind p454126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</row>
        <row r="800">
          <cell r="C800" t="str">
            <v>Seven Mile II Wind p357819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74">
          <cell r="J874" t="str">
            <v>Mills / kWh</v>
          </cell>
        </row>
        <row r="878">
          <cell r="C878" t="str">
            <v>Black Hills s27013/s28160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C879" t="str">
            <v>BPA Wind s42818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</row>
        <row r="880">
          <cell r="C880" t="str">
            <v>East Area Sales (WCA Sale)</v>
          </cell>
          <cell r="E880">
            <v>30.408510501748619</v>
          </cell>
          <cell r="F880">
            <v>23.993817911917457</v>
          </cell>
          <cell r="G880">
            <v>22.100556722518455</v>
          </cell>
          <cell r="H880">
            <v>22.864578816583535</v>
          </cell>
          <cell r="I880">
            <v>39.362790812916721</v>
          </cell>
          <cell r="J880">
            <v>43.219387816118392</v>
          </cell>
          <cell r="K880">
            <v>42.727162149874964</v>
          </cell>
          <cell r="L880">
            <v>36.317773615387949</v>
          </cell>
          <cell r="M880">
            <v>37.699998443933367</v>
          </cell>
          <cell r="N880">
            <v>0</v>
          </cell>
          <cell r="O880">
            <v>0</v>
          </cell>
          <cell r="P880">
            <v>40.490885140192773</v>
          </cell>
          <cell r="Q880">
            <v>35.49357813122122</v>
          </cell>
        </row>
        <row r="881">
          <cell r="C881" t="str">
            <v>Hurricane Sale s393046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</row>
        <row r="882">
          <cell r="C882" t="str">
            <v>LADWP (IPP Layoff)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</row>
        <row r="883">
          <cell r="C883" t="str">
            <v>Leaning Juniper Revenue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C884" t="str">
            <v>NVE s811499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</row>
        <row r="885">
          <cell r="C885" t="str">
            <v>Pacific Gas &amp; Electric s524491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</row>
        <row r="886">
          <cell r="C886" t="str">
            <v>PSCO s100035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</row>
        <row r="887">
          <cell r="C887" t="str">
            <v>Salt River Project s322940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</row>
        <row r="888">
          <cell r="C888" t="str">
            <v>SCE s513948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</row>
        <row r="889">
          <cell r="C889" t="str">
            <v>SDG&amp;E s513949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</row>
        <row r="890">
          <cell r="C890" t="str">
            <v>Shell Sale 2013-2014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</row>
        <row r="891">
          <cell r="C891" t="str">
            <v>SMUD s24296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</row>
        <row r="892">
          <cell r="C892" t="str">
            <v>UAMPS s223863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C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7">
          <cell r="C897" t="str">
            <v>UMPA II s45631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9">
          <cell r="E899">
            <v>30.482955935300655</v>
          </cell>
          <cell r="F899">
            <v>24.023995825348603</v>
          </cell>
          <cell r="G899">
            <v>22.132556237922508</v>
          </cell>
          <cell r="H899">
            <v>22.889366347951572</v>
          </cell>
          <cell r="I899">
            <v>39.419108912568717</v>
          </cell>
          <cell r="J899">
            <v>43.293912155503641</v>
          </cell>
          <cell r="K899">
            <v>42.953902952421998</v>
          </cell>
          <cell r="L899">
            <v>36.415386993181492</v>
          </cell>
          <cell r="M899">
            <v>40.151109319905515</v>
          </cell>
          <cell r="N899">
            <v>0</v>
          </cell>
          <cell r="O899">
            <v>0</v>
          </cell>
          <cell r="P899">
            <v>40.773319389162893</v>
          </cell>
          <cell r="Q899">
            <v>35.608171039796289</v>
          </cell>
        </row>
        <row r="902">
          <cell r="C902" t="str">
            <v>COB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</row>
        <row r="903">
          <cell r="C903" t="str">
            <v>Colorado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</row>
        <row r="904">
          <cell r="C904" t="str">
            <v>Four Corners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</row>
        <row r="905">
          <cell r="C905" t="str">
            <v>Idaho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</row>
        <row r="906">
          <cell r="C906" t="str">
            <v>Mead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</row>
        <row r="907">
          <cell r="C907" t="str">
            <v>Mid Columbia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</row>
        <row r="908">
          <cell r="C908" t="str">
            <v>Mona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</row>
        <row r="909">
          <cell r="C909" t="str">
            <v>NOB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</row>
        <row r="910">
          <cell r="C910" t="str">
            <v>Palo Verde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</row>
        <row r="911">
          <cell r="C911" t="str">
            <v>SP15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</row>
        <row r="912">
          <cell r="C912" t="str">
            <v>Utah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</row>
        <row r="913">
          <cell r="C913" t="str">
            <v>Washington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</row>
        <row r="914">
          <cell r="C914" t="str">
            <v>West Main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</row>
        <row r="915">
          <cell r="C915" t="str">
            <v>Wyoming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</row>
        <row r="917">
          <cell r="C917" t="str">
            <v>STF Trading Margin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</row>
        <row r="918">
          <cell r="C918" t="str">
            <v>STF Index Trades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</row>
        <row r="923">
          <cell r="C923" t="str">
            <v>COB</v>
          </cell>
          <cell r="E923">
            <v>38.916630992705471</v>
          </cell>
          <cell r="F923">
            <v>33.802611965014627</v>
          </cell>
          <cell r="G923">
            <v>31.367341880096824</v>
          </cell>
          <cell r="H923">
            <v>29.20867240282292</v>
          </cell>
          <cell r="I923">
            <v>38.151323815062234</v>
          </cell>
          <cell r="J923">
            <v>42.288583525854122</v>
          </cell>
          <cell r="K923">
            <v>40.350510533985883</v>
          </cell>
          <cell r="L923">
            <v>38.415671506352091</v>
          </cell>
          <cell r="M923">
            <v>40.106298265155516</v>
          </cell>
          <cell r="N923">
            <v>44.177120578051415</v>
          </cell>
          <cell r="O923">
            <v>41.364007246852225</v>
          </cell>
          <cell r="P923">
            <v>40.191358295501672</v>
          </cell>
          <cell r="Q923">
            <v>36.972289680042749</v>
          </cell>
        </row>
        <row r="924">
          <cell r="C924" t="str">
            <v>Four Corners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</row>
        <row r="925">
          <cell r="C925" t="str">
            <v>Mead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</row>
        <row r="926">
          <cell r="C926" t="str">
            <v>Mid Columbia</v>
          </cell>
          <cell r="E926">
            <v>31.283092416576</v>
          </cell>
          <cell r="F926">
            <v>24.193006912611391</v>
          </cell>
          <cell r="G926">
            <v>25.85365009413178</v>
          </cell>
          <cell r="H926">
            <v>21.061463773808832</v>
          </cell>
          <cell r="I926">
            <v>25.926508430313376</v>
          </cell>
          <cell r="J926">
            <v>29.558520707154717</v>
          </cell>
          <cell r="K926">
            <v>32.418468767440075</v>
          </cell>
          <cell r="L926">
            <v>32.249011987528512</v>
          </cell>
          <cell r="M926">
            <v>32.629516153625943</v>
          </cell>
          <cell r="N926">
            <v>36.018398925237534</v>
          </cell>
          <cell r="O926">
            <v>36.582318506041041</v>
          </cell>
          <cell r="P926">
            <v>34.187464066285642</v>
          </cell>
          <cell r="Q926">
            <v>30.227192235780098</v>
          </cell>
        </row>
        <row r="927">
          <cell r="C927" t="str">
            <v>Mona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</row>
        <row r="928">
          <cell r="C928" t="str">
            <v>NOB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</row>
        <row r="929">
          <cell r="C929" t="str">
            <v>Palo Verde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</row>
        <row r="930">
          <cell r="C930" t="str">
            <v>SP15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</row>
        <row r="931">
          <cell r="C931" t="str">
            <v>Trapped Energy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</row>
        <row r="933">
          <cell r="E933">
            <v>37.086369490142424</v>
          </cell>
          <cell r="F933">
            <v>32.986341251760038</v>
          </cell>
          <cell r="G933">
            <v>31.244573204168756</v>
          </cell>
          <cell r="H933">
            <v>29.128124469896381</v>
          </cell>
          <cell r="I933">
            <v>34.790363603841428</v>
          </cell>
          <cell r="J933">
            <v>38.064925878162711</v>
          </cell>
          <cell r="K933">
            <v>37.704550757194106</v>
          </cell>
          <cell r="L933">
            <v>36.168617844186407</v>
          </cell>
          <cell r="M933">
            <v>38.34845282031614</v>
          </cell>
          <cell r="N933">
            <v>42.746355543204594</v>
          </cell>
          <cell r="O933">
            <v>40.446849518610655</v>
          </cell>
          <cell r="P933">
            <v>38.930896934567976</v>
          </cell>
          <cell r="Q933">
            <v>35.397858832041521</v>
          </cell>
        </row>
        <row r="935">
          <cell r="E935">
            <v>33.480899553518505</v>
          </cell>
          <cell r="F935">
            <v>25.840421563208583</v>
          </cell>
          <cell r="G935">
            <v>23.57072176896115</v>
          </cell>
          <cell r="H935">
            <v>23.645548939124133</v>
          </cell>
          <cell r="I935">
            <v>37.674254977110671</v>
          </cell>
          <cell r="J935">
            <v>41.045060108911848</v>
          </cell>
          <cell r="K935">
            <v>39.194841259684537</v>
          </cell>
          <cell r="L935">
            <v>36.437996887966079</v>
          </cell>
          <cell r="M935">
            <v>38.707724022940134</v>
          </cell>
          <cell r="N935">
            <v>43.144917989121588</v>
          </cell>
          <cell r="O935">
            <v>40.783613027896351</v>
          </cell>
          <cell r="P935">
            <v>39.540467840957476</v>
          </cell>
          <cell r="Q935">
            <v>35.650989787086452</v>
          </cell>
        </row>
        <row r="939">
          <cell r="C939" t="str">
            <v>APS Supplemental p27875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</row>
        <row r="940">
          <cell r="C940" t="str">
            <v>Avoided Cost Resource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</row>
        <row r="941">
          <cell r="C941" t="str">
            <v>Blanding Purchase p379174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</row>
        <row r="942">
          <cell r="C942" t="str">
            <v>BPA Reserve Purchase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</row>
        <row r="943">
          <cell r="C943" t="str">
            <v>Chehalis Station Service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</row>
        <row r="944">
          <cell r="C944" t="str">
            <v xml:space="preserve">Combine Hills Wind p160595 </v>
          </cell>
          <cell r="E944">
            <v>46.759774920591425</v>
          </cell>
          <cell r="F944">
            <v>46.499910259731031</v>
          </cell>
          <cell r="G944">
            <v>46.500061507706228</v>
          </cell>
          <cell r="H944">
            <v>46.499909302988485</v>
          </cell>
          <cell r="I944">
            <v>46.500041392751427</v>
          </cell>
          <cell r="J944">
            <v>46.500028356012912</v>
          </cell>
          <cell r="K944">
            <v>46.499985706529841</v>
          </cell>
          <cell r="L944">
            <v>46.500113705390262</v>
          </cell>
          <cell r="M944">
            <v>46.500106117585645</v>
          </cell>
          <cell r="N944">
            <v>46.500028887756372</v>
          </cell>
          <cell r="O944">
            <v>47.459988582396903</v>
          </cell>
          <cell r="P944">
            <v>47.460006256012761</v>
          </cell>
          <cell r="Q944">
            <v>47.460000177141147</v>
          </cell>
        </row>
        <row r="945">
          <cell r="C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</row>
        <row r="946">
          <cell r="C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</row>
        <row r="947">
          <cell r="C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</row>
        <row r="948">
          <cell r="C948" t="str">
            <v>Deseret Purchase p194277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</row>
        <row r="949">
          <cell r="C949" t="str">
            <v>Douglas PUD Settlement p38185</v>
          </cell>
          <cell r="E949">
            <v>33.432354571469787</v>
          </cell>
          <cell r="F949">
            <v>31.996356985367811</v>
          </cell>
          <cell r="G949">
            <v>31.996371283255087</v>
          </cell>
          <cell r="H949">
            <v>31.996399132321038</v>
          </cell>
          <cell r="I949">
            <v>33.824696729957807</v>
          </cell>
          <cell r="J949">
            <v>33.981873361449907</v>
          </cell>
          <cell r="K949">
            <v>34.874174540682411</v>
          </cell>
          <cell r="L949">
            <v>35.183935185185184</v>
          </cell>
          <cell r="M949">
            <v>36.13479570840682</v>
          </cell>
          <cell r="N949">
            <v>35.108608689538805</v>
          </cell>
          <cell r="O949">
            <v>34.775029411764706</v>
          </cell>
          <cell r="P949">
            <v>35.345778380006024</v>
          </cell>
          <cell r="Q949">
            <v>34.441785442797418</v>
          </cell>
        </row>
        <row r="950">
          <cell r="C950" t="str">
            <v>Gemstate p99489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</row>
        <row r="951">
          <cell r="C951" t="str">
            <v>Georgia-Pacific Camas</v>
          </cell>
          <cell r="E951">
            <v>97.760402601308471</v>
          </cell>
          <cell r="F951">
            <v>97.760399679793395</v>
          </cell>
          <cell r="G951">
            <v>97.760404863126595</v>
          </cell>
          <cell r="H951">
            <v>97.760399679793395</v>
          </cell>
          <cell r="I951">
            <v>97.760404863126595</v>
          </cell>
          <cell r="J951">
            <v>97.760404863126595</v>
          </cell>
          <cell r="K951">
            <v>97.760399679793395</v>
          </cell>
          <cell r="L951">
            <v>97.760404863126595</v>
          </cell>
          <cell r="M951">
            <v>97.760399679793395</v>
          </cell>
          <cell r="N951">
            <v>97.760404863126595</v>
          </cell>
          <cell r="O951">
            <v>0</v>
          </cell>
          <cell r="P951">
            <v>0</v>
          </cell>
          <cell r="Q951">
            <v>0</v>
          </cell>
        </row>
        <row r="952">
          <cell r="C952" t="str">
            <v>Grant County 10 aMW p66274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C953" t="str">
            <v>Hermiston Purchase p99563</v>
          </cell>
          <cell r="E953">
            <v>66.243444092570783</v>
          </cell>
          <cell r="F953">
            <v>68.527436527895063</v>
          </cell>
          <cell r="G953">
            <v>167.04185352447575</v>
          </cell>
          <cell r="H953">
            <v>1676.5200994721158</v>
          </cell>
          <cell r="I953">
            <v>57.101848288717534</v>
          </cell>
          <cell r="J953">
            <v>54.572236335848096</v>
          </cell>
          <cell r="K953">
            <v>61.991865198808732</v>
          </cell>
          <cell r="L953">
            <v>54.82436917210979</v>
          </cell>
          <cell r="M953">
            <v>61.044077278392756</v>
          </cell>
          <cell r="N953">
            <v>61.539570562052184</v>
          </cell>
          <cell r="O953">
            <v>62.960243474932277</v>
          </cell>
          <cell r="P953">
            <v>66.736719142179723</v>
          </cell>
          <cell r="Q953">
            <v>67.412619303993324</v>
          </cell>
        </row>
        <row r="954">
          <cell r="C954" t="str">
            <v>Hurricane Purchase p393045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</row>
        <row r="955">
          <cell r="C955" t="str">
            <v>Idaho Power p278538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</row>
        <row r="956">
          <cell r="C956" t="str">
            <v>IPP Purchase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</row>
        <row r="957">
          <cell r="C957" t="str">
            <v>Kennecott Generation Incentive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</row>
        <row r="958">
          <cell r="C958" t="str">
            <v>LADWP p491303-4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</row>
        <row r="959">
          <cell r="C959" t="str">
            <v>MagCorp p229846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</row>
        <row r="960">
          <cell r="C960" t="str">
            <v>MagCorp Reserves p510378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</row>
        <row r="961">
          <cell r="C961" t="str">
            <v>Morgan Stanley p189046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C962" t="str">
            <v>Morgan Stanley p272153-6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</row>
        <row r="963">
          <cell r="C963" t="str">
            <v>Morgan Stanley p272154-7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</row>
        <row r="964">
          <cell r="C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</row>
        <row r="965">
          <cell r="C965" t="str">
            <v>Nucor p346856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</row>
        <row r="966">
          <cell r="C966" t="str">
            <v>P4 Production p137215/p145258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</row>
        <row r="967">
          <cell r="C967" t="str">
            <v>PGE Cove p83984</v>
          </cell>
          <cell r="E967">
            <v>19.547716566866271</v>
          </cell>
          <cell r="F967">
            <v>19.784658585858587</v>
          </cell>
          <cell r="G967">
            <v>19.316382642998029</v>
          </cell>
          <cell r="H967">
            <v>19.784658585858587</v>
          </cell>
          <cell r="I967">
            <v>19.316382642998029</v>
          </cell>
          <cell r="J967">
            <v>19.316382642998029</v>
          </cell>
          <cell r="K967">
            <v>19.784658585858587</v>
          </cell>
          <cell r="L967">
            <v>19.316382642998029</v>
          </cell>
          <cell r="M967">
            <v>19.784658585858587</v>
          </cell>
          <cell r="N967">
            <v>19.316382642998029</v>
          </cell>
          <cell r="O967">
            <v>19.316382642998029</v>
          </cell>
          <cell r="P967">
            <v>20.276202898550725</v>
          </cell>
          <cell r="Q967">
            <v>19.316382642998029</v>
          </cell>
        </row>
        <row r="968">
          <cell r="C968" t="str">
            <v>Rock River Wind p100371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</row>
        <row r="969">
          <cell r="C969" t="str">
            <v>Roseburg Forest Products p312292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</row>
        <row r="970">
          <cell r="C970" t="str">
            <v>Small Purchases east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</row>
        <row r="971">
          <cell r="C971" t="str">
            <v>Small Purchases west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</row>
        <row r="972">
          <cell r="C972" t="str">
            <v>Three Buttes Wind p460457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C973" t="str">
            <v>Top of the World Wind p522807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</row>
        <row r="974">
          <cell r="C974" t="str">
            <v>Tri-State Purchase p27057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</row>
        <row r="975">
          <cell r="C975" t="str">
            <v>West Valley Toll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</row>
        <row r="976">
          <cell r="C976" t="str">
            <v>Wolverine Creek Wind p244520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</row>
        <row r="979">
          <cell r="E979">
            <v>63.885922076538051</v>
          </cell>
          <cell r="F979">
            <v>65.148608387447766</v>
          </cell>
          <cell r="G979">
            <v>110.40587066805425</v>
          </cell>
          <cell r="H979">
            <v>171.31515630578784</v>
          </cell>
          <cell r="I979">
            <v>56.212307930907635</v>
          </cell>
          <cell r="J979">
            <v>54.403182671386723</v>
          </cell>
          <cell r="K979">
            <v>61.392004552213713</v>
          </cell>
          <cell r="L979">
            <v>55.175392904554961</v>
          </cell>
          <cell r="M979">
            <v>60.522063898865973</v>
          </cell>
          <cell r="N979">
            <v>61.244005041877564</v>
          </cell>
          <cell r="O979">
            <v>60.856135608675352</v>
          </cell>
          <cell r="P979">
            <v>64.487177397124256</v>
          </cell>
          <cell r="Q979">
            <v>63.871733464957856</v>
          </cell>
        </row>
        <row r="982">
          <cell r="C982" t="str">
            <v>Constellation 2013-2016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</row>
        <row r="983">
          <cell r="C983">
            <v>0</v>
          </cell>
          <cell r="E983" t="e">
            <v>#REF!</v>
          </cell>
          <cell r="F983" t="e">
            <v>#REF!</v>
          </cell>
          <cell r="G983" t="e">
            <v>#REF!</v>
          </cell>
          <cell r="H983" t="e">
            <v>#REF!</v>
          </cell>
          <cell r="I983" t="e">
            <v>#REF!</v>
          </cell>
          <cell r="J983" t="e">
            <v>#REF!</v>
          </cell>
          <cell r="K983" t="e">
            <v>#REF!</v>
          </cell>
          <cell r="L983" t="e">
            <v>#REF!</v>
          </cell>
          <cell r="M983" t="e">
            <v>#REF!</v>
          </cell>
          <cell r="N983" t="e">
            <v>#REF!</v>
          </cell>
          <cell r="O983" t="e">
            <v>#REF!</v>
          </cell>
          <cell r="P983" t="e">
            <v>#REF!</v>
          </cell>
          <cell r="Q983" t="e">
            <v>#REF!</v>
          </cell>
        </row>
        <row r="987">
          <cell r="C987">
            <v>0</v>
          </cell>
          <cell r="E987" t="e">
            <v>#REF!</v>
          </cell>
          <cell r="F987" t="e">
            <v>#REF!</v>
          </cell>
          <cell r="G987" t="e">
            <v>#REF!</v>
          </cell>
          <cell r="H987" t="e">
            <v>#REF!</v>
          </cell>
          <cell r="I987" t="e">
            <v>#REF!</v>
          </cell>
          <cell r="J987" t="e">
            <v>#REF!</v>
          </cell>
          <cell r="K987" t="e">
            <v>#REF!</v>
          </cell>
          <cell r="L987" t="e">
            <v>#REF!</v>
          </cell>
          <cell r="M987" t="e">
            <v>#REF!</v>
          </cell>
          <cell r="N987" t="e">
            <v>#REF!</v>
          </cell>
          <cell r="O987" t="e">
            <v>#REF!</v>
          </cell>
          <cell r="P987" t="e">
            <v>#REF!</v>
          </cell>
          <cell r="Q987" t="e">
            <v>#REF!</v>
          </cell>
        </row>
        <row r="988">
          <cell r="C988">
            <v>0</v>
          </cell>
          <cell r="E988" t="e">
            <v>#REF!</v>
          </cell>
          <cell r="F988" t="e">
            <v>#REF!</v>
          </cell>
          <cell r="G988" t="e">
            <v>#REF!</v>
          </cell>
          <cell r="H988" t="e">
            <v>#REF!</v>
          </cell>
          <cell r="I988" t="e">
            <v>#REF!</v>
          </cell>
          <cell r="J988" t="e">
            <v>#REF!</v>
          </cell>
          <cell r="K988" t="e">
            <v>#REF!</v>
          </cell>
          <cell r="L988" t="e">
            <v>#REF!</v>
          </cell>
          <cell r="M988" t="e">
            <v>#REF!</v>
          </cell>
          <cell r="N988" t="e">
            <v>#REF!</v>
          </cell>
          <cell r="O988" t="e">
            <v>#REF!</v>
          </cell>
          <cell r="P988" t="e">
            <v>#REF!</v>
          </cell>
          <cell r="Q988" t="e">
            <v>#REF!</v>
          </cell>
        </row>
        <row r="990"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</row>
        <row r="993">
          <cell r="C993" t="str">
            <v>QF California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C994" t="str">
            <v>QF Idaho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</row>
        <row r="995">
          <cell r="C995" t="str">
            <v>QF Oregon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C996" t="str">
            <v>QF Utah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</row>
        <row r="997">
          <cell r="C997" t="str">
            <v>QF Washington</v>
          </cell>
          <cell r="E997">
            <v>36.473673585448736</v>
          </cell>
          <cell r="F997">
            <v>35.604260924865997</v>
          </cell>
          <cell r="G997">
            <v>36.192135905617334</v>
          </cell>
          <cell r="H997">
            <v>36.56425818882466</v>
          </cell>
          <cell r="I997">
            <v>36.726349354317406</v>
          </cell>
          <cell r="J997">
            <v>36.760841798847501</v>
          </cell>
          <cell r="K997">
            <v>36.654380157359427</v>
          </cell>
          <cell r="L997">
            <v>36.090255430344712</v>
          </cell>
          <cell r="M997">
            <v>35.330957861849576</v>
          </cell>
          <cell r="N997">
            <v>35.330958955692232</v>
          </cell>
          <cell r="O997">
            <v>37.13575399564872</v>
          </cell>
          <cell r="P997">
            <v>37.135750049829738</v>
          </cell>
          <cell r="Q997">
            <v>37.135757600689246</v>
          </cell>
        </row>
        <row r="998">
          <cell r="C998" t="str">
            <v>QF Wyoming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</row>
        <row r="999">
          <cell r="C999" t="str">
            <v>Biomass One QF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C1000" t="str">
            <v>Butter Creek Wind QF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C1001" t="str">
            <v>Champlin Blue Mtn Wind QF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</row>
        <row r="1002">
          <cell r="C1002" t="str">
            <v>Chevron Wind p499335 QF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</row>
        <row r="1003">
          <cell r="C1003" t="str">
            <v>Co-Gen II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C1004" t="str">
            <v>DCFP p316701 QF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</row>
        <row r="1005">
          <cell r="C1005" t="str">
            <v>Co-Gen II p349170 QF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</row>
        <row r="1006">
          <cell r="C1006" t="str">
            <v>Evergreen BioPower p351030 QF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C1007" t="str">
            <v>ExxonMobil p255042 QF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</row>
        <row r="1008">
          <cell r="C1008" t="str">
            <v>Five Pine Wind QF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</row>
        <row r="1009">
          <cell r="C1009" t="str">
            <v>Kennecott Refinery QF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</row>
        <row r="1010">
          <cell r="C1010" t="str">
            <v>Kennecott Smelter QF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</row>
        <row r="1011">
          <cell r="C1011" t="str">
            <v>Latigo Wind Park QF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</row>
        <row r="1012">
          <cell r="C1012" t="str">
            <v>Long Ridge Wind I QF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</row>
        <row r="1013">
          <cell r="C1013" t="str">
            <v>Long Ridge Wind II QF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</row>
        <row r="1014">
          <cell r="C1014" t="str">
            <v>Mariah Wind QF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</row>
        <row r="1015">
          <cell r="C1015" t="str">
            <v>Orem Family Wind QF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</row>
        <row r="1016">
          <cell r="C1016" t="str">
            <v>North Point Wind QF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</row>
        <row r="1017">
          <cell r="C1017" t="str">
            <v>OM Power I Geothermal QF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C1018" t="str">
            <v>Oregon Wind Farm QF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</row>
        <row r="1019">
          <cell r="C1019" t="str">
            <v>Pioneer Wind Park I QF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</row>
        <row r="1020">
          <cell r="C1020" t="str">
            <v>Pioneer Wind Park II QF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</row>
        <row r="1021">
          <cell r="C1021" t="str">
            <v>Power County North Wind QF p575612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</row>
        <row r="1022">
          <cell r="C1022" t="str">
            <v>Power County South Wind QF p575614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C1023" t="str">
            <v>Roseburg Dillard QF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</row>
        <row r="1024">
          <cell r="C1024" t="str">
            <v>SF Phosphates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C1025" t="str">
            <v>Spanish Fork Wind 2 p311681 QF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</row>
        <row r="1026">
          <cell r="C1026" t="str">
            <v>Sunnyside p83997/p59965 QF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C1027" t="str">
            <v>Tesoro QF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</row>
        <row r="1028">
          <cell r="C1028" t="str">
            <v>Threemile Canyon Wind QF p500139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</row>
        <row r="1029">
          <cell r="C1029" t="str">
            <v>US Magnesium QF</v>
          </cell>
          <cell r="E1029" t="e">
            <v>#REF!</v>
          </cell>
          <cell r="F1029" t="e">
            <v>#REF!</v>
          </cell>
          <cell r="G1029" t="e">
            <v>#REF!</v>
          </cell>
          <cell r="H1029" t="e">
            <v>#REF!</v>
          </cell>
          <cell r="I1029" t="e">
            <v>#REF!</v>
          </cell>
          <cell r="J1029" t="e">
            <v>#REF!</v>
          </cell>
          <cell r="K1029" t="e">
            <v>#REF!</v>
          </cell>
          <cell r="L1029" t="e">
            <v>#REF!</v>
          </cell>
          <cell r="M1029" t="e">
            <v>#REF!</v>
          </cell>
          <cell r="N1029" t="e">
            <v>#REF!</v>
          </cell>
          <cell r="O1029" t="e">
            <v>#REF!</v>
          </cell>
          <cell r="P1029" t="e">
            <v>#REF!</v>
          </cell>
          <cell r="Q1029" t="e">
            <v>#REF!</v>
          </cell>
        </row>
        <row r="1030">
          <cell r="C1030">
            <v>0</v>
          </cell>
          <cell r="E1030" t="e">
            <v>#REF!</v>
          </cell>
          <cell r="F1030" t="e">
            <v>#REF!</v>
          </cell>
          <cell r="G1030" t="e">
            <v>#REF!</v>
          </cell>
          <cell r="H1030" t="e">
            <v>#REF!</v>
          </cell>
          <cell r="I1030" t="e">
            <v>#REF!</v>
          </cell>
          <cell r="J1030" t="e">
            <v>#REF!</v>
          </cell>
          <cell r="K1030" t="e">
            <v>#REF!</v>
          </cell>
          <cell r="L1030" t="e">
            <v>#REF!</v>
          </cell>
          <cell r="M1030" t="e">
            <v>#REF!</v>
          </cell>
          <cell r="N1030" t="e">
            <v>#REF!</v>
          </cell>
          <cell r="O1030" t="e">
            <v>#REF!</v>
          </cell>
          <cell r="P1030" t="e">
            <v>#REF!</v>
          </cell>
          <cell r="Q1030" t="e">
            <v>#REF!</v>
          </cell>
        </row>
        <row r="1032">
          <cell r="E1032">
            <v>36.473673585448736</v>
          </cell>
          <cell r="F1032">
            <v>35.604260924865997</v>
          </cell>
          <cell r="G1032">
            <v>36.192135905617334</v>
          </cell>
          <cell r="H1032">
            <v>36.56425818882466</v>
          </cell>
          <cell r="I1032">
            <v>36.726349354317406</v>
          </cell>
          <cell r="J1032">
            <v>36.760841798847501</v>
          </cell>
          <cell r="K1032">
            <v>36.654380157359427</v>
          </cell>
          <cell r="L1032">
            <v>36.090255430344712</v>
          </cell>
          <cell r="M1032">
            <v>35.330957861849576</v>
          </cell>
          <cell r="N1032">
            <v>35.330958955692232</v>
          </cell>
          <cell r="O1032">
            <v>37.13575399564872</v>
          </cell>
          <cell r="P1032">
            <v>37.135750049829738</v>
          </cell>
          <cell r="Q1032">
            <v>37.135757600689246</v>
          </cell>
        </row>
        <row r="1035">
          <cell r="C1035" t="str">
            <v>Canadian Entitlement p60828</v>
          </cell>
          <cell r="E1035" t="e">
            <v>#REF!</v>
          </cell>
          <cell r="F1035" t="e">
            <v>#REF!</v>
          </cell>
          <cell r="G1035" t="e">
            <v>#REF!</v>
          </cell>
          <cell r="H1035" t="e">
            <v>#REF!</v>
          </cell>
          <cell r="I1035" t="e">
            <v>#REF!</v>
          </cell>
          <cell r="J1035" t="e">
            <v>#REF!</v>
          </cell>
          <cell r="K1035" t="e">
            <v>#REF!</v>
          </cell>
          <cell r="L1035" t="e">
            <v>#REF!</v>
          </cell>
          <cell r="M1035" t="e">
            <v>#REF!</v>
          </cell>
          <cell r="N1035" t="e">
            <v>#REF!</v>
          </cell>
          <cell r="O1035" t="e">
            <v>#REF!</v>
          </cell>
          <cell r="P1035" t="e">
            <v>#REF!</v>
          </cell>
          <cell r="Q1035" t="e">
            <v>#REF!</v>
          </cell>
        </row>
        <row r="1036">
          <cell r="C1036" t="str">
            <v>Chelan - Rocky Reach p60827</v>
          </cell>
          <cell r="E1036" t="e">
            <v>#REF!</v>
          </cell>
          <cell r="F1036" t="e">
            <v>#REF!</v>
          </cell>
          <cell r="G1036" t="e">
            <v>#REF!</v>
          </cell>
          <cell r="H1036" t="e">
            <v>#REF!</v>
          </cell>
          <cell r="I1036" t="e">
            <v>#REF!</v>
          </cell>
          <cell r="J1036" t="e">
            <v>#REF!</v>
          </cell>
          <cell r="K1036" t="e">
            <v>#REF!</v>
          </cell>
          <cell r="L1036" t="e">
            <v>#REF!</v>
          </cell>
          <cell r="M1036" t="e">
            <v>#REF!</v>
          </cell>
          <cell r="N1036" t="e">
            <v>#REF!</v>
          </cell>
          <cell r="O1036" t="e">
            <v>#REF!</v>
          </cell>
          <cell r="P1036" t="e">
            <v>#REF!</v>
          </cell>
          <cell r="Q1036" t="e">
            <v>#REF!</v>
          </cell>
        </row>
        <row r="1037">
          <cell r="C1037" t="str">
            <v>Douglas - Wells p60828</v>
          </cell>
          <cell r="E1037">
            <v>14.537840977985397</v>
          </cell>
          <cell r="F1037">
            <v>12.936248485585901</v>
          </cell>
          <cell r="G1037">
            <v>10.851510970253186</v>
          </cell>
          <cell r="H1037">
            <v>11.363981979533092</v>
          </cell>
          <cell r="I1037">
            <v>11.634205193095198</v>
          </cell>
          <cell r="J1037">
            <v>15.752748412746868</v>
          </cell>
          <cell r="K1037">
            <v>22.994800323262233</v>
          </cell>
          <cell r="L1037">
            <v>19.992499636107755</v>
          </cell>
          <cell r="M1037">
            <v>17.818962445866124</v>
          </cell>
          <cell r="N1037">
            <v>15.488131917728177</v>
          </cell>
          <cell r="O1037">
            <v>12.016374759710171</v>
          </cell>
          <cell r="P1037">
            <v>16.0331312550957</v>
          </cell>
          <cell r="Q1037">
            <v>16.744671909419285</v>
          </cell>
        </row>
        <row r="1038">
          <cell r="C1038" t="str">
            <v>Grant Displacement p270294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C1039" t="str">
            <v>Grant Reasonable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C1040" t="str">
            <v>Grant Meaningful Priority p390668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</row>
        <row r="1041">
          <cell r="C1041" t="str">
            <v>Grant Surplus p258951</v>
          </cell>
          <cell r="E1041">
            <v>22.77499931771824</v>
          </cell>
          <cell r="F1041">
            <v>21.189921601489541</v>
          </cell>
          <cell r="G1041">
            <v>21.76411045476026</v>
          </cell>
          <cell r="H1041">
            <v>20.641422400335159</v>
          </cell>
          <cell r="I1041">
            <v>20.452194834491493</v>
          </cell>
          <cell r="J1041">
            <v>25.07352640724714</v>
          </cell>
          <cell r="K1041">
            <v>31.692430471665201</v>
          </cell>
          <cell r="L1041">
            <v>27.126177970349037</v>
          </cell>
          <cell r="M1041">
            <v>24.834832014809201</v>
          </cell>
          <cell r="N1041">
            <v>21.398453960927181</v>
          </cell>
          <cell r="O1041">
            <v>17.119121624445029</v>
          </cell>
          <cell r="P1041">
            <v>25.087832365118796</v>
          </cell>
          <cell r="Q1041">
            <v>23.439369174481133</v>
          </cell>
        </row>
        <row r="1042">
          <cell r="C1042" t="str">
            <v>Grant Power Auction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I1042" t="e">
            <v>#REF!</v>
          </cell>
          <cell r="J1042" t="e">
            <v>#REF!</v>
          </cell>
          <cell r="K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 t="e">
            <v>#REF!</v>
          </cell>
          <cell r="Q1042" t="e">
            <v>#REF!</v>
          </cell>
        </row>
        <row r="1043">
          <cell r="C1043" t="str">
            <v>Grant - Priest Rapids</v>
          </cell>
          <cell r="E1043" t="e">
            <v>#REF!</v>
          </cell>
          <cell r="F1043" t="e">
            <v>#REF!</v>
          </cell>
          <cell r="G1043" t="e">
            <v>#REF!</v>
          </cell>
          <cell r="H1043" t="e">
            <v>#REF!</v>
          </cell>
          <cell r="I1043" t="e">
            <v>#REF!</v>
          </cell>
          <cell r="J1043" t="e">
            <v>#REF!</v>
          </cell>
          <cell r="K1043" t="e">
            <v>#REF!</v>
          </cell>
          <cell r="L1043" t="e">
            <v>#REF!</v>
          </cell>
          <cell r="M1043" t="e">
            <v>#REF!</v>
          </cell>
          <cell r="N1043" t="e">
            <v>#REF!</v>
          </cell>
          <cell r="O1043" t="e">
            <v>#REF!</v>
          </cell>
          <cell r="P1043" t="e">
            <v>#REF!</v>
          </cell>
          <cell r="Q1043" t="e">
            <v>#REF!</v>
          </cell>
        </row>
        <row r="1044">
          <cell r="C1044">
            <v>0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I1044" t="e">
            <v>#REF!</v>
          </cell>
          <cell r="J1044" t="e">
            <v>#REF!</v>
          </cell>
          <cell r="K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 t="e">
            <v>#REF!</v>
          </cell>
          <cell r="Q1044" t="e">
            <v>#REF!</v>
          </cell>
        </row>
        <row r="1046">
          <cell r="E1046">
            <v>0.44672788151788234</v>
          </cell>
          <cell r="F1046">
            <v>0.8418839773820237</v>
          </cell>
          <cell r="G1046">
            <v>0.74018599505784166</v>
          </cell>
          <cell r="H1046">
            <v>0.75820759055862852</v>
          </cell>
          <cell r="I1046">
            <v>0.77030641705860059</v>
          </cell>
          <cell r="J1046">
            <v>1.0177604851790836</v>
          </cell>
          <cell r="K1046">
            <v>1.665051500021214</v>
          </cell>
          <cell r="L1046">
            <v>1.4412572903592882</v>
          </cell>
          <cell r="M1046">
            <v>1.2943126378888217</v>
          </cell>
          <cell r="N1046">
            <v>1.1222615203787913</v>
          </cell>
          <cell r="O1046">
            <v>-0.9728826228350701</v>
          </cell>
          <cell r="P1046">
            <v>-1.3312598877601802</v>
          </cell>
          <cell r="Q1046">
            <v>-1.3490388645103248</v>
          </cell>
        </row>
        <row r="1049">
          <cell r="C1049" t="str">
            <v>COB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</row>
        <row r="1050">
          <cell r="C1050" t="str">
            <v>Colorado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</row>
        <row r="1051">
          <cell r="C1051" t="str">
            <v>Four Corners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</row>
        <row r="1052">
          <cell r="C1052" t="str">
            <v>Idaho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</row>
        <row r="1053">
          <cell r="C1053" t="str">
            <v>Mead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</row>
        <row r="1054">
          <cell r="C1054" t="str">
            <v>Mid Columbia</v>
          </cell>
          <cell r="E1054">
            <v>26.635220994475137</v>
          </cell>
          <cell r="F1054">
            <v>24.984577922077921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36.049999999999997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</row>
        <row r="1055">
          <cell r="C1055" t="str">
            <v>Mona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</row>
        <row r="1056">
          <cell r="C1056" t="str">
            <v>NOB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</row>
        <row r="1057">
          <cell r="C1057" t="str">
            <v>Palo Verde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</row>
        <row r="1058">
          <cell r="C1058" t="str">
            <v>SP15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</row>
        <row r="1059">
          <cell r="C1059" t="str">
            <v>Utah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</row>
        <row r="1060">
          <cell r="C1060" t="str">
            <v>Washington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</row>
        <row r="1061">
          <cell r="C1061" t="str">
            <v>West Main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</row>
        <row r="1062">
          <cell r="C1062" t="str">
            <v>Wyoming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</row>
        <row r="1065">
          <cell r="C1065" t="str">
            <v>STF Index Trades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</row>
        <row r="1067">
          <cell r="E1067">
            <v>26.635220994475137</v>
          </cell>
          <cell r="F1067">
            <v>24.984577922077921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36.049999999999997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</row>
        <row r="1070">
          <cell r="C1070" t="str">
            <v>COB</v>
          </cell>
          <cell r="E1070">
            <v>28.696518943265716</v>
          </cell>
          <cell r="F1070">
            <v>25.422620665375668</v>
          </cell>
          <cell r="G1070">
            <v>18.609715508112604</v>
          </cell>
          <cell r="H1070">
            <v>18.589338636320111</v>
          </cell>
          <cell r="I1070">
            <v>25.431267892121802</v>
          </cell>
          <cell r="J1070">
            <v>42.657989570878833</v>
          </cell>
          <cell r="K1070">
            <v>41.155484848484846</v>
          </cell>
          <cell r="L1070">
            <v>38.873529602460081</v>
          </cell>
          <cell r="M1070">
            <v>39.268634499326929</v>
          </cell>
          <cell r="N1070">
            <v>44.979328931504753</v>
          </cell>
          <cell r="O1070">
            <v>43.782023934723163</v>
          </cell>
          <cell r="P1070">
            <v>35.662548048329739</v>
          </cell>
          <cell r="Q1070">
            <v>41.855272405734375</v>
          </cell>
        </row>
        <row r="1071">
          <cell r="C1071" t="str">
            <v>Four Corners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</row>
        <row r="1072">
          <cell r="C1072" t="str">
            <v>Mead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</row>
        <row r="1073">
          <cell r="C1073" t="str">
            <v>Mid Columbia</v>
          </cell>
          <cell r="E1073">
            <v>30.916922068546157</v>
          </cell>
          <cell r="F1073">
            <v>25.530456453140054</v>
          </cell>
          <cell r="G1073">
            <v>22.961209651304994</v>
          </cell>
          <cell r="H1073">
            <v>21.958825869111639</v>
          </cell>
          <cell r="I1073">
            <v>36.082889467105943</v>
          </cell>
          <cell r="J1073">
            <v>44.646938748231307</v>
          </cell>
          <cell r="K1073">
            <v>40.788066861087643</v>
          </cell>
          <cell r="L1073">
            <v>35.602079120533283</v>
          </cell>
          <cell r="M1073">
            <v>38.582256656506921</v>
          </cell>
          <cell r="N1073">
            <v>43.274748825497063</v>
          </cell>
          <cell r="O1073">
            <v>43.62361890504048</v>
          </cell>
          <cell r="P1073">
            <v>39.694906243864018</v>
          </cell>
          <cell r="Q1073">
            <v>35.550760449432694</v>
          </cell>
        </row>
        <row r="1074">
          <cell r="C1074" t="str">
            <v>Mona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</row>
        <row r="1075">
          <cell r="C1075" t="str">
            <v>NOB</v>
          </cell>
          <cell r="E1075">
            <v>20.194633372445207</v>
          </cell>
          <cell r="F1075">
            <v>16.869090756127555</v>
          </cell>
          <cell r="G1075">
            <v>20.845083955596376</v>
          </cell>
          <cell r="H1075">
            <v>14.326241632676325</v>
          </cell>
          <cell r="I1075">
            <v>14.238539009632818</v>
          </cell>
          <cell r="J1075">
            <v>0</v>
          </cell>
          <cell r="K1075">
            <v>0</v>
          </cell>
          <cell r="L1075">
            <v>0</v>
          </cell>
          <cell r="M1075">
            <v>34.800001956411975</v>
          </cell>
          <cell r="N1075">
            <v>35.567098834770135</v>
          </cell>
          <cell r="O1075">
            <v>0</v>
          </cell>
          <cell r="P1075">
            <v>0</v>
          </cell>
          <cell r="Q1075">
            <v>32.563665062757977</v>
          </cell>
        </row>
        <row r="1076">
          <cell r="C1076" t="str">
            <v>Palo Verde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</row>
        <row r="1077">
          <cell r="C1077" t="str">
            <v>SP15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</row>
        <row r="1078">
          <cell r="C1078" t="str">
            <v>Emergency Purchases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</row>
        <row r="1080">
          <cell r="E1080">
            <v>30.719974144603828</v>
          </cell>
          <cell r="F1080">
            <v>25.484840606102981</v>
          </cell>
          <cell r="G1080">
            <v>22.700051086545354</v>
          </cell>
          <cell r="H1080">
            <v>21.590046446804301</v>
          </cell>
          <cell r="I1080">
            <v>35.36105839897921</v>
          </cell>
          <cell r="J1080">
            <v>44.642179355178094</v>
          </cell>
          <cell r="K1080">
            <v>40.817056448768852</v>
          </cell>
          <cell r="L1080">
            <v>35.845854952229935</v>
          </cell>
          <cell r="M1080">
            <v>38.62577714777786</v>
          </cell>
          <cell r="N1080">
            <v>43.329758849646709</v>
          </cell>
          <cell r="O1080">
            <v>43.652460183571513</v>
          </cell>
          <cell r="P1080">
            <v>39.602912698931007</v>
          </cell>
          <cell r="Q1080">
            <v>35.946253278681951</v>
          </cell>
        </row>
        <row r="1085">
          <cell r="C1085" t="str">
            <v>Blundell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</row>
        <row r="1087">
          <cell r="C1087" t="str">
            <v>Carbon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</row>
        <row r="1088">
          <cell r="C1088" t="str">
            <v>Cholla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</row>
        <row r="1089">
          <cell r="C1089" t="str">
            <v>Colstrip</v>
          </cell>
          <cell r="E1089">
            <v>14.361784015437911</v>
          </cell>
          <cell r="F1089">
            <v>14.359844836049174</v>
          </cell>
          <cell r="G1089">
            <v>14.367208228368051</v>
          </cell>
          <cell r="H1089">
            <v>14.384149613944967</v>
          </cell>
          <cell r="I1089">
            <v>14.359836506827696</v>
          </cell>
          <cell r="J1089">
            <v>14.359895898501248</v>
          </cell>
          <cell r="K1089">
            <v>14.359845332115103</v>
          </cell>
          <cell r="L1089">
            <v>14.35986706751455</v>
          </cell>
          <cell r="M1089">
            <v>14.359874254043238</v>
          </cell>
          <cell r="N1089">
            <v>14.359838499119039</v>
          </cell>
          <cell r="O1089">
            <v>14.359894691383344</v>
          </cell>
          <cell r="P1089">
            <v>14.359851900161949</v>
          </cell>
          <cell r="Q1089">
            <v>14.359836910391241</v>
          </cell>
        </row>
        <row r="1090">
          <cell r="C1090" t="str">
            <v>Craig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</row>
        <row r="1091">
          <cell r="C1091" t="str">
            <v>Dave Johnston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</row>
        <row r="1092">
          <cell r="C1092" t="str">
            <v>Hayden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C1093" t="str">
            <v>Hunter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</row>
        <row r="1094">
          <cell r="C1094" t="str">
            <v>Huntington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</row>
        <row r="1095">
          <cell r="C1095" t="str">
            <v>Jim Bridger</v>
          </cell>
          <cell r="E1095">
            <v>24.059079041022091</v>
          </cell>
          <cell r="F1095">
            <v>23.991089682054877</v>
          </cell>
          <cell r="G1095">
            <v>24.218556373655133</v>
          </cell>
          <cell r="H1095">
            <v>24.288377839921864</v>
          </cell>
          <cell r="I1095">
            <v>23.978543960865672</v>
          </cell>
          <cell r="J1095">
            <v>24.017676920419433</v>
          </cell>
          <cell r="K1095">
            <v>24.032033149263651</v>
          </cell>
          <cell r="L1095">
            <v>24.001985116405944</v>
          </cell>
          <cell r="M1095">
            <v>23.988634308420252</v>
          </cell>
          <cell r="N1095">
            <v>24.036570262152235</v>
          </cell>
          <cell r="O1095">
            <v>24.111983244743904</v>
          </cell>
          <cell r="P1095">
            <v>24.033254406541033</v>
          </cell>
          <cell r="Q1095">
            <v>24.091121217191585</v>
          </cell>
        </row>
        <row r="1096">
          <cell r="C1096" t="str">
            <v>Naughton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</row>
        <row r="1098">
          <cell r="C1098" t="str">
            <v>Wyodak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</row>
        <row r="1102">
          <cell r="C1102" t="str">
            <v>Chehalis</v>
          </cell>
        </row>
        <row r="1103">
          <cell r="C1103" t="str">
            <v>Currant Creek</v>
          </cell>
        </row>
        <row r="1104">
          <cell r="C1104" t="str">
            <v>Gadsby</v>
          </cell>
        </row>
        <row r="1105">
          <cell r="C1105" t="str">
            <v>Gadsby CT</v>
          </cell>
        </row>
        <row r="1106">
          <cell r="C1106" t="str">
            <v>Hermiston</v>
          </cell>
        </row>
        <row r="1107">
          <cell r="C1107" t="str">
            <v>Lake Side 1</v>
          </cell>
        </row>
        <row r="1108">
          <cell r="C1108" t="str">
            <v>Lake Side II</v>
          </cell>
        </row>
        <row r="1109">
          <cell r="C1109" t="str">
            <v>Little Mountain</v>
          </cell>
        </row>
        <row r="1110">
          <cell r="C1110" t="str">
            <v>Naughton - Gas</v>
          </cell>
        </row>
        <row r="1111">
          <cell r="C1111" t="str">
            <v>Not Used</v>
          </cell>
        </row>
        <row r="1123">
          <cell r="C1123" t="str">
            <v>QF California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</row>
        <row r="1124">
          <cell r="C1124" t="str">
            <v>QF Idaho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</row>
        <row r="1125">
          <cell r="C1125" t="str">
            <v>QF Oregon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</row>
        <row r="1126">
          <cell r="C1126" t="str">
            <v>QF Utah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</row>
        <row r="1127">
          <cell r="C1127" t="str">
            <v>QF Washington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</row>
        <row r="1128">
          <cell r="C1128" t="str">
            <v>QF Wyoming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</row>
        <row r="1131">
          <cell r="C1131" t="str">
            <v>QF California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</row>
        <row r="1132">
          <cell r="C1132" t="str">
            <v>QF Idaho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</row>
        <row r="1133">
          <cell r="C1133" t="str">
            <v>QF Oregon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</row>
        <row r="1134">
          <cell r="C1134" t="str">
            <v>QF Utah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</row>
        <row r="1135">
          <cell r="C1135" t="str">
            <v>QF Washington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</row>
        <row r="1136">
          <cell r="C1136" t="str">
            <v>QF Wyoming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</row>
      </sheetData>
      <sheetData sheetId="8">
        <row r="24">
          <cell r="F24">
            <v>561404.07140237873</v>
          </cell>
        </row>
      </sheetData>
      <sheetData sheetId="9" refreshError="1"/>
      <sheetData sheetId="10">
        <row r="11">
          <cell r="E11">
            <v>454309.255</v>
          </cell>
          <cell r="F11">
            <v>340053.66899999999</v>
          </cell>
          <cell r="G11">
            <v>318819.02899999998</v>
          </cell>
          <cell r="H11">
            <v>286139.56599999999</v>
          </cell>
          <cell r="I11">
            <v>303550.87900000002</v>
          </cell>
          <cell r="J11">
            <v>314960.66700000002</v>
          </cell>
          <cell r="K11">
            <v>370683.49600000004</v>
          </cell>
          <cell r="L11">
            <v>389174.69400000002</v>
          </cell>
          <cell r="M11">
            <v>334244.636</v>
          </cell>
          <cell r="N11">
            <v>327543.70699999999</v>
          </cell>
          <cell r="O11">
            <v>358324.89899999998</v>
          </cell>
          <cell r="P11">
            <v>423493.45499999996</v>
          </cell>
        </row>
        <row r="18">
          <cell r="E18">
            <v>4010161.4332736093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9">
          <cell r="D9">
            <v>0.75</v>
          </cell>
        </row>
        <row r="11">
          <cell r="Y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G1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zoomScale="85" zoomScaleNormal="85" workbookViewId="0">
      <selection activeCell="H21" sqref="H21"/>
    </sheetView>
  </sheetViews>
  <sheetFormatPr defaultRowHeight="12.75"/>
  <cols>
    <col min="1" max="1" width="9.140625" style="82"/>
    <col min="2" max="3" width="1.85546875" style="82" customWidth="1"/>
    <col min="4" max="4" width="48.7109375" style="82" customWidth="1"/>
    <col min="5" max="5" width="20.7109375" style="82" customWidth="1"/>
    <col min="6" max="6" width="1.85546875" style="82" customWidth="1"/>
    <col min="7" max="7" width="13.42578125" style="82" bestFit="1" customWidth="1"/>
    <col min="8" max="8" width="16.5703125" style="82" bestFit="1" customWidth="1"/>
    <col min="9" max="16384" width="9.140625" style="82"/>
  </cols>
  <sheetData>
    <row r="2" spans="2:7">
      <c r="B2" s="79"/>
      <c r="C2" s="80"/>
      <c r="D2" s="80"/>
      <c r="E2" s="80"/>
      <c r="F2" s="81"/>
    </row>
    <row r="3" spans="2:7">
      <c r="B3" s="83"/>
      <c r="C3" s="84" t="s">
        <v>48</v>
      </c>
      <c r="D3" s="85"/>
      <c r="E3" s="85"/>
      <c r="F3" s="86"/>
    </row>
    <row r="4" spans="2:7">
      <c r="B4" s="83"/>
      <c r="C4" s="68"/>
      <c r="D4" s="85"/>
      <c r="E4" s="85"/>
      <c r="F4" s="86"/>
    </row>
    <row r="5" spans="2:7">
      <c r="B5" s="83"/>
      <c r="C5" s="68"/>
      <c r="D5" s="100" t="s">
        <v>25</v>
      </c>
      <c r="E5" s="88">
        <f>'Exhibit MGW-2 PCAM Calculation'!P18/SUM('Exhibit MGW-2 PCAM Calculation'!D13:O13)</f>
        <v>27.200331448684896</v>
      </c>
      <c r="F5" s="86"/>
    </row>
    <row r="6" spans="2:7">
      <c r="B6" s="83"/>
      <c r="C6" s="68"/>
      <c r="D6" s="100" t="s">
        <v>26</v>
      </c>
      <c r="E6" s="89">
        <f>'Exhibit MGW-2 PCAM Calculation'!D9</f>
        <v>31.760465690204779</v>
      </c>
      <c r="F6" s="86"/>
    </row>
    <row r="7" spans="2:7">
      <c r="B7" s="83"/>
      <c r="C7" s="68"/>
      <c r="D7" s="101" t="s">
        <v>27</v>
      </c>
      <c r="E7" s="90">
        <f>+E5-E6</f>
        <v>-4.5601342415198829</v>
      </c>
      <c r="F7" s="86"/>
    </row>
    <row r="8" spans="2:7">
      <c r="B8" s="83"/>
      <c r="C8" s="68"/>
      <c r="D8" s="101"/>
      <c r="E8" s="90"/>
      <c r="F8" s="86"/>
    </row>
    <row r="9" spans="2:7">
      <c r="B9" s="83"/>
      <c r="C9" s="68"/>
      <c r="D9" s="101" t="s">
        <v>20</v>
      </c>
      <c r="E9" s="102">
        <f>SUM('Exhibit MGW-2 PCAM Calculation'!D13:O13)</f>
        <v>4221297.9519999996</v>
      </c>
      <c r="F9" s="86"/>
    </row>
    <row r="10" spans="2:7">
      <c r="B10" s="83"/>
      <c r="C10" s="68"/>
      <c r="D10" s="85"/>
      <c r="E10" s="91"/>
      <c r="F10" s="86"/>
    </row>
    <row r="11" spans="2:7">
      <c r="B11" s="83"/>
      <c r="C11" s="68"/>
      <c r="D11" s="85" t="s">
        <v>40</v>
      </c>
      <c r="E11" s="91">
        <f>'Exhibit MGW-2 PCAM Calculation'!P21</f>
        <v>-19249685.334572982</v>
      </c>
      <c r="F11" s="86"/>
    </row>
    <row r="12" spans="2:7">
      <c r="B12" s="83"/>
      <c r="C12" s="68"/>
      <c r="D12" s="85"/>
      <c r="E12" s="91"/>
      <c r="F12" s="86"/>
    </row>
    <row r="13" spans="2:7">
      <c r="B13" s="83"/>
      <c r="C13" s="85"/>
      <c r="D13" s="100" t="s">
        <v>41</v>
      </c>
      <c r="E13" s="91">
        <v>0</v>
      </c>
      <c r="F13" s="86"/>
      <c r="G13" s="92"/>
    </row>
    <row r="14" spans="2:7">
      <c r="B14" s="83"/>
      <c r="C14" s="85"/>
      <c r="D14" s="100" t="s">
        <v>42</v>
      </c>
      <c r="E14" s="102">
        <f>'Exhibit MGW-2 PCAM Calculation'!P27</f>
        <v>-15249685.334572982</v>
      </c>
      <c r="F14" s="86"/>
      <c r="G14" s="92"/>
    </row>
    <row r="15" spans="2:7">
      <c r="B15" s="83"/>
      <c r="C15" s="85"/>
      <c r="D15" s="68"/>
      <c r="E15" s="93"/>
      <c r="F15" s="86"/>
    </row>
    <row r="16" spans="2:7">
      <c r="B16" s="83"/>
      <c r="C16" s="85"/>
      <c r="D16" s="87" t="s">
        <v>43</v>
      </c>
      <c r="E16" s="91">
        <f>'Exhibit MGW-2 PCAM Calculation'!P35</f>
        <v>-12824716.801115684</v>
      </c>
      <c r="F16" s="86"/>
    </row>
    <row r="17" spans="2:8">
      <c r="B17" s="83"/>
      <c r="C17" s="85"/>
      <c r="D17" s="85"/>
      <c r="E17" s="85"/>
      <c r="F17" s="86"/>
    </row>
    <row r="18" spans="2:8">
      <c r="B18" s="83"/>
      <c r="C18" s="85"/>
      <c r="D18" s="85" t="s">
        <v>49</v>
      </c>
      <c r="E18" s="91">
        <f>SUM('Exhibit MGW-2 PCAM Calculation'!D41:O41)</f>
        <v>-366559.79962409823</v>
      </c>
      <c r="F18" s="86"/>
    </row>
    <row r="19" spans="2:8">
      <c r="B19" s="83"/>
      <c r="C19" s="85"/>
      <c r="D19" s="85"/>
      <c r="E19" s="85"/>
      <c r="F19" s="86"/>
    </row>
    <row r="20" spans="2:8" ht="13.5" thickBot="1">
      <c r="B20" s="83"/>
      <c r="C20" s="85"/>
      <c r="D20" s="68" t="s">
        <v>22</v>
      </c>
      <c r="E20" s="94">
        <f>E16+E18</f>
        <v>-13191276.600739783</v>
      </c>
      <c r="F20" s="86"/>
      <c r="H20" s="95"/>
    </row>
    <row r="21" spans="2:8" ht="13.5" thickTop="1">
      <c r="B21" s="83"/>
      <c r="C21" s="85"/>
      <c r="D21" s="68"/>
      <c r="E21" s="104"/>
      <c r="F21" s="86"/>
      <c r="H21" s="95"/>
    </row>
    <row r="22" spans="2:8">
      <c r="B22" s="83"/>
      <c r="C22" s="96" t="s">
        <v>23</v>
      </c>
      <c r="D22" s="85"/>
      <c r="E22" s="85"/>
      <c r="F22" s="86"/>
    </row>
    <row r="23" spans="2:8">
      <c r="B23" s="97"/>
      <c r="C23" s="98"/>
      <c r="D23" s="98"/>
      <c r="E23" s="98"/>
      <c r="F23" s="99"/>
    </row>
    <row r="25" spans="2:8">
      <c r="E25" s="17">
        <f>E20-SUM('Exhibit MGW-2 PCAM Calculation'!D40:O41)</f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5" zoomScaleNormal="85" workbookViewId="0">
      <selection activeCell="B4" sqref="B4"/>
    </sheetView>
  </sheetViews>
  <sheetFormatPr defaultRowHeight="12.75"/>
  <cols>
    <col min="1" max="1" width="5.5703125" customWidth="1"/>
    <col min="2" max="2" width="44" customWidth="1"/>
    <col min="3" max="3" width="20.28515625" style="2" customWidth="1"/>
    <col min="4" max="4" width="16.28515625" bestFit="1" customWidth="1"/>
    <col min="5" max="7" width="16.28515625" customWidth="1"/>
    <col min="8" max="8" width="14.7109375" customWidth="1"/>
    <col min="9" max="9" width="13" customWidth="1"/>
    <col min="10" max="10" width="13.42578125" bestFit="1" customWidth="1"/>
    <col min="11" max="11" width="13" customWidth="1"/>
    <col min="12" max="14" width="14" customWidth="1"/>
    <col min="15" max="15" width="14.140625" customWidth="1"/>
    <col min="16" max="16" width="13.42578125" bestFit="1" customWidth="1"/>
    <col min="17" max="17" width="11.85546875" bestFit="1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>
      <c r="A1" s="1" t="str">
        <f>+'[8]Workpaper Index'!$C$4</f>
        <v>Washington Power Cost Adjustment Mechanism</v>
      </c>
    </row>
    <row r="2" spans="1:16">
      <c r="A2" s="1" t="str">
        <f>+'[8]Workpaper Index'!$B$5&amp;" "&amp;'[8]Workpaper Index'!$C$5</f>
        <v>Deferral Period: January 1, 2017 - December 31, 2017</v>
      </c>
    </row>
    <row r="3" spans="1:16">
      <c r="A3" s="1" t="str">
        <f>+'[8]Workpaper Index'!$B$9&amp;": "&amp;'[8]Workpaper Index'!$C$9</f>
        <v>Exhibit No. MGW-2: Power Cost Adjustment Mechanism Calculation</v>
      </c>
    </row>
    <row r="4" spans="1:16">
      <c r="C4" s="3"/>
      <c r="D4" s="4"/>
      <c r="E4" s="4"/>
      <c r="F4" s="4"/>
      <c r="G4" s="4"/>
    </row>
    <row r="5" spans="1:16" ht="25.5">
      <c r="A5" s="5" t="s">
        <v>0</v>
      </c>
      <c r="B5" s="6"/>
      <c r="C5" s="7"/>
      <c r="D5" s="8" t="s">
        <v>12</v>
      </c>
      <c r="E5" s="8"/>
      <c r="F5" s="8"/>
      <c r="G5" s="8"/>
      <c r="H5" s="63"/>
    </row>
    <row r="6" spans="1:16">
      <c r="A6" s="10" t="s">
        <v>44</v>
      </c>
      <c r="B6" s="11"/>
      <c r="C6" s="12"/>
      <c r="D6" s="13"/>
      <c r="E6" s="77"/>
      <c r="F6" s="77"/>
      <c r="G6" s="77"/>
      <c r="H6" s="4"/>
    </row>
    <row r="7" spans="1:16">
      <c r="A7" s="14">
        <v>1</v>
      </c>
      <c r="B7" s="15" t="s">
        <v>2</v>
      </c>
      <c r="C7" s="16" t="str">
        <f>+'[8]Workpaper Index'!B19</f>
        <v>(4.1)</v>
      </c>
      <c r="D7" s="67">
        <f>+'[8](4.1) WA Allocated Base NPC'!F15</f>
        <v>127364594.61366889</v>
      </c>
      <c r="E7" s="67"/>
      <c r="F7" s="67"/>
      <c r="G7" s="67"/>
      <c r="H7" s="64"/>
    </row>
    <row r="8" spans="1:16">
      <c r="A8" s="18">
        <v>2</v>
      </c>
      <c r="B8" t="s">
        <v>3</v>
      </c>
      <c r="C8" s="16" t="str">
        <f>+'[8]Workpaper Index'!B29</f>
        <v>(7.1)</v>
      </c>
      <c r="D8" s="19">
        <f>+'[8](7.1) WA Sales'!E18</f>
        <v>4010161.4332736093</v>
      </c>
      <c r="E8" s="19"/>
      <c r="F8" s="19"/>
      <c r="G8" s="19"/>
      <c r="H8" s="64"/>
    </row>
    <row r="9" spans="1:16">
      <c r="A9" s="18">
        <v>3</v>
      </c>
      <c r="B9" s="1" t="s">
        <v>4</v>
      </c>
      <c r="C9" s="16" t="str">
        <f>"Line "&amp;A7&amp;" / Line "&amp;A8</f>
        <v>Line 1 / Line 2</v>
      </c>
      <c r="D9" s="20">
        <f>+D7/D8</f>
        <v>31.760465690204779</v>
      </c>
      <c r="E9" s="65"/>
      <c r="F9" s="65"/>
      <c r="G9" s="65"/>
      <c r="H9" s="65"/>
      <c r="I9" s="66"/>
    </row>
    <row r="10" spans="1:16">
      <c r="A10" s="21"/>
      <c r="B10" s="11"/>
      <c r="C10" s="16"/>
      <c r="D10" s="22"/>
      <c r="E10" s="22"/>
      <c r="F10" s="22"/>
      <c r="G10" s="22"/>
      <c r="H10" s="4"/>
      <c r="I10" s="4"/>
    </row>
    <row r="11" spans="1:16">
      <c r="A11" s="23" t="s">
        <v>45</v>
      </c>
      <c r="B11" s="24"/>
      <c r="C11" s="16"/>
      <c r="D11" s="25">
        <v>42736</v>
      </c>
      <c r="E11" s="25">
        <f>EDATE(D11,1)</f>
        <v>42767</v>
      </c>
      <c r="F11" s="25">
        <f t="shared" ref="F11:O11" si="0">EDATE(E11,1)</f>
        <v>42795</v>
      </c>
      <c r="G11" s="25">
        <f t="shared" si="0"/>
        <v>42826</v>
      </c>
      <c r="H11" s="25">
        <f t="shared" si="0"/>
        <v>42856</v>
      </c>
      <c r="I11" s="25">
        <f t="shared" si="0"/>
        <v>42887</v>
      </c>
      <c r="J11" s="25">
        <f t="shared" si="0"/>
        <v>42917</v>
      </c>
      <c r="K11" s="25">
        <f t="shared" si="0"/>
        <v>42948</v>
      </c>
      <c r="L11" s="25">
        <f t="shared" si="0"/>
        <v>42979</v>
      </c>
      <c r="M11" s="25">
        <f t="shared" si="0"/>
        <v>43009</v>
      </c>
      <c r="N11" s="25">
        <f t="shared" si="0"/>
        <v>43040</v>
      </c>
      <c r="O11" s="25">
        <f t="shared" si="0"/>
        <v>43070</v>
      </c>
      <c r="P11" s="9" t="s">
        <v>5</v>
      </c>
    </row>
    <row r="12" spans="1:16">
      <c r="A12" s="14">
        <v>4</v>
      </c>
      <c r="B12" s="24" t="s">
        <v>1</v>
      </c>
      <c r="C12" s="16" t="str">
        <f>"Line "&amp;A9</f>
        <v>Line 3</v>
      </c>
      <c r="D12" s="27">
        <f>$D$9</f>
        <v>31.760465690204779</v>
      </c>
      <c r="E12" s="27">
        <f t="shared" ref="E12:O12" si="1">$D$9</f>
        <v>31.760465690204779</v>
      </c>
      <c r="F12" s="27">
        <f t="shared" si="1"/>
        <v>31.760465690204779</v>
      </c>
      <c r="G12" s="27">
        <f t="shared" si="1"/>
        <v>31.760465690204779</v>
      </c>
      <c r="H12" s="27">
        <f t="shared" si="1"/>
        <v>31.760465690204779</v>
      </c>
      <c r="I12" s="27">
        <f t="shared" si="1"/>
        <v>31.760465690204779</v>
      </c>
      <c r="J12" s="27">
        <f t="shared" si="1"/>
        <v>31.760465690204779</v>
      </c>
      <c r="K12" s="27">
        <f t="shared" si="1"/>
        <v>31.760465690204779</v>
      </c>
      <c r="L12" s="27">
        <f t="shared" si="1"/>
        <v>31.760465690204779</v>
      </c>
      <c r="M12" s="27">
        <f t="shared" si="1"/>
        <v>31.760465690204779</v>
      </c>
      <c r="N12" s="27">
        <f t="shared" si="1"/>
        <v>31.760465690204779</v>
      </c>
      <c r="O12" s="27">
        <f t="shared" si="1"/>
        <v>31.760465690204779</v>
      </c>
    </row>
    <row r="13" spans="1:16">
      <c r="A13" s="14">
        <v>5</v>
      </c>
      <c r="B13" s="24" t="s">
        <v>6</v>
      </c>
      <c r="C13" s="16" t="str">
        <f>+'[8]Workpaper Index'!$B$29</f>
        <v>(7.1)</v>
      </c>
      <c r="D13" s="29">
        <f>'[8](7.1) WA Sales'!E11</f>
        <v>454309.255</v>
      </c>
      <c r="E13" s="29">
        <f>'[8](7.1) WA Sales'!F11</f>
        <v>340053.66899999999</v>
      </c>
      <c r="F13" s="29">
        <f>'[8](7.1) WA Sales'!G11</f>
        <v>318819.02899999998</v>
      </c>
      <c r="G13" s="29">
        <f>'[8](7.1) WA Sales'!H11</f>
        <v>286139.56599999999</v>
      </c>
      <c r="H13" s="29">
        <f>'[8](7.1) WA Sales'!I11</f>
        <v>303550.87900000002</v>
      </c>
      <c r="I13" s="29">
        <f>'[8](7.1) WA Sales'!J11</f>
        <v>314960.66700000002</v>
      </c>
      <c r="J13" s="29">
        <f>'[8](7.1) WA Sales'!K11</f>
        <v>370683.49600000004</v>
      </c>
      <c r="K13" s="29">
        <f>'[8](7.1) WA Sales'!L11</f>
        <v>389174.69400000002</v>
      </c>
      <c r="L13" s="29">
        <f>'[8](7.1) WA Sales'!M11</f>
        <v>334244.636</v>
      </c>
      <c r="M13" s="29">
        <f>'[8](7.1) WA Sales'!N11</f>
        <v>327543.70699999999</v>
      </c>
      <c r="N13" s="29">
        <f>'[8](7.1) WA Sales'!O11</f>
        <v>358324.89899999998</v>
      </c>
      <c r="O13" s="29">
        <f>'[8](7.1) WA Sales'!P11</f>
        <v>423493.45499999996</v>
      </c>
    </row>
    <row r="14" spans="1:16">
      <c r="A14" s="14">
        <v>6</v>
      </c>
      <c r="B14" s="30" t="s">
        <v>7</v>
      </c>
      <c r="C14" s="26" t="s">
        <v>8</v>
      </c>
      <c r="D14" s="31">
        <f>D12*D13</f>
        <v>14429073.506169993</v>
      </c>
      <c r="E14" s="31">
        <f t="shared" ref="E14:O14" si="2">E12*E13</f>
        <v>10800262.887102753</v>
      </c>
      <c r="F14" s="31">
        <f t="shared" si="2"/>
        <v>10125840.831938902</v>
      </c>
      <c r="G14" s="31">
        <f t="shared" si="2"/>
        <v>9087925.8685530853</v>
      </c>
      <c r="H14" s="31">
        <f t="shared" si="2"/>
        <v>9640917.2777110022</v>
      </c>
      <c r="I14" s="31">
        <f t="shared" si="2"/>
        <v>10003297.458017513</v>
      </c>
      <c r="J14" s="31">
        <f t="shared" si="2"/>
        <v>11773080.456633162</v>
      </c>
      <c r="K14" s="31">
        <f t="shared" si="2"/>
        <v>12360369.516282944</v>
      </c>
      <c r="L14" s="31">
        <f t="shared" si="2"/>
        <v>10615765.293812985</v>
      </c>
      <c r="M14" s="31">
        <f t="shared" si="2"/>
        <v>10402940.668215986</v>
      </c>
      <c r="N14" s="31">
        <f t="shared" si="2"/>
        <v>11380565.660635592</v>
      </c>
      <c r="O14" s="31">
        <f t="shared" si="2"/>
        <v>13450349.34755378</v>
      </c>
      <c r="P14" s="32">
        <f>SUM(D14:O14)</f>
        <v>134070388.77262771</v>
      </c>
    </row>
    <row r="15" spans="1:16">
      <c r="A15" s="14"/>
      <c r="B15" s="33"/>
      <c r="C15" s="28"/>
      <c r="D15" s="34"/>
      <c r="E15" s="34"/>
      <c r="F15" s="34"/>
      <c r="G15" s="34"/>
    </row>
    <row r="16" spans="1:16">
      <c r="A16" s="14">
        <f>MAX($A$11:A15)+1</f>
        <v>7</v>
      </c>
      <c r="B16" s="35" t="s">
        <v>28</v>
      </c>
      <c r="C16" s="16" t="str">
        <f>+'[8]Workpaper Index'!B12</f>
        <v>(3.1)</v>
      </c>
      <c r="D16" s="37">
        <f>'[8](3.1) WA Allocated Actual NPC'!I80</f>
        <v>13651993.658908106</v>
      </c>
      <c r="E16" s="37">
        <f>'[8](3.1) WA Allocated Actual NPC'!J80</f>
        <v>9183717.8297862429</v>
      </c>
      <c r="F16" s="37">
        <f>'[8](3.1) WA Allocated Actual NPC'!K80</f>
        <v>8039947.4282140518</v>
      </c>
      <c r="G16" s="37">
        <f>'[8](3.1) WA Allocated Actual NPC'!L80</f>
        <v>6767261.4418533053</v>
      </c>
      <c r="H16" s="37">
        <f>'[8](3.1) WA Allocated Actual NPC'!M80</f>
        <v>7625795.7403836735</v>
      </c>
      <c r="I16" s="37">
        <f>'[8](3.1) WA Allocated Actual NPC'!N80</f>
        <v>8122098.7660614233</v>
      </c>
      <c r="J16" s="37">
        <f>'[8](3.1) WA Allocated Actual NPC'!O80</f>
        <v>10621774.467708446</v>
      </c>
      <c r="K16" s="37">
        <f>'[8](3.1) WA Allocated Actual NPC'!P80</f>
        <v>12365551.17586609</v>
      </c>
      <c r="L16" s="37">
        <f>'[8](3.1) WA Allocated Actual NPC'!Q80</f>
        <v>10135872.774685796</v>
      </c>
      <c r="M16" s="37">
        <f>'[8](3.1) WA Allocated Actual NPC'!R80</f>
        <v>8278444.310800381</v>
      </c>
      <c r="N16" s="37">
        <f>'[8](3.1) WA Allocated Actual NPC'!S80</f>
        <v>8571857.7753840089</v>
      </c>
      <c r="O16" s="37">
        <f>'[8](3.1) WA Allocated Actual NPC'!T80</f>
        <v>10894983.99700081</v>
      </c>
      <c r="P16" s="74">
        <f>SUM(D16:O16)</f>
        <v>114259299.36665234</v>
      </c>
    </row>
    <row r="17" spans="1:24">
      <c r="A17" s="14">
        <f>MAX($A$11:A16)+1</f>
        <v>8</v>
      </c>
      <c r="B17" s="35" t="s">
        <v>21</v>
      </c>
      <c r="C17" s="16" t="str">
        <f>+'[8]Workpaper Index'!B23</f>
        <v>(5.1)</v>
      </c>
      <c r="D17" s="103">
        <f>'[8](5.1) Actual EIM Costs'!$F$24/12</f>
        <v>46783.672616864897</v>
      </c>
      <c r="E17" s="103">
        <f>'[8](5.1) Actual EIM Costs'!$F$24/12</f>
        <v>46783.672616864897</v>
      </c>
      <c r="F17" s="103">
        <f>'[8](5.1) Actual EIM Costs'!$F$24/12</f>
        <v>46783.672616864897</v>
      </c>
      <c r="G17" s="103">
        <f>'[8](5.1) Actual EIM Costs'!$F$24/12</f>
        <v>46783.672616864897</v>
      </c>
      <c r="H17" s="103">
        <f>'[8](5.1) Actual EIM Costs'!$F$24/12</f>
        <v>46783.672616864897</v>
      </c>
      <c r="I17" s="103">
        <f>'[8](5.1) Actual EIM Costs'!$F$24/12</f>
        <v>46783.672616864897</v>
      </c>
      <c r="J17" s="103">
        <f>'[8](5.1) Actual EIM Costs'!$F$24/12</f>
        <v>46783.672616864897</v>
      </c>
      <c r="K17" s="103">
        <f>'[8](5.1) Actual EIM Costs'!$F$24/12</f>
        <v>46783.672616864897</v>
      </c>
      <c r="L17" s="103">
        <f>'[8](5.1) Actual EIM Costs'!$F$24/12</f>
        <v>46783.672616864897</v>
      </c>
      <c r="M17" s="103">
        <f>'[8](5.1) Actual EIM Costs'!$F$24/12</f>
        <v>46783.672616864897</v>
      </c>
      <c r="N17" s="103">
        <f>'[8](5.1) Actual EIM Costs'!$F$24/12</f>
        <v>46783.672616864897</v>
      </c>
      <c r="O17" s="103">
        <f>'[8](5.1) Actual EIM Costs'!$F$24/12</f>
        <v>46783.672616864897</v>
      </c>
      <c r="P17" s="64">
        <f>SUM(D17:O17)</f>
        <v>561404.07140237873</v>
      </c>
    </row>
    <row r="18" spans="1:24">
      <c r="A18" s="14">
        <f>MAX($A$11:A17)+1</f>
        <v>9</v>
      </c>
      <c r="B18" s="35" t="s">
        <v>29</v>
      </c>
      <c r="C18" s="16" t="str">
        <f>"Line "&amp;A16&amp;" + Line "&amp;A17</f>
        <v>Line 7 + Line 8</v>
      </c>
      <c r="D18" s="72">
        <f>SUM(D16:D17)</f>
        <v>13698777.331524972</v>
      </c>
      <c r="E18" s="72">
        <f t="shared" ref="E18:O18" si="3">SUM(E16:E17)</f>
        <v>9230501.5024031084</v>
      </c>
      <c r="F18" s="72">
        <f t="shared" si="3"/>
        <v>8086731.1008309163</v>
      </c>
      <c r="G18" s="72">
        <f t="shared" si="3"/>
        <v>6814045.1144701699</v>
      </c>
      <c r="H18" s="72">
        <f t="shared" si="3"/>
        <v>7672579.413000538</v>
      </c>
      <c r="I18" s="72">
        <f t="shared" si="3"/>
        <v>8168882.4386782879</v>
      </c>
      <c r="J18" s="72">
        <f t="shared" si="3"/>
        <v>10668558.140325312</v>
      </c>
      <c r="K18" s="72">
        <f t="shared" si="3"/>
        <v>12412334.848482955</v>
      </c>
      <c r="L18" s="72">
        <f t="shared" si="3"/>
        <v>10182656.447302662</v>
      </c>
      <c r="M18" s="72">
        <f t="shared" si="3"/>
        <v>8325227.9834172456</v>
      </c>
      <c r="N18" s="72">
        <f t="shared" si="3"/>
        <v>8618641.4480008744</v>
      </c>
      <c r="O18" s="72">
        <f t="shared" si="3"/>
        <v>10941767.669617675</v>
      </c>
      <c r="P18" s="73">
        <f t="shared" ref="P18" si="4">SUM(P16:P17)</f>
        <v>114820703.43805473</v>
      </c>
    </row>
    <row r="19" spans="1:24">
      <c r="A19" s="14"/>
      <c r="B19" s="35"/>
      <c r="C19" s="39"/>
      <c r="D19" s="40"/>
      <c r="E19" s="40"/>
      <c r="F19" s="40"/>
      <c r="G19" s="40"/>
    </row>
    <row r="20" spans="1:24" ht="25.5">
      <c r="A20" s="14">
        <f>MAX($A$11:A19)+1</f>
        <v>10</v>
      </c>
      <c r="B20" s="30" t="s">
        <v>30</v>
      </c>
      <c r="C20" s="16" t="str">
        <f>"Line "&amp;A16&amp;" - Line "&amp;A14</f>
        <v>Line 7 - Line 6</v>
      </c>
      <c r="D20" s="31">
        <f>+D18-D14</f>
        <v>-730296.17464502156</v>
      </c>
      <c r="E20" s="31">
        <f t="shared" ref="E20:O20" si="5">+E18-E14</f>
        <v>-1569761.3846996445</v>
      </c>
      <c r="F20" s="31">
        <f t="shared" si="5"/>
        <v>-2039109.7311079856</v>
      </c>
      <c r="G20" s="31">
        <f t="shared" si="5"/>
        <v>-2273880.7540829154</v>
      </c>
      <c r="H20" s="31">
        <f t="shared" si="5"/>
        <v>-1968337.8647104641</v>
      </c>
      <c r="I20" s="31">
        <f t="shared" si="5"/>
        <v>-1834415.0193392253</v>
      </c>
      <c r="J20" s="31">
        <f t="shared" si="5"/>
        <v>-1104522.3163078502</v>
      </c>
      <c r="K20" s="31">
        <f t="shared" si="5"/>
        <v>51965.332200011238</v>
      </c>
      <c r="L20" s="31">
        <f t="shared" si="5"/>
        <v>-433108.84651032276</v>
      </c>
      <c r="M20" s="31">
        <f t="shared" si="5"/>
        <v>-2077712.6847987408</v>
      </c>
      <c r="N20" s="31">
        <f t="shared" si="5"/>
        <v>-2761924.212634718</v>
      </c>
      <c r="O20" s="31">
        <f t="shared" si="5"/>
        <v>-2508581.6779361051</v>
      </c>
      <c r="P20" s="71"/>
    </row>
    <row r="21" spans="1:24" ht="25.5">
      <c r="A21" s="14">
        <f>MAX($A$11:A20)+1</f>
        <v>11</v>
      </c>
      <c r="B21" s="30" t="s">
        <v>31</v>
      </c>
      <c r="C21" s="36" t="str">
        <f>"Line "&amp;A20&amp;" + Prior Month Line "&amp;A21</f>
        <v>Line 10 + Prior Month Line 11</v>
      </c>
      <c r="D21" s="41">
        <f>+D20</f>
        <v>-730296.17464502156</v>
      </c>
      <c r="E21" s="41">
        <f t="shared" ref="E21:J21" si="6">+E20+D21</f>
        <v>-2300057.5593446661</v>
      </c>
      <c r="F21" s="41">
        <f t="shared" si="6"/>
        <v>-4339167.2904526517</v>
      </c>
      <c r="G21" s="41">
        <f t="shared" si="6"/>
        <v>-6613048.0445355671</v>
      </c>
      <c r="H21" s="41">
        <f t="shared" si="6"/>
        <v>-8581385.9092460312</v>
      </c>
      <c r="I21" s="41">
        <f t="shared" si="6"/>
        <v>-10415800.928585257</v>
      </c>
      <c r="J21" s="41">
        <f t="shared" si="6"/>
        <v>-11520323.244893108</v>
      </c>
      <c r="K21" s="41">
        <f t="shared" ref="K21:N21" si="7">+K20+J21</f>
        <v>-11468357.912693096</v>
      </c>
      <c r="L21" s="41">
        <f t="shared" si="7"/>
        <v>-11901466.759203419</v>
      </c>
      <c r="M21" s="41">
        <f t="shared" si="7"/>
        <v>-13979179.444002159</v>
      </c>
      <c r="N21" s="41">
        <f t="shared" si="7"/>
        <v>-16741103.656636877</v>
      </c>
      <c r="O21" s="41">
        <f>+O20+N21</f>
        <v>-19249685.334572982</v>
      </c>
      <c r="P21" s="42">
        <f>+O21</f>
        <v>-19249685.334572982</v>
      </c>
    </row>
    <row r="22" spans="1:24">
      <c r="A22" s="14"/>
      <c r="B22" s="30"/>
      <c r="C22" s="36"/>
      <c r="D22" s="31"/>
      <c r="E22" s="31"/>
      <c r="F22" s="31"/>
      <c r="G22" s="31"/>
      <c r="H22" s="43"/>
      <c r="I22" s="43"/>
      <c r="J22" s="43"/>
      <c r="K22" s="43"/>
      <c r="L22" s="43"/>
      <c r="M22" s="43"/>
      <c r="N22" s="43"/>
      <c r="O22" s="43"/>
      <c r="P22" s="44"/>
    </row>
    <row r="23" spans="1:24">
      <c r="A23" s="45" t="s">
        <v>46</v>
      </c>
      <c r="B23" s="30"/>
      <c r="C23" s="46"/>
      <c r="D23" s="31"/>
      <c r="E23" s="31"/>
      <c r="F23" s="31"/>
      <c r="G23" s="31"/>
      <c r="H23" s="44"/>
      <c r="I23" s="44"/>
      <c r="J23" s="44"/>
      <c r="K23" s="44"/>
      <c r="L23" s="44"/>
      <c r="M23" s="44"/>
      <c r="N23" s="44"/>
      <c r="O23" s="44"/>
    </row>
    <row r="24" spans="1:24">
      <c r="A24" s="14">
        <f>MAX($A$11:A21)+1</f>
        <v>12</v>
      </c>
      <c r="B24" s="35" t="s">
        <v>24</v>
      </c>
      <c r="C24" s="46"/>
      <c r="D24" s="31"/>
      <c r="E24" s="31"/>
      <c r="F24" s="31"/>
      <c r="G24" s="31"/>
      <c r="H24" s="44"/>
      <c r="I24" s="44"/>
      <c r="J24" s="44"/>
      <c r="K24" s="44"/>
      <c r="L24" s="44"/>
      <c r="M24" s="44"/>
      <c r="N24" s="44"/>
      <c r="O24" s="44"/>
      <c r="P24" s="38">
        <v>4000000</v>
      </c>
      <c r="Q24" s="44"/>
      <c r="R24" s="17"/>
      <c r="S24" s="17"/>
      <c r="T24" s="17"/>
    </row>
    <row r="25" spans="1:24">
      <c r="A25" s="14"/>
      <c r="B25" s="35"/>
      <c r="C25" s="46"/>
      <c r="D25" s="31"/>
      <c r="E25" s="31"/>
      <c r="F25" s="31"/>
      <c r="G25" s="31"/>
      <c r="H25" s="44"/>
      <c r="I25" s="44"/>
      <c r="J25" s="44"/>
      <c r="K25" s="44"/>
      <c r="L25" s="44"/>
      <c r="M25" s="44"/>
      <c r="N25" s="44"/>
      <c r="O25" s="44"/>
      <c r="Q25" s="44"/>
      <c r="R25" s="17"/>
      <c r="S25" s="17"/>
      <c r="T25" s="17"/>
    </row>
    <row r="26" spans="1:24">
      <c r="A26" s="14">
        <f>MAX($A$11:A25)+1</f>
        <v>13</v>
      </c>
      <c r="B26" s="35" t="s">
        <v>32</v>
      </c>
      <c r="C26" s="46"/>
      <c r="D26" s="47">
        <f>D27</f>
        <v>0</v>
      </c>
      <c r="E26" s="47">
        <f>E27-D27</f>
        <v>0</v>
      </c>
      <c r="F26" s="47">
        <f>F27-E27</f>
        <v>-339167.29045265168</v>
      </c>
      <c r="G26" s="47">
        <f>G27-F27</f>
        <v>-2273880.7540829154</v>
      </c>
      <c r="H26" s="47">
        <f>H27-G27</f>
        <v>-1968337.8647104641</v>
      </c>
      <c r="I26" s="47">
        <f t="shared" ref="I26:O26" si="8">I27-H27</f>
        <v>-1834415.0193392262</v>
      </c>
      <c r="J26" s="47">
        <f t="shared" si="8"/>
        <v>-1104522.3163078502</v>
      </c>
      <c r="K26" s="47">
        <f t="shared" si="8"/>
        <v>51965.332200011238</v>
      </c>
      <c r="L26" s="47">
        <f t="shared" si="8"/>
        <v>-433108.84651032276</v>
      </c>
      <c r="M26" s="47">
        <f t="shared" si="8"/>
        <v>-2077712.6847987399</v>
      </c>
      <c r="N26" s="47">
        <f t="shared" si="8"/>
        <v>-2761924.212634718</v>
      </c>
      <c r="O26" s="47">
        <f t="shared" si="8"/>
        <v>-2508581.6779361051</v>
      </c>
      <c r="P26" s="48"/>
      <c r="R26" s="17"/>
      <c r="S26" s="17"/>
      <c r="T26" s="17"/>
    </row>
    <row r="27" spans="1:24" ht="12.75" customHeight="1">
      <c r="A27" s="14">
        <v>12</v>
      </c>
      <c r="B27" s="35" t="s">
        <v>33</v>
      </c>
      <c r="C27" s="46"/>
      <c r="D27" s="41">
        <f>IF(OR($P$21&gt;$P$24,$P$21&lt;-$P$24),IF(AND($P$21&gt;$P$24,D21&gt;$P$24),D21-$P$24,IF(AND($P$21&lt;-$P$24,D21&lt;-$P$24),D21+$P$24,0)),0)</f>
        <v>0</v>
      </c>
      <c r="E27" s="41">
        <f>IF(OR($P$21&gt;$P$24,$P$21&lt;-$P$24),IF(AND($P$21&gt;$P$24,E21&gt;$P$24),E21-$P$24,IF(AND($P$21&lt;-$P$24,E21&lt;-$P$24),E21+$P$24,0)),0)</f>
        <v>0</v>
      </c>
      <c r="F27" s="41">
        <f t="shared" ref="F27:N27" si="9">IF(OR($P$21&gt;$P$24,$P$21&lt;-$P$24),IF(AND($P$21&gt;$P$24,F21&gt;$P$24),F21-$P$24,IF(AND($P$21&lt;-$P$24,F21&lt;-$P$24),F21+$P$24,0)),0)</f>
        <v>-339167.29045265168</v>
      </c>
      <c r="G27" s="41">
        <f>IF(OR($P$21&gt;$P$24,$P$21&lt;-$P$24),IF(AND($P$21&gt;$P$24,G21&gt;$P$24),G21-$P$24,IF(AND($P$21&lt;-$P$24,G21&lt;-$P$24),G21+$P$24,0)),0)</f>
        <v>-2613048.0445355671</v>
      </c>
      <c r="H27" s="41">
        <f>IF(OR($P$21&gt;$P$24,$P$21&lt;-$P$24),IF(AND($P$21&gt;$P$24,H21&gt;$P$24),H21-$P$24,IF(AND($P$21&lt;-$P$24,H21&lt;-$P$24),H21+$P$24,0)),0)</f>
        <v>-4581385.9092460312</v>
      </c>
      <c r="I27" s="41">
        <f t="shared" si="9"/>
        <v>-6415800.9285852574</v>
      </c>
      <c r="J27" s="41">
        <f t="shared" si="9"/>
        <v>-7520323.2448931076</v>
      </c>
      <c r="K27" s="41">
        <f t="shared" si="9"/>
        <v>-7468357.9126930963</v>
      </c>
      <c r="L27" s="41">
        <f t="shared" si="9"/>
        <v>-7901466.7592034191</v>
      </c>
      <c r="M27" s="41">
        <f t="shared" si="9"/>
        <v>-9979179.4440021589</v>
      </c>
      <c r="N27" s="41">
        <f t="shared" si="9"/>
        <v>-12741103.656636877</v>
      </c>
      <c r="O27" s="41">
        <f>IF(OR($P$21&gt;$P$24,$P$21&lt;-$P$24),IF(AND($P$21&gt;$P$24,O21&gt;$P$24),O21-$P$24,IF(AND($P$21&lt;-$P$24,O21&lt;-$P$24),O21+$P$24,0)),0)</f>
        <v>-15249685.334572982</v>
      </c>
      <c r="P27" s="41">
        <f>+O27</f>
        <v>-15249685.334572982</v>
      </c>
      <c r="R27" s="17"/>
      <c r="S27" s="17"/>
      <c r="T27" s="17"/>
    </row>
    <row r="28" spans="1:24">
      <c r="A28" s="14"/>
      <c r="B28" s="35"/>
      <c r="C28" s="46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44"/>
      <c r="R28" s="33" t="s">
        <v>15</v>
      </c>
      <c r="S28" s="17"/>
      <c r="T28" s="17"/>
    </row>
    <row r="29" spans="1:24">
      <c r="A29" s="33" t="s">
        <v>47</v>
      </c>
      <c r="B29" s="35"/>
      <c r="C29" s="46"/>
      <c r="D29" s="31"/>
      <c r="E29" s="31"/>
      <c r="F29" s="31"/>
      <c r="G29" s="31"/>
      <c r="H29" s="44"/>
      <c r="I29" s="44"/>
      <c r="J29" s="44"/>
      <c r="K29" s="44"/>
      <c r="L29" s="44"/>
      <c r="M29" s="44"/>
      <c r="N29" s="44"/>
      <c r="O29" s="44"/>
      <c r="R29" t="s">
        <v>17</v>
      </c>
      <c r="S29" s="70" t="s">
        <v>16</v>
      </c>
      <c r="T29" t="s">
        <v>13</v>
      </c>
      <c r="U29" t="s">
        <v>14</v>
      </c>
    </row>
    <row r="30" spans="1:24" ht="25.5">
      <c r="A30" s="14">
        <f>MAX($A$11:A29)+1</f>
        <v>14</v>
      </c>
      <c r="B30" s="49" t="s">
        <v>34</v>
      </c>
      <c r="C30" s="46"/>
      <c r="D30" s="31">
        <f>IF(D27=0,0,IF(AND($P$21&gt;$P$24,$P$21&lt;$S$30),D26*$T$30,IF(AND($P$21&gt;$S$30,D27&lt;($S$30-$R$30)),D26*$T$30,IF(AND($P$21&gt;$S$30,D27&gt;($S$30-$R$30)),($S$30-$R$30)*$T$30,0))))</f>
        <v>0</v>
      </c>
      <c r="E30" s="31">
        <f>IF(E27=0,SUM($D$30:D30),IF(AND($P$21&gt;$P$24,$P$21&lt;$S$30),E26*$T$30,IF(AND($P$21&gt;$S$30,E27&lt;($S$30-$R$30)),E26*$T$30,IF(AND($P$21&gt;$S$30,E27&gt;($S$30-$R$30)),(($S$30-$R$30)*$T$30)-SUM($D$30:D30),0))))</f>
        <v>0</v>
      </c>
      <c r="F30" s="31">
        <f>IF(F27=0,SUM($D$30:E30),IF(AND($P$21&gt;$P$24,$P$21&lt;$S$30),F26*$T$30,IF(AND($P$21&gt;$S$30,F27&lt;($S$30-$R$30)),F26*$T$30,IF(AND($P$21&gt;$S$30,F27&gt;($S$30-$R$30)),(($S$30-$R$30)*$T$30)-SUM($D$30:E30),0))))</f>
        <v>0</v>
      </c>
      <c r="G30" s="31">
        <f>IF(G27=0,SUM($D$30:F30),IF(AND($P$21&gt;$P$24,$P$21&lt;$S$30),G26*$T$30,IF(AND($P$21&gt;$S$30,G27&lt;($S$30-$R$30)),G26*$T$30,IF(AND($P$21&gt;$S$30,G27&gt;($S$30-$R$30)),(($S$30-$R$30)*$T$30)-SUM($D$30:F30),0))))</f>
        <v>0</v>
      </c>
      <c r="H30" s="31">
        <f>IF(H27=0,SUM($D$30:G30),IF(AND($P$21&gt;$P$24,$P$21&lt;$S$30),H26*$T$30,IF(AND($P$21&gt;$S$30,H27&lt;($S$30-$R$30)),H26*$T$30,IF(AND($P$21&gt;$S$30,H27&gt;($S$30-$R$30)),(($S$30-$R$30)*$T$30)-SUM($D$30:G30),0))))</f>
        <v>0</v>
      </c>
      <c r="I30" s="31">
        <f>IF(I27=0,SUM($D$30:H30),IF(AND($P$21&gt;$P$24,$P$21&lt;$S$30),I26*$T$30,IF(AND($P$21&gt;$S$30,I27&lt;($S$30-$R$30)),I26*$T$30,IF(AND($P$21&gt;$S$30,I27&gt;($S$30-$R$30)),(($S$30-$R$30)*$T$30)-SUM($D$30:H30),0))))</f>
        <v>0</v>
      </c>
      <c r="J30" s="31">
        <f>IF(J27=0,SUM($D$30:I30),IF(AND($P$21&gt;$P$24,$P$21&lt;$S$30),J26*$T$30,IF(AND($P$21&gt;$S$30,J27&lt;($S$30-$R$30)),J26*$T$30,IF(AND($P$21&gt;$S$30,J27&gt;($S$30-$R$30)),(($S$30-$R$30)*$T$30)-SUM($D$30:I30),0))))</f>
        <v>0</v>
      </c>
      <c r="K30" s="31">
        <f>IF(K27=0,SUM($D$30:J30),IF(AND($P$21&gt;$P$24,$P$21&lt;$S$30),K26*$T$30,IF(AND($P$21&gt;$S$30,K27&lt;($S$30-$R$30)),K26*$T$30,IF(AND($P$21&gt;$S$30,K27&gt;($S$30-$R$30)),(($S$30-$R$30)*$T$30)-SUM($D$30:J30),0))))</f>
        <v>0</v>
      </c>
      <c r="L30" s="31">
        <f>IF(L27=0,SUM($D$30:K30),IF(AND($P$21&gt;$P$24,$P$21&lt;$S$30),L26*$T$30,IF(AND($P$21&gt;$S$30,L27&lt;($S$30-$R$30)),L26*$T$30,IF(AND($P$21&gt;$S$30,L27&gt;($S$30-$R$30)),(($S$30-$R$30)*$T$30)-SUM($D$30:K30),0))))</f>
        <v>0</v>
      </c>
      <c r="M30" s="31">
        <f>IF(M27=0,SUM($D$30:L30),IF(AND($P$21&gt;$P$24,$P$21&lt;$S$30),M26*$T$30,IF(AND($P$21&gt;$S$30,M27&lt;($S$30-$R$30)),M26*$T$30,IF(AND($P$21&gt;$S$30,M27&gt;($S$30-$R$30)),(($S$30-$R$30)*$T$30)-SUM($D$30:L30),0))))</f>
        <v>0</v>
      </c>
      <c r="N30" s="31">
        <f>IF(N27=0,SUM($D$30:M30),IF(AND($P$21&gt;$P$24,$P$21&lt;$S$30),N26*$T$30,IF(AND($P$21&gt;$S$30,N27&lt;($S$30-$R$30)),N26*$T$30,IF(AND($P$21&gt;$S$30,N27&gt;($S$30-$R$30)),(($S$30-$R$30)*$T$30)-SUM($D$30:M30),0))))</f>
        <v>0</v>
      </c>
      <c r="O30" s="31">
        <f>IF(O27=0,SUM($D$30:N30),IF(AND($P$21&gt;$P$24,$P$21&lt;$S$30),O26*$T$30,IF(AND($P$21&gt;$S$30,O27&lt;($S$30-$R$30)),O26*$T$30,IF(AND($P$21&gt;$S$30,O27&gt;($S$30-$R$30)),(($S$30-$R$30)*$T$30)-SUM($D$30:N30),0))))</f>
        <v>0</v>
      </c>
      <c r="P30" s="50"/>
      <c r="R30" s="67">
        <v>4000000</v>
      </c>
      <c r="S30" s="67">
        <v>10000000</v>
      </c>
      <c r="T30" s="69">
        <v>0.5</v>
      </c>
      <c r="U30" s="69">
        <v>0.5</v>
      </c>
    </row>
    <row r="31" spans="1:24" ht="25.5">
      <c r="A31" s="14">
        <f>MAX($A$11:A30)+1</f>
        <v>15</v>
      </c>
      <c r="B31" s="49" t="s">
        <v>35</v>
      </c>
      <c r="C31" s="46"/>
      <c r="D31" s="105">
        <f>IF(D27=0,0,IF(AND($P$21&gt;$R$31,D27&gt;($S$30-$R$30)),(D26-(D30/$T$30))*$T$31,0))</f>
        <v>0</v>
      </c>
      <c r="E31" s="105">
        <f>IF(E27=0,SUM($D$31:D31),IF(AND($P$21&gt;$R$31,E27&gt;($S$30-$R$30)),(E26-(E30/$T$30))*$T$31,0))</f>
        <v>0</v>
      </c>
      <c r="F31" s="105">
        <f>IF(F27=0,SUM($D$31:E31),IF(AND($P$21&gt;$R$31,F27&gt;($S$30-$R$30)),(F26-(F30/$T$30))*$T$31,0))</f>
        <v>0</v>
      </c>
      <c r="G31" s="105">
        <f>IF(G27=0,SUM($D$31:F31),IF(AND($P$21&gt;$R$31,G27&gt;($S$30-$R$30)),(G26-(G30/$T$30))*$T$31,0))</f>
        <v>0</v>
      </c>
      <c r="H31" s="105">
        <f>IF(H27=0,SUM($D$31:G31),IF(AND($P$21&gt;$R$31,H27&gt;($S$30-$R$30)),(H26-(H30/$T$30))*$T$31,0))</f>
        <v>0</v>
      </c>
      <c r="I31" s="105">
        <f>IF(I27=0,SUM($D$31:H31),IF(AND($P$21&gt;$R$31,I27&gt;($S$30-$R$30)),(I26-(I30/$T$30))*$T$31,0))</f>
        <v>0</v>
      </c>
      <c r="J31" s="105">
        <f>IF(J27=0,SUM($D$31:I31),IF(AND($P$21&gt;$R$31,J27&gt;($S$30-$R$30)),(J26-(J30/$T$30))*$T$31,0))</f>
        <v>0</v>
      </c>
      <c r="K31" s="105">
        <f>IF(K27=0,SUM($D$31:J31),IF(AND($P$21&gt;$R$31,K27&gt;($S$30-$R$30)),(K26-(K30/$T$30))*$T$31,0))</f>
        <v>0</v>
      </c>
      <c r="L31" s="105">
        <f>IF(L27=0,SUM($D$31:K31),IF(AND($P$21&gt;$R$31,L27&gt;($S$30-$R$30)),(L26-(L30/$T$30))*$T$31,0))</f>
        <v>0</v>
      </c>
      <c r="M31" s="105">
        <f>IF(M27=0,SUM($D$31:L31),IF(AND($P$21&gt;$R$31,M27&gt;($S$30-$R$30)),(M26-(M30/$T$30))*$T$31,0))</f>
        <v>0</v>
      </c>
      <c r="N31" s="105">
        <f>IF(N27=0,SUM($D$31:M31),IF(AND($P$21&gt;$R$31,N27&gt;($S$30-$R$30)),(N26-(N30/$T$30))*$T$31,0))</f>
        <v>0</v>
      </c>
      <c r="O31" s="105">
        <f>IF(O27=0,SUM($D$31:N31),IF(AND($P$21&gt;$R$31,O27&gt;($S$30-$R$30)),(O26-(O30/$T$30))*$T$31,0))</f>
        <v>0</v>
      </c>
      <c r="P31" s="50"/>
      <c r="R31" s="67">
        <v>10000000</v>
      </c>
      <c r="T31" s="69">
        <v>0.9</v>
      </c>
      <c r="U31" s="69">
        <v>0.1</v>
      </c>
    </row>
    <row r="32" spans="1:24" ht="25.5">
      <c r="A32" s="14">
        <f>MAX($A$11:A31)+1</f>
        <v>16</v>
      </c>
      <c r="B32" s="49" t="s">
        <v>36</v>
      </c>
      <c r="C32" s="46"/>
      <c r="D32" s="105">
        <f>IF(D27=0,0,IF(AND($P$21&lt;$R$32,$P$21&gt;$S$32),D26*$T$32,IF(AND($P$21&lt;$S$32,D27&gt;($S$32-$R$32)),D26*$T$32,IF(AND($P$21&lt;$S$32,D27&lt;($S$32-$R$32)),($S$32-$R$32),0))))</f>
        <v>0</v>
      </c>
      <c r="E32" s="105">
        <f>IF(E27=0,-SUM($D$32:D32),IF(AND($P$21&lt;$R$32,$P$21&gt;$S$32),E26*$T$32,IF(AND($P$21&lt;$S$32,E27&gt;($S$32-$R$32)),E26*$T$32,IF(AND($P$21&lt;$S$32,E27&lt;($S$32-$R$32)),(($S$32-$R$32)*$T$32)-SUM($D$32:D32),0))))</f>
        <v>0</v>
      </c>
      <c r="F32" s="105">
        <f>IF(F27=0,-SUM($D$32:E32),IF(AND($P$21&lt;$R$32,$P$21&gt;$S$32),F26*$T$32,IF(AND($P$21&lt;$S$32,F27&gt;($S$32-$R$32)),F26*$T$32,IF(AND($P$21&lt;$S$32,F27&lt;($S$32-$R$32)),(($S$32-$R$32)*$T$32)-SUM($D$32:E32),0))))</f>
        <v>-254375.46783948876</v>
      </c>
      <c r="G32" s="105">
        <f>IF(G27=0,-SUM($D$32:F32),IF(AND($P$21&lt;$R$32,$P$21&gt;$S$32),G26*$T$32,IF(AND($P$21&lt;$S$32,G27&gt;($S$32-$R$32)),G26*$T$32,IF(AND($P$21&lt;$S$32,G27&lt;($S$32-$R$32)),(($S$32-$R$32)*$T$32)-SUM($D$32:F32),0))))</f>
        <v>-1705410.5655621865</v>
      </c>
      <c r="H32" s="105">
        <f>IF(H27=0,-SUM($D$32:G32),IF(AND($P$21&lt;$R$32,$P$21&gt;$S$32),H26*$T$32,IF(AND($P$21&lt;$S$32,H27&gt;($S$32-$R$32)),H26*$T$32,IF(AND($P$21&lt;$S$32,H27&lt;($S$32-$R$32)),(($S$32-$R$32)*$T$32)-SUM($D$32:G32),0))))</f>
        <v>-1476253.3985328481</v>
      </c>
      <c r="I32" s="105">
        <f>IF(I27=0,-SUM($D$32:H32),IF(AND($P$21&lt;$R$32,$P$21&gt;$S$32),I26*$T$32,IF(AND($P$21&lt;$S$32,I27&gt;($S$32-$R$32)),I26*$T$32,IF(AND($P$21&lt;$S$32,I27&lt;($S$32-$R$32)),(($S$32-$R$32)*$T$32)-SUM($D$32:H32),0))))</f>
        <v>-1063960.5680654766</v>
      </c>
      <c r="J32" s="105">
        <f>IF(J27=0,-SUM($D$32:I32),IF(AND($P$21&lt;$R$32,$P$21&gt;$S$32),J26*$T$32,IF(AND($P$21&lt;$S$32,J27&gt;($S$32-$R$32)),J26*$T$32,IF(AND($P$21&lt;$S$32,J27&lt;($S$32-$R$32)),(($S$32-$R$32)*$T$32)-SUM($D$32:I32),0))))</f>
        <v>0</v>
      </c>
      <c r="K32" s="105">
        <f>IF(K27=0,-SUM($D$32:J32),IF(AND($P$21&lt;$R$32,$P$21&gt;$S$32),K26*$T$32,IF(AND($P$21&lt;$S$32,K27&gt;($S$32-$R$32)),K26*$T$32,IF(AND($P$21&lt;$S$32,K27&lt;($S$32-$R$32)),(($S$32-$R$32)*$T$32)-SUM($D$32:J32),0))))</f>
        <v>0</v>
      </c>
      <c r="L32" s="105">
        <f>IF(L27=0,-SUM($D$32:K32),IF(AND($P$21&lt;$R$32,$P$21&gt;$S$32),L26*$T$32,IF(AND($P$21&lt;$S$32,L27&gt;($S$32-$R$32)),L26*$T$32,IF(AND($P$21&lt;$S$32,L27&lt;($S$32-$R$32)),(($S$32-$R$32)*$T$32)-SUM($D$32:K32),0))))</f>
        <v>0</v>
      </c>
      <c r="M32" s="105">
        <f>IF(M27=0,-SUM($D$32:L32),IF(AND($P$21&lt;$R$32,$P$21&gt;$S$32),M26*$T$32,IF(AND($P$21&lt;$S$32,M27&gt;($S$32-$R$32)),M26*$T$32,IF(AND($P$21&lt;$S$32,M27&lt;($S$32-$R$32)),(($S$32-$R$32)*$T$32)-SUM($D$32:L32),0))))</f>
        <v>0</v>
      </c>
      <c r="N32" s="105">
        <f>IF(N27=0,-SUM($D$32:M32),IF(AND($P$21&lt;$R$32,$P$21&gt;$S$32),N26*$T$32,IF(AND($P$21&lt;$S$32,N27&gt;($S$32-$R$32)),N26*$T$32,IF(AND($P$21&lt;$S$32,N27&lt;($S$32-$R$32)),(($S$32-$R$32)*$T$32)-SUM($D$32:M32),0))))</f>
        <v>0</v>
      </c>
      <c r="O32" s="105">
        <f>IF(O27=0,-SUM($D$32:N32),IF(AND($P$21&lt;$R$32,$P$21&gt;$S$32),O26*$T$32,IF(AND($P$21&lt;$S$32,O27&gt;($S$32-$R$32)),O26*$T$32,IF(AND($P$21&lt;$S$32,O27&lt;($S$32-$R$32)),(($S$32-$R$32)*$T$32)-SUM($D$32:N32),0))))</f>
        <v>0</v>
      </c>
      <c r="P32" s="50"/>
      <c r="R32" s="67">
        <v>-4000000</v>
      </c>
      <c r="S32" s="67">
        <v>-10000000</v>
      </c>
      <c r="T32" s="69">
        <v>0.75</v>
      </c>
      <c r="U32" s="69">
        <v>0.25</v>
      </c>
      <c r="X32" s="44"/>
    </row>
    <row r="33" spans="1:21" ht="25.5">
      <c r="A33" s="14">
        <f>MAX($A$11:A32)+1</f>
        <v>17</v>
      </c>
      <c r="B33" s="49" t="s">
        <v>37</v>
      </c>
      <c r="C33" s="46"/>
      <c r="D33" s="105">
        <f>IF(D27=0,0,IF(AND($P$21&lt;$R$33,D27&lt;($S$32-$R$32)),(D26-(D32/$T$32))*$T$33,0))</f>
        <v>0</v>
      </c>
      <c r="E33" s="105">
        <f>IF(E27=0,-SUM($D$33:D33),IF(AND($P$21&lt;$R$33,E27&lt;($S$32-$R$32)),(E26-(E32/$T$32))*$T$33,0))</f>
        <v>0</v>
      </c>
      <c r="F33" s="105">
        <f>IF(F27=0,-SUM($D$33:E33),IF(AND($P$21&lt;$R$33,F27&lt;($S$32-$R$32)),(F26-(F32/$T$32))*$T$33,0))</f>
        <v>0</v>
      </c>
      <c r="G33" s="105">
        <f>IF(G27=0,-SUM($D$33:F33),IF(AND($P$21&lt;$R$33,G27&lt;($S$32-$R$32)),(G26-(G32/$T$32))*$T$33,0))</f>
        <v>0</v>
      </c>
      <c r="H33" s="105">
        <f>IF(H27=0,-SUM($D$33:G33),IF(AND($P$21&lt;$R$33,H27&lt;($S$32-$R$32)),(H26-(H32/$T$32))*$T$33,0))</f>
        <v>0</v>
      </c>
      <c r="I33" s="105">
        <f>IF(I27=0,-SUM($D$33:H33),IF(AND($P$21&lt;$R$33,I27&lt;($S$32-$R$32)),(I26-(I32/$T$32))*$T$33,0))</f>
        <v>-374220.83572673163</v>
      </c>
      <c r="J33" s="105">
        <f>IF(J27=0,-SUM($D$33:I33),IF(AND($P$21&lt;$R$33,J27&lt;($S$32-$R$32)),(J26-(J32/$T$32))*$T$33,0))</f>
        <v>-994070.08467706514</v>
      </c>
      <c r="K33" s="105">
        <f>IF(K27=0,-SUM($D$33:J33),IF(AND($P$21&lt;$R$33,K27&lt;($S$32-$R$32)),(K26-(K32/$T$32))*$T$33,0))</f>
        <v>46768.798980010113</v>
      </c>
      <c r="L33" s="105">
        <f>IF(L27=0,-SUM($D$33:K33),IF(AND($P$21&lt;$R$33,L27&lt;($S$32-$R$32)),(L26-(L32/$T$32))*$T$33,0))</f>
        <v>-389797.96185929049</v>
      </c>
      <c r="M33" s="105">
        <f>IF(M27=0,-SUM($D$33:L33),IF(AND($P$21&lt;$R$33,M27&lt;($S$32-$R$32)),(M26-(M32/$T$32))*$T$33,0))</f>
        <v>-1869941.416318866</v>
      </c>
      <c r="N33" s="105">
        <f>IF(N27=0,-SUM($D$33:M33),IF(AND($P$21&lt;$R$33,N27&lt;($S$32-$R$32)),(N26-(N32/$T$32))*$T$33,0))</f>
        <v>-2485731.7913712463</v>
      </c>
      <c r="O33" s="105">
        <f>IF(O27=0,-SUM($D$33:N33),IF(AND($P$21&lt;$R$33,O27&lt;($S$32-$R$32)),(O26-(O32/$T$32))*$T$33,0))</f>
        <v>-2257723.5101424945</v>
      </c>
      <c r="P33" s="50"/>
      <c r="R33" s="67">
        <v>-10000000</v>
      </c>
      <c r="T33" s="69">
        <v>0.9</v>
      </c>
      <c r="U33" s="69">
        <v>0.1</v>
      </c>
    </row>
    <row r="34" spans="1:21">
      <c r="A34" s="14"/>
      <c r="B34" s="49"/>
      <c r="C34" s="4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1:21">
      <c r="A35" s="14">
        <f>MAX($A$11:A34)+1</f>
        <v>18</v>
      </c>
      <c r="B35" s="53" t="s">
        <v>38</v>
      </c>
      <c r="C35" s="46"/>
      <c r="D35" s="54">
        <f t="shared" ref="D35:J35" si="10">SUM(D30:D33)</f>
        <v>0</v>
      </c>
      <c r="E35" s="54">
        <f t="shared" si="10"/>
        <v>0</v>
      </c>
      <c r="F35" s="54">
        <f t="shared" si="10"/>
        <v>-254375.46783948876</v>
      </c>
      <c r="G35" s="54">
        <f t="shared" si="10"/>
        <v>-1705410.5655621865</v>
      </c>
      <c r="H35" s="54">
        <f t="shared" si="10"/>
        <v>-1476253.3985328481</v>
      </c>
      <c r="I35" s="54">
        <f t="shared" si="10"/>
        <v>-1438181.4037922083</v>
      </c>
      <c r="J35" s="54">
        <f t="shared" si="10"/>
        <v>-994070.08467706514</v>
      </c>
      <c r="K35" s="54">
        <f t="shared" ref="K35:O35" si="11">SUM(K30:K33)</f>
        <v>46768.798980010113</v>
      </c>
      <c r="L35" s="54">
        <f t="shared" si="11"/>
        <v>-389797.96185929049</v>
      </c>
      <c r="M35" s="54">
        <f t="shared" si="11"/>
        <v>-1869941.416318866</v>
      </c>
      <c r="N35" s="54">
        <f t="shared" si="11"/>
        <v>-2485731.7913712463</v>
      </c>
      <c r="O35" s="54">
        <f t="shared" si="11"/>
        <v>-2257723.5101424945</v>
      </c>
      <c r="P35" s="54">
        <f>SUM(D35:O35)</f>
        <v>-12824716.801115684</v>
      </c>
    </row>
    <row r="36" spans="1:21">
      <c r="A36" s="14"/>
      <c r="B36" s="49"/>
      <c r="C36" s="46"/>
      <c r="D36" s="56"/>
      <c r="E36" s="56"/>
      <c r="F36" s="56"/>
      <c r="G36" s="56"/>
      <c r="N36" s="44"/>
      <c r="O36" s="17"/>
    </row>
    <row r="37" spans="1:21">
      <c r="A37" s="14">
        <f>MAX($A$11:A36)+1</f>
        <v>19</v>
      </c>
      <c r="B37" s="49" t="s">
        <v>19</v>
      </c>
      <c r="C37" s="2" t="s">
        <v>18</v>
      </c>
      <c r="D37" s="57">
        <v>3.5000000000000003E-2</v>
      </c>
      <c r="E37" s="57">
        <v>3.5000000000000003E-2</v>
      </c>
      <c r="F37" s="57">
        <v>3.5000000000000003E-2</v>
      </c>
      <c r="G37" s="57">
        <v>3.7100000000000001E-2</v>
      </c>
      <c r="H37" s="57">
        <v>3.7100000000000001E-2</v>
      </c>
      <c r="I37" s="57">
        <v>3.7100000000000001E-2</v>
      </c>
      <c r="J37" s="57">
        <v>3.9600000000000003E-2</v>
      </c>
      <c r="K37" s="57">
        <v>3.9600000000000003E-2</v>
      </c>
      <c r="L37" s="57">
        <v>3.9600000000000003E-2</v>
      </c>
      <c r="M37" s="57">
        <v>4.2099999999999999E-2</v>
      </c>
      <c r="N37" s="57">
        <v>4.2099999999999999E-2</v>
      </c>
      <c r="O37" s="57">
        <v>4.2099999999999999E-2</v>
      </c>
    </row>
    <row r="38" spans="1:21">
      <c r="A38" s="14"/>
      <c r="B38" s="58"/>
      <c r="C38" s="39"/>
      <c r="D38" s="59"/>
      <c r="E38" s="59"/>
      <c r="F38" s="59"/>
      <c r="G38" s="59"/>
    </row>
    <row r="39" spans="1:21">
      <c r="A39" s="14">
        <f>MAX($A$11:A38)+1</f>
        <v>20</v>
      </c>
      <c r="B39" s="30" t="s">
        <v>9</v>
      </c>
      <c r="C39" s="16" t="s">
        <v>50</v>
      </c>
      <c r="D39" s="76">
        <v>-4708217.6610480184</v>
      </c>
      <c r="E39" s="67">
        <f t="shared" ref="E39:O39" si="12">+D42</f>
        <v>-4721949.9625594085</v>
      </c>
      <c r="F39" s="67">
        <f t="shared" si="12"/>
        <v>-4735722.3166168733</v>
      </c>
      <c r="G39" s="67">
        <f t="shared" si="12"/>
        <v>-5004281.2721037604</v>
      </c>
      <c r="H39" s="67">
        <f t="shared" si="12"/>
        <v>-6727799.6877647992</v>
      </c>
      <c r="I39" s="67">
        <f t="shared" si="12"/>
        <v>-8227135.2420442188</v>
      </c>
      <c r="J39" s="67">
        <f t="shared" si="12"/>
        <v>-9692975.394379776</v>
      </c>
      <c r="K39" s="67">
        <f t="shared" si="12"/>
        <v>-10720672.513498012</v>
      </c>
      <c r="L39" s="67">
        <f t="shared" si="12"/>
        <v>-10709204.765294228</v>
      </c>
      <c r="M39" s="67">
        <f t="shared" si="12"/>
        <v>-11134986.269516056</v>
      </c>
      <c r="N39" s="67">
        <f t="shared" si="12"/>
        <v>-13047273.1182316</v>
      </c>
      <c r="O39" s="67">
        <f t="shared" si="12"/>
        <v>-15583139.480643339</v>
      </c>
      <c r="Q39" s="60"/>
    </row>
    <row r="40" spans="1:21">
      <c r="A40" s="14">
        <f>MAX($A$11:A39)+1</f>
        <v>21</v>
      </c>
      <c r="B40" s="30" t="s">
        <v>39</v>
      </c>
      <c r="C40" s="16" t="str">
        <f>"Line "&amp;A39</f>
        <v>Line 20</v>
      </c>
      <c r="D40" s="61">
        <f t="shared" ref="D40:O40" si="13">+D35</f>
        <v>0</v>
      </c>
      <c r="E40" s="61">
        <f t="shared" si="13"/>
        <v>0</v>
      </c>
      <c r="F40" s="61">
        <f>+F35</f>
        <v>-254375.46783948876</v>
      </c>
      <c r="G40" s="61">
        <f t="shared" si="13"/>
        <v>-1705410.5655621865</v>
      </c>
      <c r="H40" s="61">
        <f t="shared" si="13"/>
        <v>-1476253.3985328481</v>
      </c>
      <c r="I40" s="61">
        <f t="shared" si="13"/>
        <v>-1438181.4037922083</v>
      </c>
      <c r="J40" s="61">
        <f t="shared" si="13"/>
        <v>-994070.08467706514</v>
      </c>
      <c r="K40" s="61">
        <f t="shared" si="13"/>
        <v>46768.798980010113</v>
      </c>
      <c r="L40" s="61">
        <f t="shared" si="13"/>
        <v>-389797.96185929049</v>
      </c>
      <c r="M40" s="61">
        <f t="shared" si="13"/>
        <v>-1869941.416318866</v>
      </c>
      <c r="N40" s="61">
        <f t="shared" si="13"/>
        <v>-2485731.7913712463</v>
      </c>
      <c r="O40" s="61">
        <f t="shared" si="13"/>
        <v>-2257723.5101424945</v>
      </c>
      <c r="Q40" s="61"/>
    </row>
    <row r="41" spans="1:21" ht="25.5">
      <c r="A41" s="14">
        <f>MAX($A$11:A40)+1</f>
        <v>22</v>
      </c>
      <c r="B41" s="75" t="s">
        <v>10</v>
      </c>
      <c r="C41" s="39" t="str">
        <f>"[Line "&amp;A39&amp;"  + (Line "&amp;A40&amp;" x 50%)] x Line "&amp;A37&amp;"/12"</f>
        <v>[Line 20  + (Line 21 x 50%)] x Line 19/12</v>
      </c>
      <c r="D41" s="78">
        <f t="shared" ref="D41:O41" si="14">+((D40*0.5)+D39)*D37/12</f>
        <v>-13732.301511390055</v>
      </c>
      <c r="E41" s="78">
        <f t="shared" si="14"/>
        <v>-13772.354057464943</v>
      </c>
      <c r="F41" s="78">
        <f>+((F40*0.5)+F39)*F37/12</f>
        <v>-14183.48764739847</v>
      </c>
      <c r="G41" s="78">
        <f t="shared" si="14"/>
        <v>-18107.850098852341</v>
      </c>
      <c r="H41" s="78">
        <f t="shared" si="14"/>
        <v>-23082.155746571534</v>
      </c>
      <c r="I41" s="78">
        <f t="shared" si="14"/>
        <v>-27658.748543348833</v>
      </c>
      <c r="J41" s="78">
        <f t="shared" si="14"/>
        <v>-33627.034441170421</v>
      </c>
      <c r="K41" s="78">
        <f t="shared" si="14"/>
        <v>-35301.050776226424</v>
      </c>
      <c r="L41" s="78">
        <f t="shared" si="14"/>
        <v>-35983.542362538785</v>
      </c>
      <c r="M41" s="78">
        <f t="shared" si="14"/>
        <v>-42345.432396678174</v>
      </c>
      <c r="N41" s="78">
        <f t="shared" si="14"/>
        <v>-50134.57104049292</v>
      </c>
      <c r="O41" s="78">
        <f t="shared" si="14"/>
        <v>-58631.271001965339</v>
      </c>
      <c r="P41" s="4"/>
    </row>
    <row r="42" spans="1:21" ht="13.5" thickBot="1">
      <c r="A42" s="14">
        <f>MAX($A$11:A41)+1</f>
        <v>23</v>
      </c>
      <c r="B42" s="58" t="s">
        <v>11</v>
      </c>
      <c r="C42" s="39"/>
      <c r="D42" s="62">
        <f t="shared" ref="D42:O42" si="15">SUM(D39:D41)</f>
        <v>-4721949.9625594085</v>
      </c>
      <c r="E42" s="62">
        <f t="shared" si="15"/>
        <v>-4735722.3166168733</v>
      </c>
      <c r="F42" s="62">
        <f t="shared" si="15"/>
        <v>-5004281.2721037604</v>
      </c>
      <c r="G42" s="62">
        <f t="shared" si="15"/>
        <v>-6727799.6877647992</v>
      </c>
      <c r="H42" s="62">
        <f t="shared" si="15"/>
        <v>-8227135.2420442188</v>
      </c>
      <c r="I42" s="62">
        <f t="shared" si="15"/>
        <v>-9692975.394379776</v>
      </c>
      <c r="J42" s="62">
        <f t="shared" si="15"/>
        <v>-10720672.513498012</v>
      </c>
      <c r="K42" s="62">
        <f t="shared" si="15"/>
        <v>-10709204.765294228</v>
      </c>
      <c r="L42" s="62">
        <f t="shared" si="15"/>
        <v>-11134986.269516056</v>
      </c>
      <c r="M42" s="62">
        <f t="shared" si="15"/>
        <v>-13047273.1182316</v>
      </c>
      <c r="N42" s="62">
        <f t="shared" si="15"/>
        <v>-15583139.480643339</v>
      </c>
      <c r="O42" s="62">
        <f t="shared" si="15"/>
        <v>-17899494.261787798</v>
      </c>
      <c r="P42" s="55"/>
    </row>
    <row r="43" spans="1:21" ht="13.5" thickTop="1">
      <c r="P43" s="4"/>
    </row>
    <row r="44" spans="1:21">
      <c r="A44" s="106" t="s">
        <v>51</v>
      </c>
      <c r="B44" s="106"/>
    </row>
    <row r="45" spans="1:21">
      <c r="A45" s="107">
        <v>1</v>
      </c>
      <c r="B45" s="106" t="s">
        <v>52</v>
      </c>
    </row>
  </sheetData>
  <pageMargins left="0.25" right="0.25" top="0.75" bottom="0.75" header="0.3" footer="0.3"/>
  <pageSetup scale="42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180494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977F7C85715F47A716F4B5B25478E0" ma:contentTypeVersion="76" ma:contentTypeDescription="" ma:contentTypeScope="" ma:versionID="d248f5fa7c1b578f7504044b6797f0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1E134D-ACD8-485A-8C47-F5989E4FB442}"/>
</file>

<file path=customXml/itemProps2.xml><?xml version="1.0" encoding="utf-8"?>
<ds:datastoreItem xmlns:ds="http://schemas.openxmlformats.org/officeDocument/2006/customXml" ds:itemID="{75768569-56A8-46DD-9956-8E88A362F3FA}"/>
</file>

<file path=customXml/itemProps3.xml><?xml version="1.0" encoding="utf-8"?>
<ds:datastoreItem xmlns:ds="http://schemas.openxmlformats.org/officeDocument/2006/customXml" ds:itemID="{598FEF34-0024-4414-A832-918744C4D1A4}"/>
</file>

<file path=customXml/itemProps4.xml><?xml version="1.0" encoding="utf-8"?>
<ds:datastoreItem xmlns:ds="http://schemas.openxmlformats.org/officeDocument/2006/customXml" ds:itemID="{07399D08-B68B-4A53-9949-002AFAF3A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Exhibit MGW-2 PCAM Calculation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2018-06-01T20:58:23Z</dcterms:created>
  <dcterms:modified xsi:type="dcterms:W3CDTF">2018-06-01T20:58:27Z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0x0101006E56B4D1795A2E4DB2F0B01679ED314A009B977F7C85715F47A716F4B5B25478E0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