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120" windowWidth="17205" windowHeight="11565" tabRatio="756" activeTab="1"/>
  </bookViews>
  <sheets>
    <sheet name="Attach A - Page 1" sheetId="38" r:id="rId1"/>
    <sheet name="CONF Attach A - Page 2" sheetId="29" r:id="rId2"/>
    <sheet name="CONF Attach A - Page 4" sheetId="39" r:id="rId3"/>
    <sheet name="Attach A - Page 5" sheetId="37" r:id="rId4"/>
  </sheets>
  <externalReferences>
    <externalReference r:id="rId5"/>
    <externalReference r:id="rId6"/>
    <externalReference r:id="rId7"/>
    <externalReference r:id="rId8"/>
  </externalReferences>
  <definedNames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ftn1" localSheetId="0">'Attach A - Page 1'!$A$28</definedName>
    <definedName name="_ftnref1" localSheetId="0">'Attach A - Page 1'!$A$25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Sort" localSheetId="0" hidden="1">#REF!</definedName>
    <definedName name="_Sort" localSheetId="3" hidden="1">#REF!</definedName>
    <definedName name="_Sort" hidden="1">#REF!</definedName>
    <definedName name="a" localSheetId="0" hidden="1">{"PRINT",#N/A,TRUE,"APPA";"PRINT",#N/A,TRUE,"APS";"PRINT",#N/A,TRUE,"BHPL";"PRINT",#N/A,TRUE,"BHPL2";"PRINT",#N/A,TRUE,"CDWR";"PRINT",#N/A,TRUE,"EWEB";"PRINT",#N/A,TRUE,"LADWP";"PRINT",#N/A,TRUE,"NEVBASE"}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3" hidden="1">#REF!</definedName>
    <definedName name="DUDE" hidden="1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localSheetId="0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3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'Attach A - Page 1'!$A$2:$F$23</definedName>
    <definedName name="_xlnm.Print_Area" localSheetId="3">'Attach A - Page 5'!$A$1:$F$50</definedName>
    <definedName name="_xlnm.Print_Area" localSheetId="1">'CONF Attach A - Page 2'!$A$4:$AC$61</definedName>
    <definedName name="_xlnm.Print_Area" localSheetId="2">'CONF Attach A - Page 4'!$A$1:$E$96</definedName>
    <definedName name="_xlnm.Print_Titles" localSheetId="1">'CONF Attach A - Page 2'!$A:$C</definedName>
    <definedName name="retail" localSheetId="0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w" localSheetId="0" hidden="1">[4]Inputs!#REF!</definedName>
    <definedName name="w" hidden="1">[4]Inputs!#REF!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3" hidden="1">{#N/A,#N/A,TRUE,"Cover";#N/A,#N/A,TRUE,"Contents"}</definedName>
    <definedName name="wrn.Cover." localSheetId="1" hidden="1">{#N/A,#N/A,TRUE,"Cover";#N/A,#N/A,TRUE,"Contents"}</definedName>
    <definedName name="wrn.Cover." localSheetId="2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3" hidden="1">{#N/A,#N/A,FALSE,"Cover";#N/A,#N/A,FALSE,"Contents"}</definedName>
    <definedName name="wrn.CoverContents." localSheetId="1" hidden="1">{#N/A,#N/A,FALSE,"Cover";#N/A,#N/A,FALSE,"Contents"}</definedName>
    <definedName name="wrn.CoverContents." localSheetId="2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0" hidden="1">{"Table A",#N/A,FALSE,"Summary";"Table D",#N/A,FALSE,"Summary";"Table E",#N/A,FALSE,"Summary"}</definedName>
    <definedName name="wrn.Summary." localSheetId="3" hidden="1">{"Table A",#N/A,FALSE,"Summary";"Table D",#N/A,FALSE,"Summary";"Table E",#N/A,FALSE,"Summary"}</definedName>
    <definedName name="wrn.Summary." localSheetId="1" hidden="1">{"Table A",#N/A,FALSE,"Summary";"Table D",#N/A,FALSE,"Summary";"Table E",#N/A,FALSE,"Summary"}</definedName>
    <definedName name="wrn.Summary." localSheetId="2" hidden="1">{"Table A",#N/A,FALSE,"Summary";"Table D",#N/A,FALSE,"Summary";"Table E",#N/A,FALSE,"Summary"}</definedName>
    <definedName name="wrn.Summary." hidden="1">{"Table A",#N/A,FALSE,"Summary";"Table D",#N/A,FALSE,"Summary";"Table E",#N/A,FALSE,"Summary"}</definedName>
    <definedName name="wrn.Summary._.View." localSheetId="0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3" hidden="1">{"Total Summary",#N/A,FALSE,"Summary"}</definedName>
    <definedName name="wrn.Total._.Summary." localSheetId="1" hidden="1">{"Total Summary",#N/A,FALSE,"Summary"}</definedName>
    <definedName name="wrn.Total._.Summary." localSheetId="2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45621"/>
</workbook>
</file>

<file path=xl/calcChain.xml><?xml version="1.0" encoding="utf-8"?>
<calcChain xmlns="http://schemas.openxmlformats.org/spreadsheetml/2006/main">
  <c r="A90" i="39" l="1"/>
  <c r="A89" i="39"/>
  <c r="R12" i="29"/>
  <c r="S12" i="29" s="1"/>
  <c r="T12" i="29" s="1"/>
  <c r="U12" i="29" s="1"/>
  <c r="V12" i="29" s="1"/>
  <c r="W12" i="29" s="1"/>
  <c r="X12" i="29" s="1"/>
  <c r="Y12" i="29" s="1"/>
  <c r="Z12" i="29" s="1"/>
  <c r="AA12" i="29" s="1"/>
  <c r="AB12" i="29" s="1"/>
  <c r="C96" i="39" l="1"/>
  <c r="C95" i="39"/>
  <c r="F46" i="37"/>
  <c r="C35" i="37"/>
  <c r="C36" i="37" s="1"/>
  <c r="C37" i="37" s="1"/>
  <c r="C38" i="37" s="1"/>
  <c r="C39" i="37" s="1"/>
  <c r="C40" i="37" s="1"/>
  <c r="C41" i="37" s="1"/>
  <c r="C42" i="37" s="1"/>
  <c r="C43" i="37" s="1"/>
  <c r="C46" i="37" l="1"/>
  <c r="D16" i="38" l="1"/>
  <c r="C45" i="37"/>
  <c r="F45" i="37" l="1"/>
  <c r="AB47" i="29" l="1"/>
  <c r="AA47" i="29"/>
  <c r="Z47" i="29"/>
  <c r="Y47" i="29"/>
  <c r="X47" i="29"/>
  <c r="W47" i="29"/>
  <c r="V47" i="29"/>
  <c r="U47" i="29"/>
  <c r="T47" i="29"/>
  <c r="S47" i="29"/>
  <c r="R47" i="29"/>
  <c r="Q47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AB10" i="29" l="1"/>
  <c r="Z10" i="29"/>
  <c r="X10" i="29"/>
  <c r="V10" i="29"/>
  <c r="T10" i="29"/>
  <c r="R10" i="29"/>
  <c r="AA10" i="29"/>
  <c r="Y10" i="29"/>
  <c r="W10" i="29"/>
  <c r="U10" i="29"/>
  <c r="S10" i="29"/>
  <c r="Q10" i="29"/>
  <c r="A6" i="39" l="1"/>
  <c r="A7" i="39" s="1"/>
  <c r="A8" i="39" s="1"/>
  <c r="A9" i="39" s="1"/>
  <c r="A10" i="39" s="1"/>
  <c r="A12" i="39" s="1"/>
  <c r="A13" i="39" s="1"/>
  <c r="A14" i="39" s="1"/>
  <c r="A15" i="39" s="1"/>
  <c r="A17" i="39" s="1"/>
  <c r="A18" i="39" s="1"/>
  <c r="A19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3" i="39" s="1"/>
  <c r="A44" i="39" s="1"/>
  <c r="A45" i="39" s="1"/>
  <c r="A46" i="39" s="1"/>
  <c r="A48" i="39" s="1"/>
  <c r="A49" i="39" s="1"/>
  <c r="A50" i="39" s="1"/>
  <c r="A54" i="39" s="1"/>
  <c r="A55" i="39" s="1"/>
  <c r="A56" i="39" s="1"/>
  <c r="A57" i="39" s="1"/>
  <c r="A58" i="39" s="1"/>
  <c r="A59" i="39" s="1"/>
  <c r="A60" i="39" s="1"/>
  <c r="A61" i="39" s="1"/>
  <c r="A62" i="39" s="1"/>
  <c r="A64" i="39" s="1"/>
  <c r="A65" i="39" s="1"/>
  <c r="A66" i="39" s="1"/>
  <c r="A67" i="39" s="1"/>
  <c r="A69" i="39" s="1"/>
  <c r="A70" i="39" s="1"/>
  <c r="A71" i="39" s="1"/>
  <c r="A75" i="39" s="1"/>
  <c r="A76" i="39" s="1"/>
  <c r="A78" i="39" s="1"/>
  <c r="A79" i="39" s="1"/>
  <c r="A80" i="39" s="1"/>
  <c r="A81" i="39" s="1"/>
  <c r="A83" i="39" s="1"/>
  <c r="A84" i="39" s="1"/>
  <c r="A85" i="39" s="1"/>
  <c r="A91" i="39" s="1"/>
  <c r="A92" i="39" s="1"/>
  <c r="A95" i="39" s="1"/>
  <c r="A96" i="39" s="1"/>
  <c r="C76" i="39"/>
  <c r="D76" i="39"/>
  <c r="Q59" i="29" l="1"/>
  <c r="S54" i="29"/>
  <c r="W54" i="29"/>
  <c r="AA54" i="29"/>
  <c r="X54" i="29"/>
  <c r="Q54" i="29"/>
  <c r="Y54" i="29"/>
  <c r="R54" i="29"/>
  <c r="Z54" i="29"/>
  <c r="T54" i="29"/>
  <c r="AB54" i="29"/>
  <c r="U54" i="29"/>
  <c r="V54" i="29"/>
  <c r="Q61" i="29" l="1"/>
  <c r="R59" i="29"/>
  <c r="R61" i="29" s="1"/>
  <c r="S59" i="29" l="1"/>
  <c r="S61" i="29" s="1"/>
  <c r="O47" i="29"/>
  <c r="O39" i="29"/>
  <c r="O31" i="29"/>
  <c r="T59" i="29" l="1"/>
  <c r="T61" i="29" l="1"/>
  <c r="U59" i="29"/>
  <c r="U61" i="29" s="1"/>
  <c r="N47" i="29"/>
  <c r="N39" i="29"/>
  <c r="N31" i="29"/>
  <c r="V59" i="29" l="1"/>
  <c r="V61" i="29" l="1"/>
  <c r="W59" i="29"/>
  <c r="W61" i="29" s="1"/>
  <c r="M47" i="29"/>
  <c r="M39" i="29"/>
  <c r="M31" i="29"/>
  <c r="X59" i="29" l="1"/>
  <c r="L47" i="29"/>
  <c r="L39" i="29"/>
  <c r="L31" i="29"/>
  <c r="X61" i="29" l="1"/>
  <c r="Y59" i="29"/>
  <c r="Y61" i="29" s="1"/>
  <c r="Z59" i="29" l="1"/>
  <c r="Z61" i="29" s="1"/>
  <c r="AB59" i="29" l="1"/>
  <c r="AA59" i="29"/>
  <c r="AA61" i="29" s="1"/>
  <c r="K47" i="29"/>
  <c r="K39" i="29"/>
  <c r="K31" i="29"/>
  <c r="AB61" i="29" l="1"/>
  <c r="J47" i="29"/>
  <c r="J39" i="29"/>
  <c r="J31" i="29"/>
  <c r="I47" i="29" l="1"/>
  <c r="I39" i="29"/>
  <c r="I31" i="29"/>
  <c r="H47" i="29" l="1"/>
  <c r="H39" i="29"/>
  <c r="H31" i="29"/>
  <c r="G47" i="29" l="1"/>
  <c r="G39" i="29"/>
  <c r="G31" i="29"/>
  <c r="F47" i="29" l="1"/>
  <c r="F39" i="29"/>
  <c r="F31" i="29"/>
  <c r="E47" i="29" l="1"/>
  <c r="D47" i="29"/>
  <c r="E39" i="29"/>
  <c r="D39" i="29"/>
  <c r="E31" i="29"/>
  <c r="D31" i="29"/>
  <c r="C8" i="38" l="1"/>
  <c r="J54" i="29" l="1"/>
  <c r="L59" i="29" l="1"/>
  <c r="N59" i="29"/>
  <c r="N54" i="29"/>
  <c r="O59" i="29"/>
  <c r="L54" i="29"/>
  <c r="M59" i="29"/>
  <c r="M54" i="29"/>
  <c r="J59" i="29"/>
  <c r="J61" i="29" s="1"/>
  <c r="K59" i="29"/>
  <c r="K54" i="29"/>
  <c r="H59" i="29"/>
  <c r="H54" i="29"/>
  <c r="I59" i="29"/>
  <c r="I54" i="29"/>
  <c r="F54" i="29"/>
  <c r="F59" i="29"/>
  <c r="G59" i="29"/>
  <c r="D59" i="29"/>
  <c r="D54" i="29"/>
  <c r="E59" i="29"/>
  <c r="D61" i="29" l="1"/>
  <c r="C12" i="38"/>
  <c r="L61" i="29"/>
  <c r="N61" i="29"/>
  <c r="O54" i="29"/>
  <c r="M61" i="29"/>
  <c r="K61" i="29"/>
  <c r="H61" i="29"/>
  <c r="I61" i="29"/>
  <c r="E54" i="29"/>
  <c r="E61" i="29" s="1"/>
  <c r="F61" i="29"/>
  <c r="G54" i="29"/>
  <c r="C10" i="38" l="1"/>
  <c r="O61" i="29"/>
  <c r="G61" i="29"/>
  <c r="C16" i="38" l="1"/>
  <c r="F5" i="37" s="1"/>
</calcChain>
</file>

<file path=xl/sharedStrings.xml><?xml version="1.0" encoding="utf-8"?>
<sst xmlns="http://schemas.openxmlformats.org/spreadsheetml/2006/main" count="180" uniqueCount="127">
  <si>
    <t>Total Company Booked Revenues (WCA Resources)</t>
  </si>
  <si>
    <t>WCA Wind</t>
  </si>
  <si>
    <t>WCA Small Hydro</t>
  </si>
  <si>
    <t>WCA Large Hydro</t>
  </si>
  <si>
    <t>WCA Biomass</t>
  </si>
  <si>
    <t>Total Booked Revenues (WCA Resources)</t>
  </si>
  <si>
    <t>Washington % (CAGW)</t>
  </si>
  <si>
    <t>WA Allocated Booked Revenues (WCA Resources)</t>
  </si>
  <si>
    <t>Washington Allocation</t>
  </si>
  <si>
    <t>Assumed Percentage Sold</t>
  </si>
  <si>
    <t>Washington Allocation Considered Sold</t>
  </si>
  <si>
    <t>Average Price</t>
  </si>
  <si>
    <t>Adjustment for Washington RPS Compliance Requirement</t>
  </si>
  <si>
    <t>ROSEBURG FOREST PRODUCTS</t>
  </si>
  <si>
    <t>JC BOYLE</t>
  </si>
  <si>
    <t>LEMOLO 1</t>
  </si>
  <si>
    <t>LEMOLO 2</t>
  </si>
  <si>
    <t>MERWIN</t>
  </si>
  <si>
    <t>PROSPECT 2</t>
  </si>
  <si>
    <t>SWIFT 1</t>
  </si>
  <si>
    <t>TOKETEE</t>
  </si>
  <si>
    <t>YALE</t>
  </si>
  <si>
    <t>COPCO 1</t>
  </si>
  <si>
    <t>COPCO 2</t>
  </si>
  <si>
    <t>FALL CREEK</t>
  </si>
  <si>
    <t>IRON GATE</t>
  </si>
  <si>
    <t>BEND</t>
  </si>
  <si>
    <t>CLEARWATER 1</t>
  </si>
  <si>
    <t>CLEARWATER 2</t>
  </si>
  <si>
    <t>CONDIT</t>
  </si>
  <si>
    <t>EAGLE POINT</t>
  </si>
  <si>
    <t>EAST SIDE</t>
  </si>
  <si>
    <t>FISH CREEK</t>
  </si>
  <si>
    <t>PROSPECT 1</t>
  </si>
  <si>
    <t>PROSPECT 3</t>
  </si>
  <si>
    <t>PROSPECT 4</t>
  </si>
  <si>
    <t>SLIDE CREEK</t>
  </si>
  <si>
    <t>SODA SPRINGS</t>
  </si>
  <si>
    <t>WALLOWA FALLS</t>
  </si>
  <si>
    <t>WEST SIDE</t>
  </si>
  <si>
    <t>GOODNOE HILLS</t>
  </si>
  <si>
    <t>LEANING JUNIPER I</t>
  </si>
  <si>
    <t>MARENGO</t>
  </si>
  <si>
    <t>MARENGO II</t>
  </si>
  <si>
    <t>Washington Retail Sales</t>
  </si>
  <si>
    <t>MWh</t>
  </si>
  <si>
    <t>Washington RPS Compliance Requirements</t>
  </si>
  <si>
    <t>Reference</t>
  </si>
  <si>
    <t>WA Docket UE 100749</t>
  </si>
  <si>
    <t>Actual</t>
  </si>
  <si>
    <t xml:space="preserve">Average Price </t>
  </si>
  <si>
    <t>Total Generation (MWh)</t>
  </si>
  <si>
    <t>Year/Month</t>
  </si>
  <si>
    <t>Total WA Allocated Booked Revenues (WCA Resources)</t>
  </si>
  <si>
    <t>WA Allocated Imputed Revenues (WCA Wind)</t>
  </si>
  <si>
    <t>WA Allocated Imputed Revenues (WCA Small Hydro)</t>
  </si>
  <si>
    <t>WA Allocated Imputed Revenues (WCA Large Hydro)</t>
  </si>
  <si>
    <t>WA Allocated Imputed Revenues (WCA Biomass)</t>
  </si>
  <si>
    <t>Subtract Revenue for Washington RPS Compliance (WCA Wind)</t>
  </si>
  <si>
    <t>Line</t>
  </si>
  <si>
    <t>Description</t>
  </si>
  <si>
    <t>Docket UE 100749</t>
  </si>
  <si>
    <t>Total WA Allocated Imputed REC Revenues</t>
  </si>
  <si>
    <t>West Control Area RPS Eligible Wind Generation (MWh)</t>
  </si>
  <si>
    <t>West Control Area RPS Eligible Small Hydro Generation (MWh)</t>
  </si>
  <si>
    <t>West Control Area RPS Eligible Hydro Generation (MWh)</t>
  </si>
  <si>
    <t>West Control Area RPS Eligible Biomass Generation (MWh)</t>
  </si>
  <si>
    <t>Imputed Revenue Calculations (Used for RPS Compliance)</t>
  </si>
  <si>
    <t>Held for Compliance (WCA Wind)</t>
  </si>
  <si>
    <t>Held for Compliance in (WCA Large Hydro)</t>
  </si>
  <si>
    <t>Held for Compliance in (WCA Biomass)</t>
  </si>
  <si>
    <t xml:space="preserve">Total Washington Allocated Revenue </t>
  </si>
  <si>
    <t>Held for Compliance (MWh)</t>
  </si>
  <si>
    <t>Available for Sale (MWh)</t>
  </si>
  <si>
    <t>Actual Sales (MWh)</t>
  </si>
  <si>
    <t>Retained (MWh)</t>
  </si>
  <si>
    <t>Total Revenues from Sales</t>
  </si>
  <si>
    <t>% of Available for Sale Actually Sold</t>
  </si>
  <si>
    <t>(A)</t>
  </si>
  <si>
    <t>(B)</t>
  </si>
  <si>
    <t>(C)</t>
  </si>
  <si>
    <t>Washington Allocation of Revenue (WCA Resources)</t>
  </si>
  <si>
    <t>Washington Allocation of Imputed Revenue for MWhs Held for Compliance (WCA Resources)</t>
  </si>
  <si>
    <t xml:space="preserve">Total Washington-Allocated Revenue </t>
  </si>
  <si>
    <t>Washington RPS Compliance Requirement (WCA Wind)</t>
  </si>
  <si>
    <t>Attachment A - Page 5</t>
  </si>
  <si>
    <t>Attach A Page 5</t>
  </si>
  <si>
    <t>Forecast</t>
  </si>
  <si>
    <t>Confidential Attachment A - Page 4</t>
  </si>
  <si>
    <t>CONF Attach A, Line 55</t>
  </si>
  <si>
    <t>CONF Attach A, Line 50</t>
  </si>
  <si>
    <t>CONF Attach A, Line 15</t>
  </si>
  <si>
    <t xml:space="preserve"> </t>
  </si>
  <si>
    <t>Summary of Washington-Allocated Revenue from Sale of Renewable Energy Credits (RECs)</t>
  </si>
  <si>
    <t>Washington-Allocated Revenue from Sale of Renewable Energy Credits (RECs)</t>
  </si>
  <si>
    <t>Calendar Year 2014 (Actual)</t>
  </si>
  <si>
    <t>1/1/15 - 3% (2015 Generation Eligible for Compliance)</t>
  </si>
  <si>
    <r>
      <t>Mar-15</t>
    </r>
    <r>
      <rPr>
        <vertAlign val="superscript"/>
        <sz val="10"/>
        <rFont val="Times New Roman"/>
        <family val="1"/>
      </rPr>
      <t>2</t>
    </r>
  </si>
  <si>
    <t>Accumulated REC Deferral Balance:</t>
  </si>
  <si>
    <t>Apr-14</t>
  </si>
  <si>
    <t>April 2011 - December 2013</t>
  </si>
  <si>
    <t>Approved Balance for Amortization:</t>
  </si>
  <si>
    <r>
      <t>Year/Month</t>
    </r>
    <r>
      <rPr>
        <b/>
        <u/>
        <vertAlign val="superscript"/>
        <sz val="10"/>
        <color theme="1"/>
        <rFont val="Times New Roman"/>
        <family val="1"/>
      </rPr>
      <t>1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</si>
  <si>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Per Order 16 in Docket UE 100749 issued December 12, 2014, Schedule 95 amortization effective March 31, 2015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</si>
  <si>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Per Order 13 in Docket UE 100749 issued February 12, 2013, Schedule 95 was set to zero cents per kilowatt hour</t>
    </r>
  </si>
  <si>
    <t>WCA REC Transaction Summary (CY 2015 - 2016) - As of April 30, 2016</t>
  </si>
  <si>
    <t>Calendar Year 2015 (Actual)</t>
  </si>
  <si>
    <t>Calendar Year 2016 (Forecast)</t>
  </si>
  <si>
    <t>1/1/16 - 9% (2016 Generation Eligible for Compliance)</t>
  </si>
  <si>
    <t>Actual 2015 and Forecast 2016</t>
  </si>
  <si>
    <t>Schedule 95  (Actuals 2015 &amp; Projected 2016)</t>
  </si>
  <si>
    <r>
      <t>Actual
2015</t>
    </r>
    <r>
      <rPr>
        <vertAlign val="superscript"/>
        <sz val="10"/>
        <rFont val="Times New Roman"/>
        <family val="1"/>
      </rPr>
      <t>1</t>
    </r>
  </si>
  <si>
    <r>
      <t>Forecast
2016</t>
    </r>
    <r>
      <rPr>
        <vertAlign val="superscript"/>
        <sz val="10"/>
        <rFont val="Times New Roman"/>
        <family val="1"/>
      </rPr>
      <t>2</t>
    </r>
  </si>
  <si>
    <t>Accumulated Interest through April 2016</t>
  </si>
  <si>
    <t>Actual 2014</t>
  </si>
  <si>
    <t>2016 Projected Amortization</t>
  </si>
  <si>
    <t>2015 Actual Amortization</t>
  </si>
  <si>
    <r>
      <t>Jan-16</t>
    </r>
    <r>
      <rPr>
        <vertAlign val="superscript"/>
        <sz val="10"/>
        <rFont val="Times New Roman"/>
        <family val="1"/>
      </rPr>
      <t>3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</si>
  <si>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2016 projected amortization amounts reflect first three months actual balances, with balance of year forecasts</t>
    </r>
  </si>
  <si>
    <t>Washington's Allocated Share (MWh)</t>
  </si>
  <si>
    <t>3% of Average 2013 and 2014 Retail Sales</t>
  </si>
  <si>
    <t>9% of Average 2014 and 2015 Retail Sales</t>
  </si>
  <si>
    <t>Calendar Year 2013 (Actual)</t>
  </si>
  <si>
    <t>2. The Company anticipates that Washington-allocated RECs from 2015 forward will be used for compliance and not available for sale.  Accordingly, no Washington-</t>
  </si>
  <si>
    <t>allocated REC revenue is available for calendar years 2015 and 2016.</t>
  </si>
  <si>
    <t>Held for Compliance (WCA Small Hydro)</t>
  </si>
  <si>
    <t>1. 2015 amounts do not include the costs of purchasing unbundled RECs for compliance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</si>
</sst>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_);_(* \(#,##0\);_(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&quot;$&quot;#,##0\ ;\(&quot;$&quot;#,##0\)"/>
    <numFmt numFmtId="171" formatCode="mmmm\ d\,\ yyyy"/>
    <numFmt numFmtId="172" formatCode="########\-###\-###"/>
    <numFmt numFmtId="173" formatCode="0.0"/>
    <numFmt numFmtId="174" formatCode="#,##0.000;[Red]\-#,##0.000"/>
    <numFmt numFmtId="175" formatCode="_(* #,##0_);[Red]_(* \(#,##0\);_(* &quot;-&quot;_);_(@_)"/>
    <numFmt numFmtId="176" formatCode="#,##0.0_);\(#,##0.0\);\-\ ;"/>
    <numFmt numFmtId="177" formatCode="#,##0.0000"/>
    <numFmt numFmtId="178" formatCode="mmm\ dd\,\ yyyy"/>
    <numFmt numFmtId="179" formatCode="General_)"/>
    <numFmt numFmtId="180" formatCode="mmm\ yyyy"/>
    <numFmt numFmtId="181" formatCode="0.000%"/>
  </numFmts>
  <fonts count="6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vertAlign val="superscript"/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5">
    <xf numFmtId="0" fontId="0" fillId="0" borderId="0"/>
    <xf numFmtId="0" fontId="7" fillId="0" borderId="0"/>
    <xf numFmtId="0" fontId="13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6" fillId="3" borderId="0" applyNumberFormat="0" applyBorder="0" applyAlignment="0" applyProtection="0"/>
    <xf numFmtId="0" fontId="17" fillId="15" borderId="3" applyNumberFormat="0" applyAlignment="0" applyProtection="0"/>
    <xf numFmtId="0" fontId="18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" fontId="20" fillId="0" borderId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0" borderId="0"/>
    <xf numFmtId="0" fontId="22" fillId="0" borderId="0"/>
    <xf numFmtId="37" fontId="19" fillId="0" borderId="0" applyFill="0" applyBorder="0" applyAlignment="0" applyProtection="0"/>
    <xf numFmtId="0" fontId="2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24" fillId="0" borderId="0" applyFont="0" applyFill="0" applyBorder="0" applyProtection="0">
      <alignment horizontal="right"/>
    </xf>
    <xf numFmtId="5" fontId="22" fillId="0" borderId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/>
    <xf numFmtId="171" fontId="19" fillId="0" borderId="0" applyFill="0" applyBorder="0" applyAlignment="0" applyProtection="0"/>
    <xf numFmtId="2" fontId="21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38" fontId="26" fillId="16" borderId="0" applyNumberFormat="0" applyBorder="0" applyAlignment="0" applyProtection="0"/>
    <xf numFmtId="0" fontId="27" fillId="0" borderId="0"/>
    <xf numFmtId="0" fontId="28" fillId="0" borderId="4" applyNumberFormat="0" applyAlignment="0" applyProtection="0">
      <alignment horizontal="left" vertical="center"/>
    </xf>
    <xf numFmtId="0" fontId="28" fillId="0" borderId="1">
      <alignment horizontal="left" vertical="center"/>
    </xf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10" fontId="26" fillId="17" borderId="8" applyNumberFormat="0" applyBorder="0" applyAlignment="0" applyProtection="0"/>
    <xf numFmtId="172" fontId="19" fillId="0" borderId="0"/>
    <xf numFmtId="173" fontId="32" fillId="0" borderId="0" applyNumberFormat="0" applyFill="0" applyBorder="0" applyAlignment="0" applyProtection="0"/>
    <xf numFmtId="166" fontId="33" fillId="0" borderId="0" applyFont="0" applyAlignment="0" applyProtection="0"/>
    <xf numFmtId="0" fontId="26" fillId="0" borderId="9" applyNumberFormat="0" applyBorder="0" applyAlignment="0"/>
    <xf numFmtId="0" fontId="26" fillId="0" borderId="9" applyNumberFormat="0" applyBorder="0" applyAlignment="0"/>
    <xf numFmtId="0" fontId="26" fillId="0" borderId="9" applyNumberFormat="0" applyBorder="0" applyAlignment="0"/>
    <xf numFmtId="174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34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35" fillId="0" borderId="0"/>
    <xf numFmtId="0" fontId="36" fillId="0" borderId="0"/>
    <xf numFmtId="0" fontId="7" fillId="0" borderId="0"/>
    <xf numFmtId="0" fontId="19" fillId="0" borderId="0"/>
    <xf numFmtId="41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9" fillId="0" borderId="0"/>
    <xf numFmtId="175" fontId="19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19" fillId="0" borderId="0"/>
    <xf numFmtId="37" fontId="22" fillId="0" borderId="0"/>
    <xf numFmtId="176" fontId="9" fillId="0" borderId="0" applyFont="0" applyFill="0" applyBorder="0" applyProtection="0"/>
    <xf numFmtId="0" fontId="37" fillId="15" borderId="10" applyNumberFormat="0" applyAlignment="0" applyProtection="0"/>
    <xf numFmtId="12" fontId="28" fillId="18" borderId="11">
      <alignment horizontal="left"/>
    </xf>
    <xf numFmtId="0" fontId="22" fillId="0" borderId="0"/>
    <xf numFmtId="0" fontId="22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/>
    <xf numFmtId="4" fontId="39" fillId="19" borderId="12" applyNumberFormat="0" applyProtection="0">
      <alignment vertical="center"/>
    </xf>
    <xf numFmtId="4" fontId="40" fillId="20" borderId="12" applyNumberFormat="0" applyProtection="0">
      <alignment vertical="center"/>
    </xf>
    <xf numFmtId="4" fontId="39" fillId="20" borderId="12" applyNumberFormat="0" applyProtection="0">
      <alignment horizontal="left" vertical="center" indent="1"/>
    </xf>
    <xf numFmtId="0" fontId="39" fillId="20" borderId="12" applyNumberFormat="0" applyProtection="0">
      <alignment horizontal="left" vertical="top" indent="1"/>
    </xf>
    <xf numFmtId="4" fontId="39" fillId="21" borderId="12" applyNumberFormat="0" applyProtection="0"/>
    <xf numFmtId="4" fontId="41" fillId="3" borderId="12" applyNumberFormat="0" applyProtection="0">
      <alignment horizontal="right" vertical="center"/>
    </xf>
    <xf numFmtId="4" fontId="41" fillId="22" borderId="12" applyNumberFormat="0" applyProtection="0">
      <alignment horizontal="right" vertical="center"/>
    </xf>
    <xf numFmtId="4" fontId="41" fillId="13" borderId="12" applyNumberFormat="0" applyProtection="0">
      <alignment horizontal="right" vertical="center"/>
    </xf>
    <xf numFmtId="4" fontId="41" fillId="8" borderId="12" applyNumberFormat="0" applyProtection="0">
      <alignment horizontal="right" vertical="center"/>
    </xf>
    <xf numFmtId="4" fontId="41" fillId="11" borderId="12" applyNumberFormat="0" applyProtection="0">
      <alignment horizontal="right" vertical="center"/>
    </xf>
    <xf numFmtId="4" fontId="41" fillId="23" borderId="12" applyNumberFormat="0" applyProtection="0">
      <alignment horizontal="right" vertical="center"/>
    </xf>
    <xf numFmtId="4" fontId="41" fillId="14" borderId="12" applyNumberFormat="0" applyProtection="0">
      <alignment horizontal="right" vertical="center"/>
    </xf>
    <xf numFmtId="4" fontId="41" fillId="24" borderId="12" applyNumberFormat="0" applyProtection="0">
      <alignment horizontal="right" vertical="center"/>
    </xf>
    <xf numFmtId="4" fontId="41" fillId="7" borderId="12" applyNumberFormat="0" applyProtection="0">
      <alignment horizontal="right" vertical="center"/>
    </xf>
    <xf numFmtId="4" fontId="39" fillId="25" borderId="13" applyNumberFormat="0" applyProtection="0">
      <alignment horizontal="left" vertical="center" indent="1"/>
    </xf>
    <xf numFmtId="4" fontId="41" fillId="26" borderId="0" applyNumberFormat="0" applyProtection="0">
      <alignment horizontal="left" indent="1"/>
    </xf>
    <xf numFmtId="4" fontId="42" fillId="27" borderId="0" applyNumberFormat="0" applyProtection="0">
      <alignment horizontal="left" vertical="center" indent="1"/>
    </xf>
    <xf numFmtId="4" fontId="41" fillId="28" borderId="12" applyNumberFormat="0" applyProtection="0">
      <alignment horizontal="right" vertical="center"/>
    </xf>
    <xf numFmtId="4" fontId="43" fillId="29" borderId="0" applyNumberFormat="0" applyProtection="0">
      <alignment horizontal="left" indent="1"/>
    </xf>
    <xf numFmtId="4" fontId="44" fillId="30" borderId="0" applyNumberFormat="0" applyProtection="0"/>
    <xf numFmtId="0" fontId="19" fillId="27" borderId="12" applyNumberFormat="0" applyProtection="0">
      <alignment horizontal="left" vertical="center" indent="1"/>
    </xf>
    <xf numFmtId="0" fontId="19" fillId="27" borderId="12" applyNumberFormat="0" applyProtection="0">
      <alignment horizontal="left" vertical="top" indent="1"/>
    </xf>
    <xf numFmtId="0" fontId="19" fillId="21" borderId="12" applyNumberFormat="0" applyProtection="0">
      <alignment horizontal="left" vertical="center" indent="1"/>
    </xf>
    <xf numFmtId="0" fontId="19" fillId="21" borderId="12" applyNumberFormat="0" applyProtection="0">
      <alignment horizontal="left" vertical="top" indent="1"/>
    </xf>
    <xf numFmtId="0" fontId="19" fillId="31" borderId="12" applyNumberFormat="0" applyProtection="0">
      <alignment horizontal="left" vertical="center" indent="1"/>
    </xf>
    <xf numFmtId="0" fontId="19" fillId="31" borderId="12" applyNumberFormat="0" applyProtection="0">
      <alignment horizontal="left" vertical="top" indent="1"/>
    </xf>
    <xf numFmtId="0" fontId="19" fillId="32" borderId="12" applyNumberFormat="0" applyProtection="0">
      <alignment horizontal="left" vertical="center" indent="1"/>
    </xf>
    <xf numFmtId="0" fontId="19" fillId="32" borderId="12" applyNumberFormat="0" applyProtection="0">
      <alignment horizontal="left" vertical="top" indent="1"/>
    </xf>
    <xf numFmtId="4" fontId="41" fillId="17" borderId="12" applyNumberFormat="0" applyProtection="0">
      <alignment vertical="center"/>
    </xf>
    <xf numFmtId="4" fontId="45" fillId="17" borderId="12" applyNumberFormat="0" applyProtection="0">
      <alignment vertical="center"/>
    </xf>
    <xf numFmtId="4" fontId="41" fillId="17" borderId="12" applyNumberFormat="0" applyProtection="0">
      <alignment horizontal="left" vertical="center" indent="1"/>
    </xf>
    <xf numFmtId="0" fontId="41" fillId="17" borderId="12" applyNumberFormat="0" applyProtection="0">
      <alignment horizontal="left" vertical="top" indent="1"/>
    </xf>
    <xf numFmtId="4" fontId="41" fillId="0" borderId="12" applyNumberFormat="0" applyProtection="0">
      <alignment horizontal="right" vertical="center"/>
    </xf>
    <xf numFmtId="4" fontId="45" fillId="26" borderId="12" applyNumberFormat="0" applyProtection="0">
      <alignment horizontal="right" vertical="center"/>
    </xf>
    <xf numFmtId="4" fontId="41" fillId="0" borderId="12" applyNumberFormat="0" applyProtection="0">
      <alignment horizontal="left" vertical="center" indent="1"/>
    </xf>
    <xf numFmtId="0" fontId="41" fillId="21" borderId="12" applyNumberFormat="0" applyProtection="0">
      <alignment horizontal="left" vertical="top"/>
    </xf>
    <xf numFmtId="4" fontId="46" fillId="33" borderId="0" applyNumberFormat="0" applyProtection="0">
      <alignment horizontal="left"/>
    </xf>
    <xf numFmtId="4" fontId="46" fillId="33" borderId="0" applyNumberFormat="0" applyProtection="0">
      <alignment horizontal="left"/>
    </xf>
    <xf numFmtId="4" fontId="47" fillId="26" borderId="12" applyNumberFormat="0" applyProtection="0">
      <alignment horizontal="right" vertical="center"/>
    </xf>
    <xf numFmtId="37" fontId="36" fillId="34" borderId="0" applyNumberFormat="0" applyFont="0" applyBorder="0" applyAlignment="0" applyProtection="0"/>
    <xf numFmtId="177" fontId="19" fillId="0" borderId="14">
      <alignment horizontal="justify" vertical="top" wrapText="1"/>
    </xf>
    <xf numFmtId="0" fontId="19" fillId="0" borderId="0">
      <alignment horizontal="left" wrapText="1"/>
    </xf>
    <xf numFmtId="178" fontId="19" fillId="0" borderId="0" applyFill="0" applyBorder="0" applyAlignment="0" applyProtection="0">
      <alignment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9" fillId="0" borderId="0" applyNumberFormat="0" applyFill="0" applyBorder="0" applyAlignment="0" applyProtection="0"/>
    <xf numFmtId="0" fontId="48" fillId="0" borderId="8">
      <alignment horizontal="center" vertical="center" wrapText="1"/>
    </xf>
    <xf numFmtId="0" fontId="50" fillId="0" borderId="15" applyNumberFormat="0" applyFill="0" applyAlignment="0" applyProtection="0"/>
    <xf numFmtId="0" fontId="22" fillId="0" borderId="16"/>
    <xf numFmtId="179" fontId="51" fillId="0" borderId="0">
      <alignment horizontal="left"/>
    </xf>
    <xf numFmtId="0" fontId="22" fillId="0" borderId="17"/>
    <xf numFmtId="37" fontId="26" fillId="20" borderId="0" applyNumberFormat="0" applyBorder="0" applyAlignment="0" applyProtection="0"/>
    <xf numFmtId="37" fontId="26" fillId="20" borderId="0" applyNumberFormat="0" applyBorder="0" applyAlignment="0" applyProtection="0"/>
    <xf numFmtId="37" fontId="26" fillId="20" borderId="0" applyNumberFormat="0" applyBorder="0" applyAlignment="0" applyProtection="0"/>
    <xf numFmtId="37" fontId="26" fillId="0" borderId="0"/>
    <xf numFmtId="3" fontId="52" fillId="35" borderId="18" applyProtection="0"/>
    <xf numFmtId="0" fontId="6" fillId="0" borderId="0"/>
    <xf numFmtId="0" fontId="5" fillId="0" borderId="0"/>
    <xf numFmtId="0" fontId="54" fillId="0" borderId="0"/>
    <xf numFmtId="37" fontId="26" fillId="20" borderId="0" applyNumberFormat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2" fillId="0" borderId="0"/>
    <xf numFmtId="0" fontId="55" fillId="0" borderId="0"/>
    <xf numFmtId="0" fontId="5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0" fontId="56" fillId="0" borderId="0"/>
    <xf numFmtId="43" fontId="57" fillId="0" borderId="0" applyFont="0" applyFill="0" applyBorder="0" applyAlignment="0" applyProtection="0"/>
    <xf numFmtId="0" fontId="57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4">
    <xf numFmtId="0" fontId="0" fillId="0" borderId="0" xfId="0"/>
    <xf numFmtId="0" fontId="8" fillId="0" borderId="0" xfId="0" applyFont="1" applyFill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/>
    <xf numFmtId="0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10" fillId="0" borderId="0" xfId="0" applyNumberFormat="1" applyFont="1" applyFill="1" applyBorder="1"/>
    <xf numFmtId="0" fontId="12" fillId="0" borderId="0" xfId="0" applyFont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0" fillId="0" borderId="20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Continuous" vertical="center"/>
    </xf>
    <xf numFmtId="0" fontId="10" fillId="0" borderId="26" xfId="0" applyFont="1" applyFill="1" applyBorder="1" applyAlignment="1">
      <alignment horizontal="centerContinuous" vertical="center"/>
    </xf>
    <xf numFmtId="0" fontId="8" fillId="0" borderId="25" xfId="0" applyFont="1" applyFill="1" applyBorder="1"/>
    <xf numFmtId="0" fontId="8" fillId="0" borderId="26" xfId="0" applyFont="1" applyFill="1" applyBorder="1"/>
    <xf numFmtId="164" fontId="10" fillId="0" borderId="20" xfId="0" applyNumberFormat="1" applyFont="1" applyFill="1" applyBorder="1"/>
    <xf numFmtId="164" fontId="10" fillId="0" borderId="24" xfId="0" applyNumberFormat="1" applyFont="1" applyFill="1" applyBorder="1"/>
    <xf numFmtId="166" fontId="8" fillId="0" borderId="0" xfId="0" applyNumberFormat="1" applyFont="1" applyFill="1"/>
    <xf numFmtId="180" fontId="10" fillId="0" borderId="2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0" fillId="0" borderId="0" xfId="221" applyNumberFormat="1" applyFont="1" applyFill="1" applyBorder="1"/>
    <xf numFmtId="164" fontId="10" fillId="0" borderId="25" xfId="221" applyNumberFormat="1" applyFont="1" applyFill="1" applyBorder="1"/>
    <xf numFmtId="164" fontId="10" fillId="0" borderId="0" xfId="221" applyNumberFormat="1" applyFont="1" applyFill="1" applyBorder="1"/>
    <xf numFmtId="164" fontId="10" fillId="0" borderId="26" xfId="221" applyNumberFormat="1" applyFont="1" applyFill="1" applyBorder="1"/>
    <xf numFmtId="165" fontId="8" fillId="0" borderId="25" xfId="222" applyNumberFormat="1" applyFont="1" applyFill="1" applyBorder="1"/>
    <xf numFmtId="165" fontId="8" fillId="0" borderId="0" xfId="222" applyNumberFormat="1" applyFont="1" applyFill="1" applyBorder="1"/>
    <xf numFmtId="165" fontId="8" fillId="0" borderId="26" xfId="222" applyNumberFormat="1" applyFont="1" applyFill="1" applyBorder="1"/>
    <xf numFmtId="166" fontId="8" fillId="0" borderId="26" xfId="215" applyNumberFormat="1" applyFont="1" applyFill="1" applyBorder="1"/>
    <xf numFmtId="166" fontId="8" fillId="0" borderId="0" xfId="215" applyNumberFormat="1" applyFont="1" applyFill="1" applyBorder="1"/>
    <xf numFmtId="10" fontId="8" fillId="0" borderId="25" xfId="222" applyNumberFormat="1" applyFont="1" applyFill="1" applyBorder="1"/>
    <xf numFmtId="10" fontId="8" fillId="0" borderId="0" xfId="222" applyNumberFormat="1" applyFont="1" applyFill="1" applyBorder="1"/>
    <xf numFmtId="10" fontId="8" fillId="0" borderId="26" xfId="222" applyNumberFormat="1" applyFont="1" applyFill="1" applyBorder="1"/>
    <xf numFmtId="166" fontId="8" fillId="0" borderId="25" xfId="215" applyNumberFormat="1" applyFont="1" applyFill="1" applyBorder="1"/>
    <xf numFmtId="164" fontId="10" fillId="0" borderId="20" xfId="221" applyNumberFormat="1" applyFont="1" applyFill="1" applyBorder="1"/>
    <xf numFmtId="164" fontId="10" fillId="0" borderId="1" xfId="221" applyNumberFormat="1" applyFont="1" applyFill="1" applyBorder="1"/>
    <xf numFmtId="164" fontId="10" fillId="0" borderId="24" xfId="221" applyNumberFormat="1" applyFont="1" applyFill="1" applyBorder="1"/>
    <xf numFmtId="0" fontId="12" fillId="0" borderId="0" xfId="223" applyFont="1" applyFill="1" applyBorder="1" applyAlignment="1"/>
    <xf numFmtId="164" fontId="8" fillId="0" borderId="0" xfId="0" applyNumberFormat="1" applyFont="1" applyFill="1"/>
    <xf numFmtId="0" fontId="12" fillId="0" borderId="0" xfId="223" applyFont="1" applyFill="1" applyBorder="1" applyAlignment="1">
      <alignment horizontal="right"/>
    </xf>
    <xf numFmtId="0" fontId="12" fillId="0" borderId="0" xfId="229" applyFont="1" applyAlignment="1">
      <alignment horizontal="center"/>
    </xf>
    <xf numFmtId="0" fontId="12" fillId="0" borderId="0" xfId="229" applyFont="1" applyAlignment="1">
      <alignment wrapText="1"/>
    </xf>
    <xf numFmtId="0" fontId="12" fillId="0" borderId="0" xfId="229" applyFont="1"/>
    <xf numFmtId="0" fontId="12" fillId="0" borderId="0" xfId="229" applyFont="1" applyAlignment="1">
      <alignment horizontal="right"/>
    </xf>
    <xf numFmtId="0" fontId="10" fillId="0" borderId="0" xfId="229" applyFont="1" applyFill="1" applyBorder="1" applyAlignment="1">
      <alignment horizontal="left"/>
    </xf>
    <xf numFmtId="0" fontId="8" fillId="0" borderId="0" xfId="229" applyFont="1" applyFill="1" applyAlignment="1">
      <alignment horizontal="centerContinuous" wrapText="1"/>
    </xf>
    <xf numFmtId="0" fontId="10" fillId="0" borderId="0" xfId="229" applyFont="1" applyFill="1" applyAlignment="1">
      <alignment horizontal="centerContinuous" wrapText="1"/>
    </xf>
    <xf numFmtId="0" fontId="10" fillId="0" borderId="0" xfId="229" quotePrefix="1" applyFont="1" applyFill="1" applyBorder="1" applyAlignment="1">
      <alignment horizontal="center"/>
    </xf>
    <xf numFmtId="0" fontId="53" fillId="0" borderId="0" xfId="229" applyFont="1" applyAlignment="1">
      <alignment horizontal="center"/>
    </xf>
    <xf numFmtId="0" fontId="8" fillId="0" borderId="0" xfId="229" quotePrefix="1" applyFont="1" applyFill="1" applyBorder="1" applyAlignment="1">
      <alignment horizontal="center"/>
    </xf>
    <xf numFmtId="0" fontId="10" fillId="0" borderId="1" xfId="229" applyFont="1" applyFill="1" applyBorder="1" applyAlignment="1">
      <alignment horizontal="center" vertical="center" wrapText="1"/>
    </xf>
    <xf numFmtId="0" fontId="10" fillId="0" borderId="8" xfId="229" applyFont="1" applyFill="1" applyBorder="1" applyAlignment="1">
      <alignment horizontal="centerContinuous" vertical="center" wrapText="1"/>
    </xf>
    <xf numFmtId="0" fontId="8" fillId="0" borderId="0" xfId="229" applyNumberFormat="1" applyFont="1" applyFill="1" applyBorder="1" applyAlignment="1">
      <alignment horizontal="left" vertical="center" wrapText="1"/>
    </xf>
    <xf numFmtId="42" fontId="12" fillId="0" borderId="0" xfId="228" applyNumberFormat="1" applyFont="1" applyBorder="1" applyAlignment="1">
      <alignment vertical="center"/>
    </xf>
    <xf numFmtId="42" fontId="12" fillId="0" borderId="0" xfId="229" applyNumberFormat="1" applyFont="1" applyBorder="1" applyAlignment="1">
      <alignment vertical="center"/>
    </xf>
    <xf numFmtId="0" fontId="12" fillId="0" borderId="23" xfId="229" applyFont="1" applyBorder="1" applyAlignment="1">
      <alignment horizontal="center" vertical="center"/>
    </xf>
    <xf numFmtId="0" fontId="12" fillId="0" borderId="22" xfId="229" applyFont="1" applyBorder="1" applyAlignment="1">
      <alignment horizontal="center" vertical="center"/>
    </xf>
    <xf numFmtId="42" fontId="12" fillId="0" borderId="0" xfId="229" applyNumberFormat="1" applyFont="1"/>
    <xf numFmtId="0" fontId="10" fillId="0" borderId="1" xfId="229" applyNumberFormat="1" applyFont="1" applyFill="1" applyBorder="1" applyAlignment="1">
      <alignment horizontal="left" vertical="center" wrapText="1"/>
    </xf>
    <xf numFmtId="42" fontId="53" fillId="0" borderId="1" xfId="228" applyNumberFormat="1" applyFont="1" applyBorder="1" applyAlignment="1">
      <alignment vertical="center"/>
    </xf>
    <xf numFmtId="42" fontId="53" fillId="0" borderId="0" xfId="229" applyNumberFormat="1" applyFont="1" applyBorder="1" applyAlignment="1">
      <alignment vertical="center"/>
    </xf>
    <xf numFmtId="0" fontId="12" fillId="0" borderId="14" xfId="229" applyFont="1" applyBorder="1" applyAlignment="1">
      <alignment horizontal="center" vertical="center"/>
    </xf>
    <xf numFmtId="0" fontId="12" fillId="0" borderId="22" xfId="229" applyFont="1" applyFill="1" applyBorder="1" applyAlignment="1">
      <alignment horizontal="center" vertical="center"/>
    </xf>
    <xf numFmtId="0" fontId="53" fillId="0" borderId="0" xfId="223" applyFont="1" applyAlignment="1">
      <alignment horizontal="right"/>
    </xf>
    <xf numFmtId="0" fontId="58" fillId="0" borderId="0" xfId="0" applyFont="1" applyAlignment="1">
      <alignment vertical="top" wrapText="1"/>
    </xf>
    <xf numFmtId="0" fontId="8" fillId="0" borderId="19" xfId="97" applyFont="1" applyBorder="1"/>
    <xf numFmtId="0" fontId="10" fillId="0" borderId="0" xfId="97" applyFont="1"/>
    <xf numFmtId="0" fontId="12" fillId="0" borderId="0" xfId="223" applyFont="1"/>
    <xf numFmtId="0" fontId="8" fillId="0" borderId="0" xfId="97" applyFont="1"/>
    <xf numFmtId="175" fontId="12" fillId="0" borderId="0" xfId="223" applyNumberFormat="1" applyFont="1"/>
    <xf numFmtId="41" fontId="53" fillId="0" borderId="0" xfId="223" applyNumberFormat="1" applyFont="1"/>
    <xf numFmtId="41" fontId="12" fillId="0" borderId="0" xfId="223" applyNumberFormat="1" applyFont="1"/>
    <xf numFmtId="0" fontId="12" fillId="0" borderId="0" xfId="229" applyFont="1" applyAlignment="1">
      <alignment horizontal="center" wrapText="1"/>
    </xf>
    <xf numFmtId="17" fontId="8" fillId="0" borderId="0" xfId="213" applyNumberFormat="1" applyFont="1" applyFill="1" applyBorder="1" applyAlignment="1">
      <alignment horizontal="left"/>
    </xf>
    <xf numFmtId="41" fontId="8" fillId="0" borderId="0" xfId="213" applyNumberFormat="1" applyFont="1" applyFill="1" applyBorder="1" applyAlignment="1">
      <alignment horizontal="left"/>
    </xf>
    <xf numFmtId="49" fontId="8" fillId="0" borderId="0" xfId="213" applyNumberFormat="1" applyFont="1" applyFill="1" applyBorder="1" applyAlignment="1">
      <alignment horizontal="left"/>
    </xf>
    <xf numFmtId="180" fontId="10" fillId="0" borderId="0" xfId="0" applyNumberFormat="1" applyFont="1" applyFill="1" applyBorder="1" applyAlignment="1">
      <alignment horizontal="center" vertical="center" wrapText="1"/>
    </xf>
    <xf numFmtId="164" fontId="8" fillId="0" borderId="0" xfId="221" applyNumberFormat="1" applyFont="1" applyFill="1" applyBorder="1"/>
    <xf numFmtId="44" fontId="8" fillId="0" borderId="0" xfId="221" applyNumberFormat="1" applyFont="1" applyFill="1" applyBorder="1"/>
    <xf numFmtId="0" fontId="12" fillId="0" borderId="0" xfId="230" applyFont="1" applyProtection="1"/>
    <xf numFmtId="0" fontId="12" fillId="0" borderId="0" xfId="230" applyFont="1" applyAlignment="1" applyProtection="1">
      <alignment horizontal="right"/>
    </xf>
    <xf numFmtId="41" fontId="12" fillId="0" borderId="0" xfId="230" applyNumberFormat="1" applyFont="1" applyProtection="1"/>
    <xf numFmtId="0" fontId="12" fillId="0" borderId="0" xfId="230" applyFont="1"/>
    <xf numFmtId="0" fontId="12" fillId="0" borderId="21" xfId="230" applyFont="1" applyBorder="1" applyAlignment="1" applyProtection="1">
      <alignment horizontal="left"/>
    </xf>
    <xf numFmtId="0" fontId="12" fillId="0" borderId="14" xfId="230" applyFont="1" applyFill="1" applyBorder="1" applyAlignment="1" applyProtection="1">
      <alignment horizontal="center" vertical="center"/>
    </xf>
    <xf numFmtId="0" fontId="10" fillId="0" borderId="1" xfId="230" applyFont="1" applyFill="1" applyBorder="1" applyAlignment="1" applyProtection="1">
      <alignment horizontal="center"/>
    </xf>
    <xf numFmtId="0" fontId="53" fillId="0" borderId="20" xfId="230" applyFont="1" applyFill="1" applyBorder="1" applyProtection="1"/>
    <xf numFmtId="0" fontId="12" fillId="0" borderId="23" xfId="230" applyFont="1" applyFill="1" applyBorder="1" applyAlignment="1" applyProtection="1">
      <alignment horizontal="center" vertical="center"/>
    </xf>
    <xf numFmtId="0" fontId="12" fillId="0" borderId="0" xfId="230" applyFont="1" applyBorder="1"/>
    <xf numFmtId="166" fontId="12" fillId="0" borderId="0" xfId="231" applyNumberFormat="1" applyFont="1" applyBorder="1" applyProtection="1"/>
    <xf numFmtId="0" fontId="12" fillId="0" borderId="0" xfId="230" applyFont="1" applyBorder="1" applyAlignment="1" applyProtection="1">
      <alignment horizontal="center"/>
    </xf>
    <xf numFmtId="0" fontId="12" fillId="0" borderId="0" xfId="230" applyFont="1" applyFill="1" applyBorder="1" applyAlignment="1" applyProtection="1">
      <alignment horizontal="center" vertical="center"/>
    </xf>
    <xf numFmtId="175" fontId="8" fillId="0" borderId="26" xfId="230" applyNumberFormat="1" applyFont="1" applyFill="1" applyBorder="1" applyAlignment="1" applyProtection="1">
      <alignment horizontal="center"/>
    </xf>
    <xf numFmtId="0" fontId="12" fillId="0" borderId="25" xfId="230" applyFont="1" applyFill="1" applyBorder="1" applyProtection="1"/>
    <xf numFmtId="0" fontId="12" fillId="0" borderId="22" xfId="230" applyFont="1" applyFill="1" applyBorder="1" applyAlignment="1" applyProtection="1">
      <alignment horizontal="center" vertical="center"/>
    </xf>
    <xf numFmtId="0" fontId="10" fillId="0" borderId="24" xfId="230" applyFont="1" applyFill="1" applyBorder="1" applyAlignment="1" applyProtection="1">
      <alignment horizontal="center"/>
    </xf>
    <xf numFmtId="0" fontId="12" fillId="0" borderId="19" xfId="230" applyFont="1" applyFill="1" applyBorder="1" applyAlignment="1" applyProtection="1">
      <alignment horizontal="center" vertical="center"/>
    </xf>
    <xf numFmtId="0" fontId="53" fillId="0" borderId="2" xfId="230" applyFont="1" applyBorder="1" applyProtection="1"/>
    <xf numFmtId="0" fontId="53" fillId="0" borderId="0" xfId="230" applyFont="1" applyBorder="1" applyProtection="1"/>
    <xf numFmtId="0" fontId="53" fillId="0" borderId="0" xfId="230" applyFont="1" applyFill="1" applyBorder="1" applyProtection="1"/>
    <xf numFmtId="10" fontId="12" fillId="0" borderId="22" xfId="230" applyNumberFormat="1" applyFont="1" applyFill="1" applyBorder="1" applyAlignment="1" applyProtection="1">
      <alignment horizontal="right"/>
    </xf>
    <xf numFmtId="0" fontId="12" fillId="0" borderId="0" xfId="230" applyFont="1" applyBorder="1" applyProtection="1"/>
    <xf numFmtId="0" fontId="12" fillId="0" borderId="0" xfId="230" applyFont="1" applyFill="1" applyBorder="1" applyAlignment="1" applyProtection="1">
      <alignment vertical="center"/>
    </xf>
    <xf numFmtId="41" fontId="53" fillId="0" borderId="8" xfId="230" applyNumberFormat="1" applyFont="1" applyFill="1" applyBorder="1" applyAlignment="1" applyProtection="1">
      <alignment horizontal="right"/>
    </xf>
    <xf numFmtId="0" fontId="53" fillId="0" borderId="1" xfId="230" applyFont="1" applyBorder="1" applyProtection="1"/>
    <xf numFmtId="0" fontId="53" fillId="0" borderId="8" xfId="230" applyFont="1" applyFill="1" applyBorder="1" applyAlignment="1" applyProtection="1">
      <alignment horizontal="center" vertical="center"/>
    </xf>
    <xf numFmtId="0" fontId="53" fillId="36" borderId="19" xfId="230" applyFont="1" applyFill="1" applyBorder="1" applyProtection="1"/>
    <xf numFmtId="0" fontId="12" fillId="0" borderId="8" xfId="230" applyFont="1" applyFill="1" applyBorder="1" applyAlignment="1" applyProtection="1">
      <alignment horizontal="center" vertical="center"/>
    </xf>
    <xf numFmtId="41" fontId="12" fillId="0" borderId="0" xfId="230" applyNumberFormat="1" applyFont="1" applyFill="1" applyBorder="1" applyAlignment="1" applyProtection="1">
      <alignment horizontal="right"/>
    </xf>
    <xf numFmtId="10" fontId="61" fillId="0" borderId="0" xfId="230" applyNumberFormat="1" applyFont="1" applyFill="1" applyBorder="1" applyAlignment="1" applyProtection="1">
      <alignment horizontal="right"/>
    </xf>
    <xf numFmtId="0" fontId="53" fillId="0" borderId="14" xfId="230" applyFont="1" applyFill="1" applyBorder="1" applyAlignment="1" applyProtection="1">
      <alignment horizontal="center" vertical="center"/>
    </xf>
    <xf numFmtId="0" fontId="53" fillId="0" borderId="22" xfId="230" applyFont="1" applyFill="1" applyBorder="1" applyAlignment="1" applyProtection="1">
      <alignment horizontal="center" vertical="center"/>
    </xf>
    <xf numFmtId="166" fontId="60" fillId="0" borderId="22" xfId="231" applyNumberFormat="1" applyFont="1" applyFill="1" applyBorder="1" applyAlignment="1" applyProtection="1">
      <alignment horizontal="right"/>
    </xf>
    <xf numFmtId="0" fontId="12" fillId="0" borderId="19" xfId="230" applyFont="1" applyBorder="1" applyProtection="1"/>
    <xf numFmtId="0" fontId="10" fillId="0" borderId="8" xfId="230" applyFont="1" applyFill="1" applyBorder="1" applyAlignment="1" applyProtection="1">
      <alignment horizontal="center"/>
    </xf>
    <xf numFmtId="0" fontId="53" fillId="36" borderId="8" xfId="230" applyFont="1" applyFill="1" applyBorder="1" applyProtection="1"/>
    <xf numFmtId="41" fontId="12" fillId="0" borderId="19" xfId="230" applyNumberFormat="1" applyFont="1" applyFill="1" applyBorder="1" applyAlignment="1" applyProtection="1">
      <alignment horizontal="right"/>
    </xf>
    <xf numFmtId="41" fontId="12" fillId="0" borderId="22" xfId="230" applyNumberFormat="1" applyFont="1" applyFill="1" applyBorder="1" applyAlignment="1" applyProtection="1">
      <alignment horizontal="right"/>
    </xf>
    <xf numFmtId="0" fontId="12" fillId="0" borderId="0" xfId="230" applyFont="1" applyFill="1" applyBorder="1" applyProtection="1"/>
    <xf numFmtId="0" fontId="53" fillId="36" borderId="23" xfId="230" applyFont="1" applyFill="1" applyBorder="1" applyProtection="1"/>
    <xf numFmtId="10" fontId="12" fillId="0" borderId="0" xfId="230" applyNumberFormat="1" applyFont="1" applyFill="1" applyBorder="1" applyAlignment="1" applyProtection="1">
      <alignment horizontal="right"/>
    </xf>
    <xf numFmtId="10" fontId="53" fillId="0" borderId="0" xfId="230" applyNumberFormat="1" applyFont="1" applyFill="1" applyBorder="1" applyAlignment="1" applyProtection="1">
      <alignment horizontal="right"/>
    </xf>
    <xf numFmtId="166" fontId="12" fillId="0" borderId="22" xfId="231" applyNumberFormat="1" applyFont="1" applyFill="1" applyBorder="1" applyAlignment="1" applyProtection="1">
      <alignment horizontal="right"/>
    </xf>
    <xf numFmtId="0" fontId="53" fillId="0" borderId="0" xfId="230" applyFont="1" applyProtection="1"/>
    <xf numFmtId="0" fontId="53" fillId="36" borderId="20" xfId="230" applyFont="1" applyFill="1" applyBorder="1" applyProtection="1"/>
    <xf numFmtId="0" fontId="59" fillId="0" borderId="0" xfId="230" applyFont="1" applyFill="1" applyAlignment="1" applyProtection="1">
      <alignment horizontal="center"/>
    </xf>
    <xf numFmtId="0" fontId="53" fillId="0" borderId="0" xfId="230" applyFont="1" applyFill="1" applyAlignment="1" applyProtection="1">
      <alignment horizontal="right"/>
    </xf>
    <xf numFmtId="0" fontId="10" fillId="0" borderId="0" xfId="230" applyFont="1" applyFill="1" applyAlignment="1">
      <alignment horizontal="right"/>
    </xf>
    <xf numFmtId="0" fontId="12" fillId="0" borderId="25" xfId="230" applyFont="1" applyBorder="1" applyAlignment="1" applyProtection="1">
      <alignment horizontal="left"/>
    </xf>
    <xf numFmtId="166" fontId="12" fillId="0" borderId="26" xfId="231" applyNumberFormat="1" applyFont="1" applyFill="1" applyBorder="1" applyProtection="1"/>
    <xf numFmtId="41" fontId="12" fillId="0" borderId="26" xfId="230" applyNumberFormat="1" applyFont="1" applyFill="1" applyBorder="1" applyAlignment="1" applyProtection="1">
      <alignment horizontal="right"/>
    </xf>
    <xf numFmtId="166" fontId="12" fillId="0" borderId="26" xfId="231" applyNumberFormat="1" applyFont="1" applyFill="1" applyBorder="1" applyAlignment="1" applyProtection="1">
      <alignment horizontal="right"/>
    </xf>
    <xf numFmtId="166" fontId="60" fillId="0" borderId="26" xfId="231" applyNumberFormat="1" applyFont="1" applyFill="1" applyBorder="1" applyAlignment="1" applyProtection="1">
      <alignment horizontal="right"/>
    </xf>
    <xf numFmtId="41" fontId="53" fillId="0" borderId="24" xfId="230" applyNumberFormat="1" applyFont="1" applyFill="1" applyBorder="1" applyAlignment="1" applyProtection="1">
      <alignment horizontal="right"/>
    </xf>
    <xf numFmtId="10" fontId="12" fillId="0" borderId="26" xfId="230" applyNumberFormat="1" applyFont="1" applyFill="1" applyBorder="1" applyAlignment="1" applyProtection="1">
      <alignment horizontal="right"/>
    </xf>
    <xf numFmtId="0" fontId="53" fillId="0" borderId="0" xfId="230" applyFont="1" applyAlignment="1" applyProtection="1">
      <alignment horizontal="centerContinuous"/>
    </xf>
    <xf numFmtId="0" fontId="10" fillId="0" borderId="24" xfId="0" applyFont="1" applyFill="1" applyBorder="1" applyAlignment="1">
      <alignment horizontal="centerContinuous" vertical="center" wrapText="1"/>
    </xf>
    <xf numFmtId="42" fontId="12" fillId="0" borderId="26" xfId="228" applyNumberFormat="1" applyFont="1" applyBorder="1" applyAlignment="1">
      <alignment vertical="center"/>
    </xf>
    <xf numFmtId="0" fontId="12" fillId="0" borderId="26" xfId="229" applyFont="1" applyBorder="1" applyAlignment="1">
      <alignment wrapText="1"/>
    </xf>
    <xf numFmtId="42" fontId="12" fillId="0" borderId="26" xfId="228" applyNumberFormat="1" applyFont="1" applyBorder="1" applyAlignment="1">
      <alignment horizontal="center" vertical="center"/>
    </xf>
    <xf numFmtId="42" fontId="53" fillId="0" borderId="24" xfId="228" applyNumberFormat="1" applyFont="1" applyBorder="1" applyAlignment="1">
      <alignment vertical="center"/>
    </xf>
    <xf numFmtId="0" fontId="60" fillId="0" borderId="0" xfId="0" applyFont="1" applyFill="1" applyAlignment="1">
      <alignment horizontal="right"/>
    </xf>
    <xf numFmtId="164" fontId="60" fillId="0" borderId="0" xfId="223" applyNumberFormat="1" applyFont="1" applyFill="1" applyBorder="1" applyAlignment="1"/>
    <xf numFmtId="175" fontId="12" fillId="0" borderId="0" xfId="223" applyNumberFormat="1" applyFont="1" applyBorder="1"/>
    <xf numFmtId="0" fontId="12" fillId="0" borderId="0" xfId="223" applyFont="1" applyBorder="1"/>
    <xf numFmtId="0" fontId="63" fillId="0" borderId="0" xfId="223" applyFont="1"/>
    <xf numFmtId="166" fontId="53" fillId="0" borderId="0" xfId="233" applyNumberFormat="1" applyFont="1" applyAlignment="1">
      <alignment horizontal="right"/>
    </xf>
    <xf numFmtId="0" fontId="10" fillId="0" borderId="0" xfId="97" applyFont="1" applyAlignment="1">
      <alignment horizontal="right"/>
    </xf>
    <xf numFmtId="0" fontId="8" fillId="0" borderId="0" xfId="223" applyFont="1"/>
    <xf numFmtId="37" fontId="12" fillId="0" borderId="0" xfId="233" applyNumberFormat="1" applyFont="1" applyAlignment="1">
      <alignment horizontal="right"/>
    </xf>
    <xf numFmtId="0" fontId="65" fillId="0" borderId="0" xfId="229" applyFont="1" applyAlignment="1">
      <alignment horizontal="left"/>
    </xf>
    <xf numFmtId="0" fontId="65" fillId="0" borderId="0" xfId="0" applyFont="1" applyAlignment="1">
      <alignment vertical="top"/>
    </xf>
    <xf numFmtId="37" fontId="12" fillId="0" borderId="0" xfId="233" applyNumberFormat="1" applyFont="1" applyFill="1" applyAlignment="1">
      <alignment horizontal="right"/>
    </xf>
    <xf numFmtId="42" fontId="53" fillId="0" borderId="0" xfId="223" applyNumberFormat="1" applyFont="1"/>
    <xf numFmtId="0" fontId="53" fillId="0" borderId="20" xfId="229" applyFont="1" applyBorder="1" applyAlignment="1">
      <alignment horizontal="center" vertical="center" wrapText="1"/>
    </xf>
    <xf numFmtId="0" fontId="12" fillId="0" borderId="25" xfId="229" applyFont="1" applyBorder="1" applyAlignment="1">
      <alignment horizontal="center" vertical="center"/>
    </xf>
    <xf numFmtId="0" fontId="12" fillId="0" borderId="25" xfId="229" applyFont="1" applyBorder="1" applyAlignment="1">
      <alignment horizontal="center"/>
    </xf>
    <xf numFmtId="0" fontId="12" fillId="0" borderId="0" xfId="229" applyFont="1" applyBorder="1" applyAlignment="1">
      <alignment wrapText="1"/>
    </xf>
    <xf numFmtId="42" fontId="12" fillId="0" borderId="0" xfId="228" applyNumberFormat="1" applyFont="1" applyBorder="1" applyAlignment="1">
      <alignment horizontal="center" vertical="center"/>
    </xf>
    <xf numFmtId="0" fontId="53" fillId="0" borderId="20" xfId="229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/>
    </xf>
    <xf numFmtId="0" fontId="10" fillId="0" borderId="26" xfId="0" applyNumberFormat="1" applyFont="1" applyFill="1" applyBorder="1" applyAlignment="1">
      <alignment horizontal="left" vertical="center"/>
    </xf>
    <xf numFmtId="0" fontId="8" fillId="0" borderId="26" xfId="221" applyNumberFormat="1" applyFont="1" applyFill="1" applyBorder="1"/>
    <xf numFmtId="0" fontId="10" fillId="0" borderId="26" xfId="221" applyNumberFormat="1" applyFont="1" applyFill="1" applyBorder="1"/>
    <xf numFmtId="0" fontId="8" fillId="0" borderId="26" xfId="222" applyNumberFormat="1" applyFont="1" applyFill="1" applyBorder="1" applyAlignment="1">
      <alignment horizontal="left"/>
    </xf>
    <xf numFmtId="0" fontId="8" fillId="0" borderId="26" xfId="215" applyNumberFormat="1" applyFont="1" applyFill="1" applyBorder="1" applyAlignment="1">
      <alignment horizontal="left"/>
    </xf>
    <xf numFmtId="0" fontId="8" fillId="0" borderId="26" xfId="221" applyNumberFormat="1" applyFont="1" applyFill="1" applyBorder="1" applyAlignment="1">
      <alignment horizontal="left"/>
    </xf>
    <xf numFmtId="0" fontId="10" fillId="0" borderId="26" xfId="221" applyNumberFormat="1" applyFont="1" applyFill="1" applyBorder="1" applyAlignment="1">
      <alignment horizontal="left"/>
    </xf>
    <xf numFmtId="0" fontId="8" fillId="0" borderId="26" xfId="215" applyNumberFormat="1" applyFont="1" applyFill="1" applyBorder="1"/>
    <xf numFmtId="0" fontId="8" fillId="0" borderId="21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27" xfId="0" applyNumberFormat="1" applyFont="1" applyFill="1" applyBorder="1"/>
    <xf numFmtId="0" fontId="12" fillId="0" borderId="29" xfId="230" applyFont="1" applyBorder="1" applyAlignment="1" applyProtection="1">
      <alignment horizontal="left"/>
    </xf>
    <xf numFmtId="166" fontId="12" fillId="0" borderId="19" xfId="231" applyNumberFormat="1" applyFont="1" applyFill="1" applyBorder="1" applyProtection="1"/>
    <xf numFmtId="0" fontId="8" fillId="0" borderId="19" xfId="230" applyFont="1" applyFill="1" applyBorder="1" applyAlignment="1" applyProtection="1">
      <alignment horizontal="left"/>
    </xf>
    <xf numFmtId="0" fontId="12" fillId="0" borderId="28" xfId="223" applyFont="1" applyFill="1" applyBorder="1" applyAlignment="1">
      <alignment horizontal="left"/>
    </xf>
    <xf numFmtId="0" fontId="8" fillId="0" borderId="2" xfId="230" applyFont="1" applyFill="1" applyBorder="1" applyAlignment="1" applyProtection="1">
      <alignment horizontal="left"/>
    </xf>
    <xf numFmtId="0" fontId="12" fillId="0" borderId="27" xfId="223" applyFont="1" applyFill="1" applyBorder="1" applyAlignment="1">
      <alignment horizontal="left"/>
    </xf>
    <xf numFmtId="37" fontId="12" fillId="0" borderId="0" xfId="233" applyNumberFormat="1" applyFont="1" applyBorder="1" applyAlignment="1">
      <alignment horizontal="right"/>
    </xf>
    <xf numFmtId="37" fontId="8" fillId="0" borderId="0" xfId="223" applyNumberFormat="1" applyFont="1"/>
    <xf numFmtId="37" fontId="8" fillId="0" borderId="0" xfId="233" applyNumberFormat="1" applyFont="1" applyBorder="1" applyAlignment="1">
      <alignment horizontal="right"/>
    </xf>
    <xf numFmtId="37" fontId="8" fillId="0" borderId="0" xfId="223" applyNumberFormat="1" applyFont="1" applyBorder="1"/>
    <xf numFmtId="166" fontId="12" fillId="0" borderId="2" xfId="231" applyNumberFormat="1" applyFont="1" applyFill="1" applyBorder="1" applyProtection="1"/>
    <xf numFmtId="0" fontId="66" fillId="0" borderId="0" xfId="229" applyFont="1" applyAlignment="1">
      <alignment horizontal="left"/>
    </xf>
    <xf numFmtId="164" fontId="8" fillId="37" borderId="25" xfId="221" applyNumberFormat="1" applyFont="1" applyFill="1" applyBorder="1"/>
    <xf numFmtId="164" fontId="8" fillId="37" borderId="0" xfId="221" applyNumberFormat="1" applyFont="1" applyFill="1" applyBorder="1"/>
    <xf numFmtId="164" fontId="8" fillId="37" borderId="26" xfId="221" applyNumberFormat="1" applyFont="1" applyFill="1" applyBorder="1"/>
    <xf numFmtId="164" fontId="8" fillId="37" borderId="21" xfId="221" applyNumberFormat="1" applyFont="1" applyFill="1" applyBorder="1"/>
    <xf numFmtId="164" fontId="8" fillId="37" borderId="2" xfId="221" applyNumberFormat="1" applyFont="1" applyFill="1" applyBorder="1"/>
    <xf numFmtId="164" fontId="8" fillId="37" borderId="27" xfId="221" applyNumberFormat="1" applyFont="1" applyFill="1" applyBorder="1"/>
    <xf numFmtId="166" fontId="8" fillId="37" borderId="25" xfId="215" applyNumberFormat="1" applyFont="1" applyFill="1" applyBorder="1"/>
    <xf numFmtId="166" fontId="8" fillId="37" borderId="0" xfId="215" applyNumberFormat="1" applyFont="1" applyFill="1" applyBorder="1"/>
    <xf numFmtId="166" fontId="8" fillId="37" borderId="26" xfId="215" applyNumberFormat="1" applyFont="1" applyFill="1" applyBorder="1"/>
    <xf numFmtId="44" fontId="8" fillId="37" borderId="21" xfId="221" applyNumberFormat="1" applyFont="1" applyFill="1" applyBorder="1"/>
    <xf numFmtId="44" fontId="8" fillId="37" borderId="2" xfId="221" applyNumberFormat="1" applyFont="1" applyFill="1" applyBorder="1"/>
    <xf numFmtId="44" fontId="8" fillId="37" borderId="27" xfId="221" applyNumberFormat="1" applyFont="1" applyFill="1" applyBorder="1"/>
    <xf numFmtId="44" fontId="8" fillId="37" borderId="2" xfId="221" applyFont="1" applyFill="1" applyBorder="1"/>
    <xf numFmtId="164" fontId="10" fillId="37" borderId="25" xfId="221" applyNumberFormat="1" applyFont="1" applyFill="1" applyBorder="1"/>
    <xf numFmtId="164" fontId="10" fillId="37" borderId="0" xfId="221" applyNumberFormat="1" applyFont="1" applyFill="1" applyBorder="1"/>
    <xf numFmtId="164" fontId="10" fillId="37" borderId="26" xfId="221" applyNumberFormat="1" applyFont="1" applyFill="1" applyBorder="1"/>
    <xf numFmtId="166" fontId="8" fillId="37" borderId="25" xfId="215" applyNumberFormat="1" applyFont="1" applyFill="1" applyBorder="1" applyAlignment="1">
      <alignment wrapText="1"/>
    </xf>
    <xf numFmtId="41" fontId="12" fillId="37" borderId="23" xfId="230" applyNumberFormat="1" applyFont="1" applyFill="1" applyBorder="1" applyAlignment="1" applyProtection="1">
      <alignment horizontal="right"/>
    </xf>
    <xf numFmtId="41" fontId="12" fillId="37" borderId="28" xfId="230" applyNumberFormat="1" applyFont="1" applyFill="1" applyBorder="1" applyAlignment="1" applyProtection="1">
      <alignment horizontal="right"/>
    </xf>
    <xf numFmtId="41" fontId="12" fillId="37" borderId="22" xfId="230" applyNumberFormat="1" applyFont="1" applyFill="1" applyBorder="1" applyAlignment="1" applyProtection="1">
      <alignment horizontal="right"/>
    </xf>
    <xf numFmtId="41" fontId="12" fillId="37" borderId="26" xfId="230" applyNumberFormat="1" applyFont="1" applyFill="1" applyBorder="1" applyAlignment="1" applyProtection="1">
      <alignment horizontal="right"/>
    </xf>
    <xf numFmtId="41" fontId="53" fillId="37" borderId="8" xfId="230" applyNumberFormat="1" applyFont="1" applyFill="1" applyBorder="1" applyAlignment="1" applyProtection="1">
      <alignment horizontal="right"/>
    </xf>
    <xf numFmtId="41" fontId="53" fillId="37" borderId="24" xfId="230" applyNumberFormat="1" applyFont="1" applyFill="1" applyBorder="1" applyAlignment="1" applyProtection="1">
      <alignment horizontal="right"/>
    </xf>
    <xf numFmtId="181" fontId="8" fillId="37" borderId="22" xfId="234" applyNumberFormat="1" applyFont="1" applyFill="1" applyBorder="1" applyAlignment="1" applyProtection="1">
      <alignment horizontal="right"/>
    </xf>
    <xf numFmtId="41" fontId="8" fillId="37" borderId="22" xfId="230" applyNumberFormat="1" applyFont="1" applyFill="1" applyBorder="1" applyAlignment="1" applyProtection="1">
      <alignment horizontal="right"/>
    </xf>
    <xf numFmtId="41" fontId="8" fillId="37" borderId="26" xfId="230" applyNumberFormat="1" applyFont="1" applyFill="1" applyBorder="1" applyAlignment="1" applyProtection="1">
      <alignment horizontal="right"/>
    </xf>
    <xf numFmtId="38" fontId="8" fillId="37" borderId="22" xfId="230" applyNumberFormat="1" applyFont="1" applyFill="1" applyBorder="1" applyAlignment="1" applyProtection="1">
      <alignment horizontal="right"/>
    </xf>
    <xf numFmtId="164" fontId="53" fillId="37" borderId="22" xfId="232" applyNumberFormat="1" applyFont="1" applyFill="1" applyBorder="1" applyAlignment="1" applyProtection="1">
      <alignment horizontal="right"/>
    </xf>
    <xf numFmtId="164" fontId="53" fillId="37" borderId="26" xfId="232" applyNumberFormat="1" applyFont="1" applyFill="1" applyBorder="1" applyAlignment="1" applyProtection="1">
      <alignment horizontal="right"/>
    </xf>
    <xf numFmtId="44" fontId="53" fillId="37" borderId="22" xfId="232" applyNumberFormat="1" applyFont="1" applyFill="1" applyBorder="1" applyAlignment="1" applyProtection="1">
      <alignment horizontal="right"/>
    </xf>
    <xf numFmtId="44" fontId="53" fillId="37" borderId="26" xfId="232" applyNumberFormat="1" applyFont="1" applyFill="1" applyBorder="1" applyAlignment="1" applyProtection="1">
      <alignment horizontal="right"/>
    </xf>
    <xf numFmtId="10" fontId="53" fillId="37" borderId="14" xfId="234" applyNumberFormat="1" applyFont="1" applyFill="1" applyBorder="1" applyAlignment="1" applyProtection="1">
      <alignment horizontal="right"/>
    </xf>
    <xf numFmtId="10" fontId="53" fillId="37" borderId="27" xfId="230" applyNumberFormat="1" applyFont="1" applyFill="1" applyBorder="1" applyAlignment="1" applyProtection="1">
      <alignment horizontal="right"/>
    </xf>
    <xf numFmtId="164" fontId="10" fillId="37" borderId="22" xfId="232" applyNumberFormat="1" applyFont="1" applyFill="1" applyBorder="1" applyAlignment="1" applyProtection="1">
      <alignment horizontal="right"/>
    </xf>
    <xf numFmtId="164" fontId="10" fillId="37" borderId="26" xfId="232" applyNumberFormat="1" applyFont="1" applyFill="1" applyBorder="1" applyAlignment="1" applyProtection="1">
      <alignment horizontal="right"/>
    </xf>
    <xf numFmtId="44" fontId="10" fillId="37" borderId="22" xfId="232" applyNumberFormat="1" applyFont="1" applyFill="1" applyBorder="1" applyAlignment="1" applyProtection="1">
      <alignment horizontal="right"/>
    </xf>
    <xf numFmtId="44" fontId="10" fillId="37" borderId="26" xfId="232" applyNumberFormat="1" applyFont="1" applyFill="1" applyBorder="1" applyAlignment="1" applyProtection="1">
      <alignment horizontal="right"/>
    </xf>
    <xf numFmtId="10" fontId="10" fillId="37" borderId="14" xfId="230" applyNumberFormat="1" applyFont="1" applyFill="1" applyBorder="1" applyAlignment="1" applyProtection="1">
      <alignment horizontal="right"/>
    </xf>
    <xf numFmtId="10" fontId="10" fillId="37" borderId="27" xfId="230" applyNumberFormat="1" applyFont="1" applyFill="1" applyBorder="1" applyAlignment="1" applyProtection="1">
      <alignment horizontal="right"/>
    </xf>
    <xf numFmtId="38" fontId="8" fillId="37" borderId="26" xfId="230" applyNumberFormat="1" applyFont="1" applyFill="1" applyBorder="1" applyAlignment="1" applyProtection="1">
      <alignment horizontal="right"/>
    </xf>
    <xf numFmtId="10" fontId="53" fillId="37" borderId="14" xfId="230" applyNumberFormat="1" applyFont="1" applyFill="1" applyBorder="1" applyAlignment="1" applyProtection="1">
      <alignment horizontal="right"/>
    </xf>
    <xf numFmtId="166" fontId="12" fillId="37" borderId="27" xfId="231" applyNumberFormat="1" applyFont="1" applyFill="1" applyBorder="1" applyProtection="1"/>
    <xf numFmtId="0" fontId="10" fillId="0" borderId="1" xfId="230" applyFont="1" applyFill="1" applyBorder="1" applyAlignment="1" applyProtection="1">
      <alignment horizontal="center"/>
    </xf>
    <xf numFmtId="0" fontId="12" fillId="0" borderId="24" xfId="223" applyFont="1" applyFill="1" applyBorder="1" applyAlignment="1"/>
  </cellXfs>
  <cellStyles count="235">
    <cellStyle name="20% - Accent1 2" xfId="3"/>
    <cellStyle name="20% - Accent2 2" xfId="4"/>
    <cellStyle name="20% - Accent3 2" xfId="5"/>
    <cellStyle name="20% - Accent4 2" xfId="6"/>
    <cellStyle name="40% - Accent1 2" xfId="7"/>
    <cellStyle name="40% - Accent3 2" xfId="8"/>
    <cellStyle name="40% - Accent4 2" xfId="9"/>
    <cellStyle name="40% - Accent6 2" xfId="10"/>
    <cellStyle name="60% - Accent1 2" xfId="11"/>
    <cellStyle name="60% - Accent3 2" xfId="12"/>
    <cellStyle name="60% - Accent4 2" xfId="13"/>
    <cellStyle name="60% - Accent6 2" xfId="14"/>
    <cellStyle name="Accent1 2" xfId="15"/>
    <cellStyle name="Accent2 2" xfId="16"/>
    <cellStyle name="Accent3 2" xfId="17"/>
    <cellStyle name="Accent4 2" xfId="18"/>
    <cellStyle name="Bad 2" xfId="19"/>
    <cellStyle name="Calculation 2" xfId="20"/>
    <cellStyle name="Column total in dollars" xfId="21"/>
    <cellStyle name="Comma" xfId="233" builtinId="3"/>
    <cellStyle name="Comma  - Style1" xfId="22"/>
    <cellStyle name="Comma  - Style2" xfId="23"/>
    <cellStyle name="Comma  - Style3" xfId="24"/>
    <cellStyle name="Comma  - Style4" xfId="25"/>
    <cellStyle name="Comma  - Style5" xfId="26"/>
    <cellStyle name="Comma  - Style6" xfId="27"/>
    <cellStyle name="Comma  - Style7" xfId="28"/>
    <cellStyle name="Comma  - Style8" xfId="29"/>
    <cellStyle name="Comma (0)" xfId="30"/>
    <cellStyle name="Comma 10" xfId="31"/>
    <cellStyle name="Comma 10 2" xfId="32"/>
    <cellStyle name="Comma 11" xfId="33"/>
    <cellStyle name="Comma 12" xfId="34"/>
    <cellStyle name="Comma 13" xfId="35"/>
    <cellStyle name="Comma 13 2" xfId="36"/>
    <cellStyle name="Comma 13 2 2" xfId="37"/>
    <cellStyle name="Comma 13 3" xfId="231"/>
    <cellStyle name="Comma 14" xfId="38"/>
    <cellStyle name="Comma 15" xfId="215"/>
    <cellStyle name="Comma 16" xfId="226"/>
    <cellStyle name="Comma 2" xfId="39"/>
    <cellStyle name="Comma 2 2" xfId="40"/>
    <cellStyle name="Comma 2 2 2" xfId="41"/>
    <cellStyle name="Comma 3" xfId="42"/>
    <cellStyle name="Comma 3 2" xfId="43"/>
    <cellStyle name="Comma 3 3" xfId="44"/>
    <cellStyle name="Comma 4" xfId="45"/>
    <cellStyle name="Comma 4 2" xfId="46"/>
    <cellStyle name="Comma 4 3" xfId="47"/>
    <cellStyle name="Comma 5" xfId="48"/>
    <cellStyle name="Comma 6" xfId="49"/>
    <cellStyle name="Comma 6 2" xfId="50"/>
    <cellStyle name="Comma 7" xfId="51"/>
    <cellStyle name="Comma 7 2" xfId="52"/>
    <cellStyle name="Comma 7 2 2" xfId="53"/>
    <cellStyle name="Comma 8" xfId="54"/>
    <cellStyle name="Comma 9" xfId="55"/>
    <cellStyle name="Comma0" xfId="56"/>
    <cellStyle name="Comma0 - Style3" xfId="57"/>
    <cellStyle name="Comma0 - Style4" xfId="58"/>
    <cellStyle name="Comma0_3Q 2008 Release10-27-08 - USE FOR UT DEC 2009 GRC (5)" xfId="59"/>
    <cellStyle name="Comma1 - Style1" xfId="60"/>
    <cellStyle name="Currency 2" xfId="61"/>
    <cellStyle name="Currency 2 2" xfId="62"/>
    <cellStyle name="Currency 2 2 2" xfId="63"/>
    <cellStyle name="Currency 3" xfId="64"/>
    <cellStyle name="Currency 3 2" xfId="65"/>
    <cellStyle name="Currency 4" xfId="66"/>
    <cellStyle name="Currency 5" xfId="67"/>
    <cellStyle name="Currency 6" xfId="68"/>
    <cellStyle name="Currency 7" xfId="69"/>
    <cellStyle name="Currency 7 2" xfId="70"/>
    <cellStyle name="Currency 7 2 2" xfId="71"/>
    <cellStyle name="Currency 7 3" xfId="232"/>
    <cellStyle name="Currency 8" xfId="216"/>
    <cellStyle name="Currency 8 2" xfId="228"/>
    <cellStyle name="Currency 9" xfId="221"/>
    <cellStyle name="Currency No Comma" xfId="72"/>
    <cellStyle name="Currency(0)" xfId="73"/>
    <cellStyle name="Currency0" xfId="74"/>
    <cellStyle name="Date" xfId="75"/>
    <cellStyle name="Date - Style3" xfId="76"/>
    <cellStyle name="Date_3Q 2008 Release10-27-08 - USE FOR UT DEC 2009 GRC (5)" xfId="77"/>
    <cellStyle name="Fixed" xfId="78"/>
    <cellStyle name="General" xfId="79"/>
    <cellStyle name="Grey" xfId="80"/>
    <cellStyle name="header" xfId="81"/>
    <cellStyle name="Header1" xfId="82"/>
    <cellStyle name="Header2" xfId="83"/>
    <cellStyle name="Heading 1 2" xfId="84"/>
    <cellStyle name="Heading 2 2" xfId="85"/>
    <cellStyle name="Heading 3 2" xfId="86"/>
    <cellStyle name="Heading 4 2" xfId="87"/>
    <cellStyle name="Input [yellow]" xfId="88"/>
    <cellStyle name="Marathon" xfId="89"/>
    <cellStyle name="MCP" xfId="90"/>
    <cellStyle name="nONE" xfId="91"/>
    <cellStyle name="noninput" xfId="92"/>
    <cellStyle name="noninput 2" xfId="93"/>
    <cellStyle name="noninput 3" xfId="94"/>
    <cellStyle name="Normal" xfId="0" builtinId="0"/>
    <cellStyle name="Normal - Style1" xfId="95"/>
    <cellStyle name="Normal 10" xfId="96"/>
    <cellStyle name="Normal 11" xfId="97"/>
    <cellStyle name="Normal 12" xfId="98"/>
    <cellStyle name="Normal 13" xfId="99"/>
    <cellStyle name="Normal 14" xfId="100"/>
    <cellStyle name="Normal 15" xfId="1"/>
    <cellStyle name="Normal 15 2" xfId="101"/>
    <cellStyle name="Normal 15 2 2" xfId="102"/>
    <cellStyle name="Normal 15 3" xfId="230"/>
    <cellStyle name="Normal 16" xfId="103"/>
    <cellStyle name="Normal 17" xfId="104"/>
    <cellStyle name="Normal 18" xfId="2"/>
    <cellStyle name="Normal 18 2" xfId="209"/>
    <cellStyle name="Normal 18 3" xfId="210"/>
    <cellStyle name="Normal 18 4" xfId="214"/>
    <cellStyle name="Normal 18 5" xfId="223"/>
    <cellStyle name="Normal 19" xfId="105"/>
    <cellStyle name="Normal 19 2" xfId="213"/>
    <cellStyle name="Normal 2" xfId="106"/>
    <cellStyle name="Normal 2 2" xfId="107"/>
    <cellStyle name="Normal 2 3" xfId="108"/>
    <cellStyle name="Normal 2 3 2" xfId="109"/>
    <cellStyle name="Normal 2 4" xfId="110"/>
    <cellStyle name="Normal 20" xfId="111"/>
    <cellStyle name="Normal 21" xfId="112"/>
    <cellStyle name="Normal 22" xfId="211"/>
    <cellStyle name="Normal 22 2" xfId="217"/>
    <cellStyle name="Normal 23" xfId="218"/>
    <cellStyle name="Normal 23 2" xfId="229"/>
    <cellStyle name="Normal 24" xfId="219"/>
    <cellStyle name="Normal 25" xfId="220"/>
    <cellStyle name="Normal 26" xfId="224"/>
    <cellStyle name="Normal 27" xfId="225"/>
    <cellStyle name="Normal 28" xfId="227"/>
    <cellStyle name="Normal 3" xfId="113"/>
    <cellStyle name="Normal 3 2" xfId="114"/>
    <cellStyle name="Normal 4" xfId="115"/>
    <cellStyle name="Normal 4 2" xfId="116"/>
    <cellStyle name="Normal 4 3" xfId="117"/>
    <cellStyle name="Normal 5" xfId="118"/>
    <cellStyle name="Normal 5 2" xfId="119"/>
    <cellStyle name="Normal 6" xfId="120"/>
    <cellStyle name="Normal 6 2" xfId="121"/>
    <cellStyle name="Normal 6 2 2" xfId="122"/>
    <cellStyle name="Normal 6 3" xfId="123"/>
    <cellStyle name="Normal 6 4" xfId="124"/>
    <cellStyle name="Normal 6 4 2" xfId="125"/>
    <cellStyle name="Normal 7" xfId="126"/>
    <cellStyle name="Normal 8" xfId="127"/>
    <cellStyle name="Normal 8 2" xfId="128"/>
    <cellStyle name="Normal 9" xfId="129"/>
    <cellStyle name="Normal(0)" xfId="130"/>
    <cellStyle name="Number" xfId="131"/>
    <cellStyle name="Output 2" xfId="132"/>
    <cellStyle name="Password" xfId="133"/>
    <cellStyle name="Percen - Style1" xfId="134"/>
    <cellStyle name="Percen - Style2" xfId="135"/>
    <cellStyle name="Percent" xfId="234" builtinId="5"/>
    <cellStyle name="Percent [2]" xfId="136"/>
    <cellStyle name="Percent 10" xfId="222"/>
    <cellStyle name="Percent 2" xfId="137"/>
    <cellStyle name="Percent 2 2" xfId="138"/>
    <cellStyle name="Percent 2 2 2" xfId="139"/>
    <cellStyle name="Percent 2 3" xfId="140"/>
    <cellStyle name="Percent 3" xfId="141"/>
    <cellStyle name="Percent 3 2" xfId="142"/>
    <cellStyle name="Percent 4" xfId="143"/>
    <cellStyle name="Percent 5" xfId="144"/>
    <cellStyle name="Percent 6" xfId="145"/>
    <cellStyle name="Percent 6 2" xfId="146"/>
    <cellStyle name="Percent 6 2 2" xfId="147"/>
    <cellStyle name="Percent 7" xfId="148"/>
    <cellStyle name="Percent 8" xfId="149"/>
    <cellStyle name="Percent 9" xfId="150"/>
    <cellStyle name="Percent 9 2" xfId="151"/>
    <cellStyle name="Percent(0)" xfId="152"/>
    <cellStyle name="SAPBEXaggData" xfId="153"/>
    <cellStyle name="SAPBEXaggDataEmph" xfId="154"/>
    <cellStyle name="SAPBEXaggItem" xfId="155"/>
    <cellStyle name="SAPBEXaggItemX" xfId="156"/>
    <cellStyle name="SAPBEXchaText" xfId="157"/>
    <cellStyle name="SAPBEXexcBad7" xfId="158"/>
    <cellStyle name="SAPBEXexcBad8" xfId="159"/>
    <cellStyle name="SAPBEXexcBad9" xfId="160"/>
    <cellStyle name="SAPBEXexcCritical4" xfId="161"/>
    <cellStyle name="SAPBEXexcCritical5" xfId="162"/>
    <cellStyle name="SAPBEXexcCritical6" xfId="163"/>
    <cellStyle name="SAPBEXexcGood1" xfId="164"/>
    <cellStyle name="SAPBEXexcGood2" xfId="165"/>
    <cellStyle name="SAPBEXexcGood3" xfId="166"/>
    <cellStyle name="SAPBEXfilterDrill" xfId="167"/>
    <cellStyle name="SAPBEXfilterItem" xfId="168"/>
    <cellStyle name="SAPBEXfilterText" xfId="169"/>
    <cellStyle name="SAPBEXformats" xfId="170"/>
    <cellStyle name="SAPBEXheaderItem" xfId="171"/>
    <cellStyle name="SAPBEXheaderText" xfId="172"/>
    <cellStyle name="SAPBEXHLevel0" xfId="173"/>
    <cellStyle name="SAPBEXHLevel0X" xfId="174"/>
    <cellStyle name="SAPBEXHLevel1" xfId="175"/>
    <cellStyle name="SAPBEXHLevel1X" xfId="176"/>
    <cellStyle name="SAPBEXHLevel2" xfId="177"/>
    <cellStyle name="SAPBEXHLevel2X" xfId="178"/>
    <cellStyle name="SAPBEXHLevel3" xfId="179"/>
    <cellStyle name="SAPBEXHLevel3X" xfId="180"/>
    <cellStyle name="SAPBEXresData" xfId="181"/>
    <cellStyle name="SAPBEXresDataEmph" xfId="182"/>
    <cellStyle name="SAPBEXresItem" xfId="183"/>
    <cellStyle name="SAPBEXresItemX" xfId="184"/>
    <cellStyle name="SAPBEXstdData" xfId="185"/>
    <cellStyle name="SAPBEXstdDataEmph" xfId="186"/>
    <cellStyle name="SAPBEXstdItem" xfId="187"/>
    <cellStyle name="SAPBEXstdItemX" xfId="188"/>
    <cellStyle name="SAPBEXtitle" xfId="189"/>
    <cellStyle name="SAPBEXtitle 2" xfId="190"/>
    <cellStyle name="SAPBEXundefined" xfId="191"/>
    <cellStyle name="Shade" xfId="192"/>
    <cellStyle name="Special" xfId="193"/>
    <cellStyle name="Style 1" xfId="194"/>
    <cellStyle name="Style 27" xfId="195"/>
    <cellStyle name="Style 35" xfId="196"/>
    <cellStyle name="Style 36" xfId="197"/>
    <cellStyle name="Title 2" xfId="198"/>
    <cellStyle name="Titles" xfId="199"/>
    <cellStyle name="Total 2" xfId="200"/>
    <cellStyle name="Total2 - Style2" xfId="201"/>
    <cellStyle name="TRANSMISSION RELIABILITY PORTION OF PROJECT" xfId="202"/>
    <cellStyle name="Underl - Style4" xfId="203"/>
    <cellStyle name="Unprot" xfId="204"/>
    <cellStyle name="Unprot 2" xfId="205"/>
    <cellStyle name="Unprot 3" xfId="206"/>
    <cellStyle name="Unprot$" xfId="207"/>
    <cellStyle name="Unprot_CA PTAM New Wind Sept-09 - Estimated Preview" xfId="212"/>
    <cellStyle name="Unprotect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100853</xdr:colOff>
      <xdr:row>5</xdr:row>
      <xdr:rowOff>56030</xdr:rowOff>
    </xdr:from>
    <xdr:to>
      <xdr:col>14</xdr:col>
      <xdr:colOff>672353</xdr:colOff>
      <xdr:row>8</xdr:row>
      <xdr:rowOff>100854</xdr:rowOff>
    </xdr:to>
    <xdr:sp macro="" textlink="">
      <xdr:nvSpPr>
        <xdr:cNvPr id="2" name="TextBox 1"/>
        <xdr:cNvSpPr txBox="1"/>
      </xdr:nvSpPr>
      <xdr:spPr>
        <a:xfrm>
          <a:off x="4572000" y="986118"/>
          <a:ext cx="9939618" cy="515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3</xdr:col>
      <xdr:colOff>112058</xdr:colOff>
      <xdr:row>14</xdr:row>
      <xdr:rowOff>22412</xdr:rowOff>
    </xdr:from>
    <xdr:to>
      <xdr:col>14</xdr:col>
      <xdr:colOff>728381</xdr:colOff>
      <xdr:row>17</xdr:row>
      <xdr:rowOff>134471</xdr:rowOff>
    </xdr:to>
    <xdr:sp macro="" textlink="">
      <xdr:nvSpPr>
        <xdr:cNvPr id="3" name="TextBox 2"/>
        <xdr:cNvSpPr txBox="1"/>
      </xdr:nvSpPr>
      <xdr:spPr>
        <a:xfrm>
          <a:off x="4583205" y="2364441"/>
          <a:ext cx="9984441" cy="582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 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3</xdr:col>
      <xdr:colOff>134469</xdr:colOff>
      <xdr:row>22</xdr:row>
      <xdr:rowOff>56033</xdr:rowOff>
    </xdr:from>
    <xdr:to>
      <xdr:col>14</xdr:col>
      <xdr:colOff>806822</xdr:colOff>
      <xdr:row>25</xdr:row>
      <xdr:rowOff>123267</xdr:rowOff>
    </xdr:to>
    <xdr:sp macro="" textlink="">
      <xdr:nvSpPr>
        <xdr:cNvPr id="4" name="TextBox 3"/>
        <xdr:cNvSpPr txBox="1"/>
      </xdr:nvSpPr>
      <xdr:spPr>
        <a:xfrm>
          <a:off x="4605616" y="3653121"/>
          <a:ext cx="10040471" cy="537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 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16</xdr:col>
      <xdr:colOff>96371</xdr:colOff>
      <xdr:row>5</xdr:row>
      <xdr:rowOff>51546</xdr:rowOff>
    </xdr:from>
    <xdr:to>
      <xdr:col>27</xdr:col>
      <xdr:colOff>667872</xdr:colOff>
      <xdr:row>8</xdr:row>
      <xdr:rowOff>96370</xdr:rowOff>
    </xdr:to>
    <xdr:sp macro="" textlink="">
      <xdr:nvSpPr>
        <xdr:cNvPr id="5" name="TextBox 4"/>
        <xdr:cNvSpPr txBox="1"/>
      </xdr:nvSpPr>
      <xdr:spPr>
        <a:xfrm>
          <a:off x="14888136" y="981634"/>
          <a:ext cx="9939618" cy="515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 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16</xdr:col>
      <xdr:colOff>129988</xdr:colOff>
      <xdr:row>14</xdr:row>
      <xdr:rowOff>22413</xdr:rowOff>
    </xdr:from>
    <xdr:to>
      <xdr:col>27</xdr:col>
      <xdr:colOff>701489</xdr:colOff>
      <xdr:row>17</xdr:row>
      <xdr:rowOff>112059</xdr:rowOff>
    </xdr:to>
    <xdr:sp macro="" textlink="">
      <xdr:nvSpPr>
        <xdr:cNvPr id="6" name="TextBox 5"/>
        <xdr:cNvSpPr txBox="1"/>
      </xdr:nvSpPr>
      <xdr:spPr>
        <a:xfrm>
          <a:off x="14921753" y="2364442"/>
          <a:ext cx="9939618" cy="560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 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16</xdr:col>
      <xdr:colOff>197223</xdr:colOff>
      <xdr:row>22</xdr:row>
      <xdr:rowOff>85167</xdr:rowOff>
    </xdr:from>
    <xdr:to>
      <xdr:col>27</xdr:col>
      <xdr:colOff>818029</xdr:colOff>
      <xdr:row>25</xdr:row>
      <xdr:rowOff>152401</xdr:rowOff>
    </xdr:to>
    <xdr:sp macro="" textlink="">
      <xdr:nvSpPr>
        <xdr:cNvPr id="7" name="TextBox 6"/>
        <xdr:cNvSpPr txBox="1"/>
      </xdr:nvSpPr>
      <xdr:spPr>
        <a:xfrm>
          <a:off x="14988988" y="3682255"/>
          <a:ext cx="9988923" cy="537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 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3</xdr:col>
      <xdr:colOff>134469</xdr:colOff>
      <xdr:row>55</xdr:row>
      <xdr:rowOff>22419</xdr:rowOff>
    </xdr:from>
    <xdr:to>
      <xdr:col>14</xdr:col>
      <xdr:colOff>705969</xdr:colOff>
      <xdr:row>57</xdr:row>
      <xdr:rowOff>100854</xdr:rowOff>
    </xdr:to>
    <xdr:sp macro="" textlink="">
      <xdr:nvSpPr>
        <xdr:cNvPr id="10" name="TextBox 9"/>
        <xdr:cNvSpPr txBox="1"/>
      </xdr:nvSpPr>
      <xdr:spPr>
        <a:xfrm>
          <a:off x="4605616" y="8796625"/>
          <a:ext cx="9939618" cy="39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</a:t>
          </a:r>
          <a:r>
            <a:rPr lang="en-US" sz="105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APPLICABLE - All Washington-allocated REC applied against Washington's RPS Compliance requirement.</a:t>
          </a:r>
          <a:endParaRPr lang="en-US" sz="105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141193</xdr:colOff>
      <xdr:row>55</xdr:row>
      <xdr:rowOff>11202</xdr:rowOff>
    </xdr:from>
    <xdr:to>
      <xdr:col>27</xdr:col>
      <xdr:colOff>712694</xdr:colOff>
      <xdr:row>57</xdr:row>
      <xdr:rowOff>107579</xdr:rowOff>
    </xdr:to>
    <xdr:sp macro="" textlink="">
      <xdr:nvSpPr>
        <xdr:cNvPr id="11" name="TextBox 10"/>
        <xdr:cNvSpPr txBox="1"/>
      </xdr:nvSpPr>
      <xdr:spPr>
        <a:xfrm>
          <a:off x="14932958" y="8785408"/>
          <a:ext cx="9939618" cy="410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 APPLICABLE - All Washington-allocated REC applied against Washington's RPS Compliance requirement.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view="pageBreakPreview" zoomScale="120" zoomScaleNormal="100" zoomScaleSheetLayoutView="120" workbookViewId="0">
      <selection activeCell="F27" sqref="F27"/>
    </sheetView>
  </sheetViews>
  <sheetFormatPr defaultRowHeight="12.75"/>
  <cols>
    <col min="1" max="1" width="6.28515625" style="44" customWidth="1"/>
    <col min="2" max="2" width="40.7109375" style="45" customWidth="1"/>
    <col min="3" max="4" width="16" style="45" customWidth="1"/>
    <col min="5" max="5" width="1.5703125" style="46" customWidth="1"/>
    <col min="6" max="6" width="28.140625" style="46" customWidth="1"/>
    <col min="7" max="7" width="12.5703125" style="46" bestFit="1" customWidth="1"/>
    <col min="8" max="8" width="10.7109375" style="46" bestFit="1" customWidth="1"/>
    <col min="9" max="9" width="10.42578125" style="46" bestFit="1" customWidth="1"/>
    <col min="10" max="16384" width="9.140625" style="46"/>
  </cols>
  <sheetData>
    <row r="1" spans="1:10">
      <c r="A1" s="44" t="s">
        <v>92</v>
      </c>
      <c r="F1" s="47"/>
      <c r="G1" s="47"/>
    </row>
    <row r="2" spans="1:10">
      <c r="A2" s="48" t="s">
        <v>93</v>
      </c>
      <c r="F2" s="47"/>
    </row>
    <row r="3" spans="1:10">
      <c r="A3" s="48" t="s">
        <v>61</v>
      </c>
    </row>
    <row r="4" spans="1:10">
      <c r="B4" s="49"/>
      <c r="C4" s="50" t="s">
        <v>78</v>
      </c>
      <c r="D4" s="51" t="s">
        <v>79</v>
      </c>
      <c r="E4" s="52"/>
      <c r="F4" s="51" t="s">
        <v>80</v>
      </c>
    </row>
    <row r="5" spans="1:10">
      <c r="E5" s="53"/>
    </row>
    <row r="6" spans="1:10" s="45" customFormat="1" ht="40.5" customHeight="1">
      <c r="A6" s="158" t="s">
        <v>59</v>
      </c>
      <c r="B6" s="54" t="s">
        <v>60</v>
      </c>
      <c r="C6" s="13" t="s">
        <v>111</v>
      </c>
      <c r="D6" s="140" t="s">
        <v>112</v>
      </c>
      <c r="F6" s="55" t="s">
        <v>47</v>
      </c>
      <c r="G6" s="76"/>
    </row>
    <row r="7" spans="1:10" ht="8.85" customHeight="1">
      <c r="A7" s="159"/>
      <c r="B7" s="56"/>
      <c r="C7" s="57"/>
      <c r="D7" s="141"/>
      <c r="E7" s="58"/>
      <c r="F7" s="59"/>
    </row>
    <row r="8" spans="1:10" ht="25.5" customHeight="1">
      <c r="A8" s="160">
        <v>1</v>
      </c>
      <c r="B8" s="161" t="s">
        <v>81</v>
      </c>
      <c r="C8" s="57">
        <f>SUM('CONF Attach A - Page 2'!D19:O19)</f>
        <v>0</v>
      </c>
      <c r="D8" s="143">
        <v>0</v>
      </c>
      <c r="E8" s="58"/>
      <c r="F8" s="66" t="s">
        <v>91</v>
      </c>
      <c r="G8" s="61"/>
      <c r="I8" s="61"/>
      <c r="J8" s="61"/>
    </row>
    <row r="9" spans="1:10" ht="8.85" customHeight="1">
      <c r="A9" s="160"/>
      <c r="B9" s="161"/>
      <c r="C9" s="161"/>
      <c r="D9" s="142"/>
      <c r="E9" s="58"/>
      <c r="F9" s="60"/>
      <c r="I9" s="61"/>
      <c r="J9" s="61"/>
    </row>
    <row r="10" spans="1:10" ht="25.5" customHeight="1">
      <c r="A10" s="160">
        <v>2</v>
      </c>
      <c r="B10" s="161" t="s">
        <v>82</v>
      </c>
      <c r="C10" s="57">
        <f>SUM('CONF Attach A - Page 2'!D54:O54)</f>
        <v>0</v>
      </c>
      <c r="D10" s="143">
        <v>0</v>
      </c>
      <c r="E10" s="58"/>
      <c r="F10" s="66" t="s">
        <v>90</v>
      </c>
      <c r="G10" s="61"/>
      <c r="I10" s="61"/>
      <c r="J10" s="61"/>
    </row>
    <row r="11" spans="1:10" ht="8.85" customHeight="1">
      <c r="A11" s="160"/>
      <c r="B11" s="161"/>
      <c r="C11" s="161"/>
      <c r="D11" s="142"/>
      <c r="E11" s="58"/>
      <c r="F11" s="60"/>
      <c r="I11" s="61"/>
      <c r="J11" s="61"/>
    </row>
    <row r="12" spans="1:10" ht="25.5" customHeight="1">
      <c r="A12" s="160">
        <v>3</v>
      </c>
      <c r="B12" s="56" t="s">
        <v>12</v>
      </c>
      <c r="C12" s="162">
        <f>SUM('CONF Attach A - Page 2'!D59:O59)</f>
        <v>0</v>
      </c>
      <c r="D12" s="143">
        <v>0</v>
      </c>
      <c r="E12" s="58"/>
      <c r="F12" s="66" t="s">
        <v>89</v>
      </c>
      <c r="G12" s="61"/>
      <c r="I12" s="61"/>
      <c r="J12" s="61"/>
    </row>
    <row r="13" spans="1:10" ht="8.85" customHeight="1">
      <c r="A13" s="160"/>
      <c r="B13" s="56"/>
      <c r="C13" s="162"/>
      <c r="D13" s="143"/>
      <c r="E13" s="58"/>
      <c r="F13" s="60"/>
      <c r="I13" s="61"/>
      <c r="J13" s="61"/>
    </row>
    <row r="14" spans="1:10" ht="25.5" customHeight="1">
      <c r="A14" s="160">
        <v>4</v>
      </c>
      <c r="B14" s="56" t="s">
        <v>113</v>
      </c>
      <c r="C14" s="162">
        <v>0</v>
      </c>
      <c r="D14" s="143">
        <v>0</v>
      </c>
      <c r="E14" s="58"/>
      <c r="F14" s="66" t="s">
        <v>86</v>
      </c>
      <c r="G14" s="61"/>
      <c r="I14" s="61"/>
      <c r="J14" s="61"/>
    </row>
    <row r="15" spans="1:10" ht="8.85" customHeight="1">
      <c r="A15" s="160"/>
      <c r="B15" s="56"/>
      <c r="C15" s="57"/>
      <c r="D15" s="141"/>
      <c r="E15" s="58"/>
      <c r="F15" s="60"/>
      <c r="I15" s="61"/>
      <c r="J15" s="61"/>
    </row>
    <row r="16" spans="1:10" ht="25.5" customHeight="1">
      <c r="A16" s="163">
        <v>5</v>
      </c>
      <c r="B16" s="62" t="s">
        <v>83</v>
      </c>
      <c r="C16" s="63">
        <f>SUM(C8,C10,C12,C14)</f>
        <v>0</v>
      </c>
      <c r="D16" s="144">
        <f>SUM(D8,D10,D12,D14)</f>
        <v>0</v>
      </c>
      <c r="E16" s="64"/>
      <c r="F16" s="65"/>
      <c r="G16" s="61"/>
      <c r="I16" s="61"/>
      <c r="J16" s="61"/>
    </row>
    <row r="17" spans="1:8">
      <c r="A17" s="189" t="s">
        <v>126</v>
      </c>
    </row>
    <row r="18" spans="1:8" ht="10.5" customHeight="1">
      <c r="A18" s="155" t="s">
        <v>123</v>
      </c>
      <c r="B18" s="68"/>
      <c r="C18" s="68"/>
      <c r="D18" s="68"/>
      <c r="E18" s="68"/>
      <c r="F18" s="68"/>
    </row>
    <row r="19" spans="1:8" ht="10.5" customHeight="1">
      <c r="A19" s="154" t="s">
        <v>124</v>
      </c>
    </row>
    <row r="20" spans="1:8" ht="10.5" customHeight="1">
      <c r="A20" s="154"/>
    </row>
    <row r="21" spans="1:8" ht="10.5" customHeight="1">
      <c r="A21" s="154"/>
    </row>
    <row r="22" spans="1:8" ht="10.5" customHeight="1">
      <c r="A22" s="154"/>
    </row>
    <row r="23" spans="1:8" s="45" customFormat="1" ht="5.25" customHeight="1">
      <c r="A23" s="44"/>
      <c r="E23" s="46"/>
      <c r="F23" s="46"/>
      <c r="G23" s="46"/>
      <c r="H23" s="46"/>
    </row>
    <row r="24" spans="1:8" s="45" customFormat="1">
      <c r="A24" s="44"/>
      <c r="E24" s="46"/>
      <c r="F24" s="46"/>
      <c r="G24" s="46"/>
      <c r="H24" s="46"/>
    </row>
  </sheetData>
  <pageMargins left="0.7" right="0.7" top="0.75" bottom="0.75" header="0.3" footer="0.3"/>
  <pageSetup orientation="landscape" r:id="rId1"/>
  <headerFooter>
    <oddHeader>&amp;R&amp;"Times New Roman,Regular"Attachment A - Page 1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64"/>
  <sheetViews>
    <sheetView tabSelected="1" view="pageBreakPreview" zoomScale="85" zoomScaleNormal="85" zoomScaleSheetLayoutView="85" workbookViewId="0">
      <selection activeCell="C68" sqref="C67:C68"/>
    </sheetView>
  </sheetViews>
  <sheetFormatPr defaultColWidth="8.85546875" defaultRowHeight="12.75"/>
  <cols>
    <col min="1" max="1" width="5.42578125" style="1" customWidth="1"/>
    <col min="2" max="2" width="1.28515625" style="1" customWidth="1"/>
    <col min="3" max="3" width="60.28515625" style="2" bestFit="1" customWidth="1"/>
    <col min="4" max="4" width="14.28515625" style="3" customWidth="1"/>
    <col min="5" max="15" width="14.28515625" style="8" customWidth="1"/>
    <col min="16" max="16" width="1.5703125" style="8" customWidth="1"/>
    <col min="17" max="28" width="13.42578125" style="8" customWidth="1"/>
    <col min="29" max="29" width="1.5703125" style="3" customWidth="1"/>
    <col min="30" max="16384" width="8.85546875" style="3"/>
  </cols>
  <sheetData>
    <row r="1" spans="1:31">
      <c r="A1" s="5" t="s">
        <v>94</v>
      </c>
    </row>
    <row r="2" spans="1:31">
      <c r="A2" s="5" t="s">
        <v>61</v>
      </c>
    </row>
    <row r="3" spans="1:31">
      <c r="A3" s="5"/>
    </row>
    <row r="4" spans="1:31" s="12" customFormat="1" ht="24" customHeight="1">
      <c r="A4" s="164" t="s">
        <v>59</v>
      </c>
      <c r="B4" s="13"/>
      <c r="C4" s="165" t="s">
        <v>60</v>
      </c>
      <c r="D4" s="15">
        <v>42005</v>
      </c>
      <c r="E4" s="14">
        <v>42036</v>
      </c>
      <c r="F4" s="14">
        <v>42064</v>
      </c>
      <c r="G4" s="14">
        <v>42095</v>
      </c>
      <c r="H4" s="14">
        <v>42125</v>
      </c>
      <c r="I4" s="14">
        <v>42156</v>
      </c>
      <c r="J4" s="14">
        <v>42186</v>
      </c>
      <c r="K4" s="14">
        <v>42217</v>
      </c>
      <c r="L4" s="14">
        <v>42248</v>
      </c>
      <c r="M4" s="14">
        <v>42278</v>
      </c>
      <c r="N4" s="14">
        <v>42309</v>
      </c>
      <c r="O4" s="23">
        <v>42339</v>
      </c>
      <c r="P4" s="80"/>
      <c r="Q4" s="15">
        <v>42370</v>
      </c>
      <c r="R4" s="14">
        <v>42401</v>
      </c>
      <c r="S4" s="14">
        <v>42430</v>
      </c>
      <c r="T4" s="14">
        <v>42461</v>
      </c>
      <c r="U4" s="14">
        <v>42491</v>
      </c>
      <c r="V4" s="14">
        <v>42522</v>
      </c>
      <c r="W4" s="14">
        <v>42552</v>
      </c>
      <c r="X4" s="14">
        <v>42583</v>
      </c>
      <c r="Y4" s="14">
        <v>42614</v>
      </c>
      <c r="Z4" s="14">
        <v>42644</v>
      </c>
      <c r="AA4" s="14">
        <v>42675</v>
      </c>
      <c r="AB4" s="23">
        <v>42705</v>
      </c>
      <c r="AC4" s="24"/>
    </row>
    <row r="5" spans="1:31">
      <c r="A5" s="166">
        <v>1</v>
      </c>
      <c r="B5" s="5" t="s">
        <v>0</v>
      </c>
      <c r="C5" s="167"/>
      <c r="D5" s="16"/>
      <c r="E5" s="7"/>
      <c r="F5" s="7"/>
      <c r="G5" s="7"/>
      <c r="H5" s="7"/>
      <c r="I5" s="7"/>
      <c r="J5" s="7"/>
      <c r="K5" s="7"/>
      <c r="L5" s="7"/>
      <c r="M5" s="7"/>
      <c r="N5" s="7"/>
      <c r="O5" s="17"/>
      <c r="P5" s="7"/>
      <c r="Q5" s="16"/>
      <c r="R5" s="7"/>
      <c r="S5" s="7"/>
      <c r="T5" s="7"/>
      <c r="U5" s="7"/>
      <c r="V5" s="7"/>
      <c r="W5" s="7"/>
      <c r="X5" s="7"/>
      <c r="Y5" s="7"/>
      <c r="Z5" s="7"/>
      <c r="AA5" s="7"/>
      <c r="AB5" s="17"/>
    </row>
    <row r="6" spans="1:31" ht="12.75" customHeight="1">
      <c r="A6" s="166">
        <v>2</v>
      </c>
      <c r="B6" s="4"/>
      <c r="C6" s="168" t="s">
        <v>1</v>
      </c>
      <c r="D6" s="190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/>
      <c r="P6" s="81"/>
      <c r="Q6" s="190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E6" s="42"/>
    </row>
    <row r="7" spans="1:31">
      <c r="A7" s="166">
        <v>3</v>
      </c>
      <c r="B7" s="4"/>
      <c r="C7" s="168" t="s">
        <v>2</v>
      </c>
      <c r="D7" s="190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2"/>
      <c r="P7" s="81"/>
      <c r="Q7" s="190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E7" s="42"/>
    </row>
    <row r="8" spans="1:31">
      <c r="A8" s="166">
        <v>4</v>
      </c>
      <c r="B8" s="4"/>
      <c r="C8" s="168" t="s">
        <v>3</v>
      </c>
      <c r="D8" s="190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2"/>
      <c r="P8" s="81"/>
      <c r="Q8" s="190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E8" s="42"/>
    </row>
    <row r="9" spans="1:31">
      <c r="A9" s="166">
        <v>5</v>
      </c>
      <c r="B9" s="4"/>
      <c r="C9" s="168" t="s">
        <v>4</v>
      </c>
      <c r="D9" s="193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5"/>
      <c r="P9" s="81"/>
      <c r="Q9" s="193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5"/>
      <c r="AE9" s="42"/>
    </row>
    <row r="10" spans="1:31">
      <c r="A10" s="166">
        <v>6</v>
      </c>
      <c r="B10" s="4"/>
      <c r="C10" s="169" t="s">
        <v>5</v>
      </c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7"/>
      <c r="Q10" s="26">
        <f t="shared" ref="Q10:AB10" si="0">SUM(Q6:Q9)</f>
        <v>0</v>
      </c>
      <c r="R10" s="27">
        <f t="shared" si="0"/>
        <v>0</v>
      </c>
      <c r="S10" s="27">
        <f t="shared" si="0"/>
        <v>0</v>
      </c>
      <c r="T10" s="27">
        <f t="shared" si="0"/>
        <v>0</v>
      </c>
      <c r="U10" s="27">
        <f t="shared" si="0"/>
        <v>0</v>
      </c>
      <c r="V10" s="27">
        <f t="shared" si="0"/>
        <v>0</v>
      </c>
      <c r="W10" s="27">
        <f t="shared" si="0"/>
        <v>0</v>
      </c>
      <c r="X10" s="27">
        <f t="shared" si="0"/>
        <v>0</v>
      </c>
      <c r="Y10" s="27">
        <f t="shared" si="0"/>
        <v>0</v>
      </c>
      <c r="Z10" s="27">
        <f t="shared" si="0"/>
        <v>0</v>
      </c>
      <c r="AA10" s="27">
        <f t="shared" si="0"/>
        <v>0</v>
      </c>
      <c r="AB10" s="28">
        <f t="shared" si="0"/>
        <v>0</v>
      </c>
      <c r="AE10" s="42"/>
    </row>
    <row r="11" spans="1:31">
      <c r="A11" s="166">
        <v>7</v>
      </c>
      <c r="B11" s="4"/>
      <c r="C11" s="169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7"/>
      <c r="Q11" s="26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8"/>
      <c r="AE11" s="42"/>
    </row>
    <row r="12" spans="1:31">
      <c r="A12" s="166">
        <v>8</v>
      </c>
      <c r="B12" s="4"/>
      <c r="C12" s="170" t="s">
        <v>6</v>
      </c>
      <c r="D12" s="29">
        <v>0.22597768807094501</v>
      </c>
      <c r="E12" s="30">
        <v>0.22597768807094501</v>
      </c>
      <c r="F12" s="30">
        <v>0.22597768807094501</v>
      </c>
      <c r="G12" s="30">
        <v>0.22597768807094501</v>
      </c>
      <c r="H12" s="30">
        <v>0.22597768807094501</v>
      </c>
      <c r="I12" s="30">
        <v>0.22597768807094501</v>
      </c>
      <c r="J12" s="30">
        <v>0.22597768807094501</v>
      </c>
      <c r="K12" s="30">
        <v>0.22597768807094501</v>
      </c>
      <c r="L12" s="30">
        <v>0.22597768807094501</v>
      </c>
      <c r="M12" s="30">
        <v>0.22597768807094501</v>
      </c>
      <c r="N12" s="30">
        <v>0.22597768807094501</v>
      </c>
      <c r="O12" s="31">
        <v>0.22597768807094501</v>
      </c>
      <c r="P12" s="30"/>
      <c r="Q12" s="29">
        <v>0.225019</v>
      </c>
      <c r="R12" s="30">
        <f>Q12</f>
        <v>0.225019</v>
      </c>
      <c r="S12" s="30">
        <f t="shared" ref="S12:AB12" si="1">R12</f>
        <v>0.225019</v>
      </c>
      <c r="T12" s="30">
        <f t="shared" si="1"/>
        <v>0.225019</v>
      </c>
      <c r="U12" s="30">
        <f t="shared" si="1"/>
        <v>0.225019</v>
      </c>
      <c r="V12" s="30">
        <f t="shared" si="1"/>
        <v>0.225019</v>
      </c>
      <c r="W12" s="30">
        <f t="shared" si="1"/>
        <v>0.225019</v>
      </c>
      <c r="X12" s="30">
        <f t="shared" si="1"/>
        <v>0.225019</v>
      </c>
      <c r="Y12" s="30">
        <f t="shared" si="1"/>
        <v>0.225019</v>
      </c>
      <c r="Z12" s="30">
        <f t="shared" si="1"/>
        <v>0.225019</v>
      </c>
      <c r="AA12" s="30">
        <f t="shared" si="1"/>
        <v>0.225019</v>
      </c>
      <c r="AB12" s="31">
        <f t="shared" si="1"/>
        <v>0.225019</v>
      </c>
      <c r="AE12" s="42"/>
    </row>
    <row r="13" spans="1:31">
      <c r="A13" s="166">
        <v>9</v>
      </c>
      <c r="B13" s="4"/>
      <c r="C13" s="169"/>
      <c r="D13" s="18"/>
      <c r="O13" s="19"/>
      <c r="Q13" s="18"/>
      <c r="AB13" s="19"/>
      <c r="AE13" s="42"/>
    </row>
    <row r="14" spans="1:31" ht="12.75" customHeight="1">
      <c r="A14" s="166">
        <v>10</v>
      </c>
      <c r="B14" s="6" t="s">
        <v>7</v>
      </c>
      <c r="C14" s="167"/>
      <c r="D14" s="16"/>
      <c r="E14" s="7"/>
      <c r="F14" s="7"/>
      <c r="G14" s="7"/>
      <c r="H14" s="7"/>
      <c r="I14" s="7"/>
      <c r="J14" s="7"/>
      <c r="K14" s="7"/>
      <c r="L14" s="7"/>
      <c r="M14" s="7"/>
      <c r="N14" s="7"/>
      <c r="O14" s="17"/>
      <c r="P14" s="7"/>
      <c r="Q14" s="16"/>
      <c r="R14" s="7"/>
      <c r="S14" s="7"/>
      <c r="T14" s="7"/>
      <c r="U14" s="7"/>
      <c r="V14" s="7"/>
      <c r="W14" s="7"/>
      <c r="X14" s="7"/>
      <c r="Y14" s="7"/>
      <c r="Z14" s="7"/>
      <c r="AA14" s="7"/>
      <c r="AB14" s="17"/>
      <c r="AE14" s="42"/>
    </row>
    <row r="15" spans="1:31" ht="12.75" customHeight="1">
      <c r="A15" s="166">
        <v>11</v>
      </c>
      <c r="B15" s="4"/>
      <c r="C15" s="168" t="s">
        <v>1</v>
      </c>
      <c r="D15" s="190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2"/>
      <c r="P15" s="81"/>
      <c r="Q15" s="190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2"/>
      <c r="AE15" s="42"/>
    </row>
    <row r="16" spans="1:31" ht="12.75" customHeight="1">
      <c r="A16" s="166">
        <v>12</v>
      </c>
      <c r="B16" s="4"/>
      <c r="C16" s="168" t="s">
        <v>2</v>
      </c>
      <c r="D16" s="190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2"/>
      <c r="P16" s="81"/>
      <c r="Q16" s="190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2"/>
      <c r="AE16" s="42"/>
    </row>
    <row r="17" spans="1:31" ht="12.75" customHeight="1">
      <c r="A17" s="166">
        <v>13</v>
      </c>
      <c r="B17" s="4"/>
      <c r="C17" s="168" t="s">
        <v>3</v>
      </c>
      <c r="D17" s="190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2"/>
      <c r="P17" s="81"/>
      <c r="Q17" s="190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2"/>
      <c r="AE17" s="42"/>
    </row>
    <row r="18" spans="1:31" ht="12.75" customHeight="1">
      <c r="A18" s="166">
        <v>14</v>
      </c>
      <c r="B18" s="4"/>
      <c r="C18" s="168" t="s">
        <v>4</v>
      </c>
      <c r="D18" s="193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5"/>
      <c r="P18" s="81"/>
      <c r="Q18" s="193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5"/>
      <c r="AE18" s="42"/>
    </row>
    <row r="19" spans="1:31" ht="12.75" customHeight="1">
      <c r="A19" s="166">
        <v>15</v>
      </c>
      <c r="B19" s="4"/>
      <c r="C19" s="169" t="s">
        <v>53</v>
      </c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7"/>
      <c r="Q19" s="26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8"/>
      <c r="AE19" s="42"/>
    </row>
    <row r="20" spans="1:31" ht="12.75" customHeight="1">
      <c r="A20" s="166">
        <v>16</v>
      </c>
      <c r="B20" s="4"/>
      <c r="C20" s="169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7"/>
      <c r="Q20" s="26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8"/>
      <c r="AE20" s="42"/>
    </row>
    <row r="21" spans="1:31" ht="12.75" customHeight="1">
      <c r="A21" s="166">
        <v>17</v>
      </c>
      <c r="B21" s="6" t="s">
        <v>67</v>
      </c>
      <c r="C21" s="167"/>
      <c r="D21" s="16"/>
      <c r="E21" s="7"/>
      <c r="F21" s="7"/>
      <c r="G21" s="7"/>
      <c r="H21" s="7"/>
      <c r="I21" s="7"/>
      <c r="J21" s="7"/>
      <c r="K21" s="7"/>
      <c r="L21" s="7"/>
      <c r="M21" s="7"/>
      <c r="N21" s="7"/>
      <c r="O21" s="17"/>
      <c r="P21" s="7"/>
      <c r="Q21" s="16"/>
      <c r="R21" s="7"/>
      <c r="S21" s="7"/>
      <c r="T21" s="7"/>
      <c r="U21" s="7"/>
      <c r="V21" s="7"/>
      <c r="W21" s="7"/>
      <c r="X21" s="7"/>
      <c r="Y21" s="7"/>
      <c r="Z21" s="7"/>
      <c r="AA21" s="7"/>
      <c r="AB21" s="17"/>
      <c r="AE21" s="42"/>
    </row>
    <row r="22" spans="1:31" ht="12.75" customHeight="1">
      <c r="A22" s="166">
        <v>18</v>
      </c>
      <c r="B22" s="4"/>
      <c r="C22" s="171" t="s">
        <v>68</v>
      </c>
      <c r="D22" s="196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8"/>
      <c r="P22" s="33"/>
      <c r="Q22" s="196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8"/>
      <c r="AD22" s="22"/>
      <c r="AE22" s="42"/>
    </row>
    <row r="23" spans="1:31" ht="12.75" customHeight="1">
      <c r="A23" s="166">
        <v>19</v>
      </c>
      <c r="B23" s="4"/>
      <c r="C23" s="170" t="s">
        <v>6</v>
      </c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0"/>
      <c r="Q23" s="29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E23" s="42"/>
    </row>
    <row r="24" spans="1:31" ht="12.75" customHeight="1">
      <c r="A24" s="166">
        <v>20</v>
      </c>
      <c r="B24" s="4"/>
      <c r="C24" s="171" t="s">
        <v>8</v>
      </c>
      <c r="D24" s="196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8"/>
      <c r="P24" s="33"/>
      <c r="Q24" s="196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8"/>
      <c r="AE24" s="42"/>
    </row>
    <row r="25" spans="1:31" ht="12.75" customHeight="1">
      <c r="A25" s="166">
        <v>21</v>
      </c>
      <c r="B25" s="4"/>
      <c r="C25" s="170" t="s">
        <v>9</v>
      </c>
      <c r="D25" s="34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6">
        <v>0</v>
      </c>
      <c r="P25" s="35"/>
      <c r="Q25" s="34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6">
        <v>0</v>
      </c>
      <c r="AE25" s="42"/>
    </row>
    <row r="26" spans="1:31" ht="12.75" customHeight="1">
      <c r="A26" s="166">
        <v>22</v>
      </c>
      <c r="B26" s="4"/>
      <c r="C26" s="171" t="s">
        <v>10</v>
      </c>
      <c r="D26" s="196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8"/>
      <c r="P26" s="33"/>
      <c r="Q26" s="196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8"/>
      <c r="AE26" s="42"/>
    </row>
    <row r="27" spans="1:31" ht="12.75" customHeight="1">
      <c r="A27" s="166">
        <v>23</v>
      </c>
      <c r="B27" s="4"/>
      <c r="C27" s="172" t="s">
        <v>11</v>
      </c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1"/>
      <c r="P27" s="82"/>
      <c r="Q27" s="199"/>
      <c r="R27" s="202"/>
      <c r="S27" s="200"/>
      <c r="T27" s="200"/>
      <c r="U27" s="200"/>
      <c r="V27" s="200"/>
      <c r="W27" s="200"/>
      <c r="X27" s="200"/>
      <c r="Y27" s="200"/>
      <c r="Z27" s="200"/>
      <c r="AA27" s="200"/>
      <c r="AB27" s="201"/>
      <c r="AE27" s="42"/>
    </row>
    <row r="28" spans="1:31" ht="12.75" customHeight="1">
      <c r="A28" s="166">
        <v>24</v>
      </c>
      <c r="B28" s="4"/>
      <c r="C28" s="173" t="s">
        <v>54</v>
      </c>
      <c r="D28" s="203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5"/>
      <c r="P28" s="27"/>
      <c r="Q28" s="203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5"/>
      <c r="AE28" s="42"/>
    </row>
    <row r="29" spans="1:31" ht="12.75" customHeight="1">
      <c r="A29" s="166">
        <v>25</v>
      </c>
      <c r="B29" s="4"/>
      <c r="C29" s="171"/>
      <c r="D29" s="37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2"/>
      <c r="P29" s="33"/>
      <c r="Q29" s="37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2"/>
      <c r="AE29" s="42"/>
    </row>
    <row r="30" spans="1:31" ht="12.75" customHeight="1">
      <c r="A30" s="166">
        <v>26</v>
      </c>
      <c r="B30" s="4"/>
      <c r="C30" s="171" t="s">
        <v>125</v>
      </c>
      <c r="D30" s="206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8"/>
      <c r="P30" s="33"/>
      <c r="Q30" s="206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8"/>
      <c r="AD30" s="22"/>
      <c r="AE30" s="42"/>
    </row>
    <row r="31" spans="1:31" ht="12.75" customHeight="1">
      <c r="A31" s="166">
        <v>27</v>
      </c>
      <c r="B31" s="4"/>
      <c r="C31" s="170" t="s">
        <v>6</v>
      </c>
      <c r="D31" s="29">
        <f t="shared" ref="D31:I31" si="2">D12</f>
        <v>0.22597768807094501</v>
      </c>
      <c r="E31" s="30">
        <f t="shared" si="2"/>
        <v>0.22597768807094501</v>
      </c>
      <c r="F31" s="30">
        <f t="shared" si="2"/>
        <v>0.22597768807094501</v>
      </c>
      <c r="G31" s="30">
        <f t="shared" si="2"/>
        <v>0.22597768807094501</v>
      </c>
      <c r="H31" s="30">
        <f t="shared" si="2"/>
        <v>0.22597768807094501</v>
      </c>
      <c r="I31" s="30">
        <f t="shared" si="2"/>
        <v>0.22597768807094501</v>
      </c>
      <c r="J31" s="30">
        <f t="shared" ref="J31:K31" si="3">J12</f>
        <v>0.22597768807094501</v>
      </c>
      <c r="K31" s="30">
        <f t="shared" si="3"/>
        <v>0.22597768807094501</v>
      </c>
      <c r="L31" s="30">
        <f t="shared" ref="L31:M31" si="4">L12</f>
        <v>0.22597768807094501</v>
      </c>
      <c r="M31" s="30">
        <f t="shared" si="4"/>
        <v>0.22597768807094501</v>
      </c>
      <c r="N31" s="30">
        <f t="shared" ref="N31:O31" si="5">N12</f>
        <v>0.22597768807094501</v>
      </c>
      <c r="O31" s="31">
        <f t="shared" si="5"/>
        <v>0.22597768807094501</v>
      </c>
      <c r="P31" s="30"/>
      <c r="Q31" s="29">
        <f t="shared" ref="Q31:AB31" si="6">Q12</f>
        <v>0.225019</v>
      </c>
      <c r="R31" s="30">
        <f t="shared" si="6"/>
        <v>0.225019</v>
      </c>
      <c r="S31" s="30">
        <f t="shared" si="6"/>
        <v>0.225019</v>
      </c>
      <c r="T31" s="30">
        <f t="shared" si="6"/>
        <v>0.225019</v>
      </c>
      <c r="U31" s="30">
        <f t="shared" si="6"/>
        <v>0.225019</v>
      </c>
      <c r="V31" s="30">
        <f t="shared" si="6"/>
        <v>0.225019</v>
      </c>
      <c r="W31" s="30">
        <f t="shared" si="6"/>
        <v>0.225019</v>
      </c>
      <c r="X31" s="30">
        <f t="shared" si="6"/>
        <v>0.225019</v>
      </c>
      <c r="Y31" s="30">
        <f t="shared" si="6"/>
        <v>0.225019</v>
      </c>
      <c r="Z31" s="30">
        <f t="shared" si="6"/>
        <v>0.225019</v>
      </c>
      <c r="AA31" s="30">
        <f t="shared" si="6"/>
        <v>0.225019</v>
      </c>
      <c r="AB31" s="31">
        <f t="shared" si="6"/>
        <v>0.225019</v>
      </c>
      <c r="AE31" s="42"/>
    </row>
    <row r="32" spans="1:31" ht="12.75" customHeight="1">
      <c r="A32" s="166">
        <v>28</v>
      </c>
      <c r="B32" s="4"/>
      <c r="C32" s="171" t="s">
        <v>8</v>
      </c>
      <c r="D32" s="196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8"/>
      <c r="P32" s="33"/>
      <c r="Q32" s="196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8"/>
      <c r="AE32" s="42"/>
    </row>
    <row r="33" spans="1:31" ht="12.75" customHeight="1">
      <c r="A33" s="166">
        <v>29</v>
      </c>
      <c r="B33" s="4"/>
      <c r="C33" s="170" t="s">
        <v>9</v>
      </c>
      <c r="D33" s="34">
        <v>1</v>
      </c>
      <c r="E33" s="35">
        <v>1</v>
      </c>
      <c r="F33" s="35">
        <v>1</v>
      </c>
      <c r="G33" s="35">
        <v>1</v>
      </c>
      <c r="H33" s="35">
        <v>1</v>
      </c>
      <c r="I33" s="35">
        <v>1</v>
      </c>
      <c r="J33" s="35">
        <v>1</v>
      </c>
      <c r="K33" s="35">
        <v>1</v>
      </c>
      <c r="L33" s="35">
        <v>1</v>
      </c>
      <c r="M33" s="35">
        <v>1</v>
      </c>
      <c r="N33" s="35">
        <v>1</v>
      </c>
      <c r="O33" s="36">
        <v>1</v>
      </c>
      <c r="P33" s="35"/>
      <c r="Q33" s="34">
        <v>1</v>
      </c>
      <c r="R33" s="35">
        <v>1</v>
      </c>
      <c r="S33" s="35">
        <v>1</v>
      </c>
      <c r="T33" s="35">
        <v>1</v>
      </c>
      <c r="U33" s="35">
        <v>1</v>
      </c>
      <c r="V33" s="35">
        <v>1</v>
      </c>
      <c r="W33" s="35">
        <v>1</v>
      </c>
      <c r="X33" s="35">
        <v>1</v>
      </c>
      <c r="Y33" s="35">
        <v>1</v>
      </c>
      <c r="Z33" s="35">
        <v>1</v>
      </c>
      <c r="AA33" s="35">
        <v>1</v>
      </c>
      <c r="AB33" s="36">
        <v>1</v>
      </c>
      <c r="AE33" s="42"/>
    </row>
    <row r="34" spans="1:31" ht="12.75" customHeight="1">
      <c r="A34" s="166">
        <v>30</v>
      </c>
      <c r="B34" s="4"/>
      <c r="C34" s="171" t="s">
        <v>10</v>
      </c>
      <c r="D34" s="196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8"/>
      <c r="P34" s="33"/>
      <c r="Q34" s="196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8"/>
      <c r="AE34" s="42"/>
    </row>
    <row r="35" spans="1:31">
      <c r="A35" s="166">
        <v>31</v>
      </c>
      <c r="B35" s="4"/>
      <c r="C35" s="172" t="s">
        <v>11</v>
      </c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1"/>
      <c r="P35" s="82"/>
      <c r="Q35" s="199"/>
      <c r="R35" s="202"/>
      <c r="S35" s="200"/>
      <c r="T35" s="200"/>
      <c r="U35" s="200"/>
      <c r="V35" s="200"/>
      <c r="W35" s="200"/>
      <c r="X35" s="200"/>
      <c r="Y35" s="200"/>
      <c r="Z35" s="200"/>
      <c r="AA35" s="200"/>
      <c r="AB35" s="201"/>
      <c r="AE35" s="42"/>
    </row>
    <row r="36" spans="1:31" ht="12.75" customHeight="1">
      <c r="A36" s="166">
        <v>32</v>
      </c>
      <c r="B36" s="4"/>
      <c r="C36" s="173" t="s">
        <v>55</v>
      </c>
      <c r="D36" s="203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5"/>
      <c r="P36" s="27"/>
      <c r="Q36" s="203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5"/>
      <c r="AE36" s="42"/>
    </row>
    <row r="37" spans="1:31" ht="12.75" customHeight="1">
      <c r="A37" s="166">
        <v>33</v>
      </c>
      <c r="B37" s="4"/>
      <c r="C37" s="173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27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8"/>
      <c r="AE37" s="42"/>
    </row>
    <row r="38" spans="1:31" ht="12.75" customHeight="1">
      <c r="A38" s="166">
        <v>34</v>
      </c>
      <c r="B38" s="4"/>
      <c r="C38" s="171" t="s">
        <v>69</v>
      </c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8"/>
      <c r="P38" s="33"/>
      <c r="Q38" s="196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8"/>
      <c r="AD38" s="22"/>
      <c r="AE38" s="42"/>
    </row>
    <row r="39" spans="1:31" ht="12.75" customHeight="1">
      <c r="A39" s="166">
        <v>35</v>
      </c>
      <c r="B39" s="4"/>
      <c r="C39" s="170" t="s">
        <v>6</v>
      </c>
      <c r="D39" s="29">
        <f t="shared" ref="D39:I39" si="7">D12</f>
        <v>0.22597768807094501</v>
      </c>
      <c r="E39" s="30">
        <f t="shared" si="7"/>
        <v>0.22597768807094501</v>
      </c>
      <c r="F39" s="30">
        <f t="shared" si="7"/>
        <v>0.22597768807094501</v>
      </c>
      <c r="G39" s="30">
        <f t="shared" si="7"/>
        <v>0.22597768807094501</v>
      </c>
      <c r="H39" s="30">
        <f t="shared" si="7"/>
        <v>0.22597768807094501</v>
      </c>
      <c r="I39" s="30">
        <f t="shared" si="7"/>
        <v>0.22597768807094501</v>
      </c>
      <c r="J39" s="30">
        <f t="shared" ref="J39:K39" si="8">J12</f>
        <v>0.22597768807094501</v>
      </c>
      <c r="K39" s="30">
        <f t="shared" si="8"/>
        <v>0.22597768807094501</v>
      </c>
      <c r="L39" s="30">
        <f t="shared" ref="L39:M39" si="9">L12</f>
        <v>0.22597768807094501</v>
      </c>
      <c r="M39" s="30">
        <f t="shared" si="9"/>
        <v>0.22597768807094501</v>
      </c>
      <c r="N39" s="30">
        <f t="shared" ref="N39:O39" si="10">N12</f>
        <v>0.22597768807094501</v>
      </c>
      <c r="O39" s="31">
        <f t="shared" si="10"/>
        <v>0.22597768807094501</v>
      </c>
      <c r="P39" s="30"/>
      <c r="Q39" s="29">
        <f t="shared" ref="Q39:AB39" si="11">Q12</f>
        <v>0.225019</v>
      </c>
      <c r="R39" s="30">
        <f t="shared" si="11"/>
        <v>0.225019</v>
      </c>
      <c r="S39" s="30">
        <f t="shared" si="11"/>
        <v>0.225019</v>
      </c>
      <c r="T39" s="30">
        <f t="shared" si="11"/>
        <v>0.225019</v>
      </c>
      <c r="U39" s="30">
        <f t="shared" si="11"/>
        <v>0.225019</v>
      </c>
      <c r="V39" s="30">
        <f t="shared" si="11"/>
        <v>0.225019</v>
      </c>
      <c r="W39" s="30">
        <f t="shared" si="11"/>
        <v>0.225019</v>
      </c>
      <c r="X39" s="30">
        <f t="shared" si="11"/>
        <v>0.225019</v>
      </c>
      <c r="Y39" s="30">
        <f t="shared" si="11"/>
        <v>0.225019</v>
      </c>
      <c r="Z39" s="30">
        <f t="shared" si="11"/>
        <v>0.225019</v>
      </c>
      <c r="AA39" s="30">
        <f t="shared" si="11"/>
        <v>0.225019</v>
      </c>
      <c r="AB39" s="31">
        <f t="shared" si="11"/>
        <v>0.225019</v>
      </c>
      <c r="AE39" s="42"/>
    </row>
    <row r="40" spans="1:31" ht="12.75" customHeight="1">
      <c r="A40" s="166">
        <v>36</v>
      </c>
      <c r="B40" s="4"/>
      <c r="C40" s="171" t="s">
        <v>8</v>
      </c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8"/>
      <c r="P40" s="33"/>
      <c r="Q40" s="196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8"/>
      <c r="AE40" s="42"/>
    </row>
    <row r="41" spans="1:31" ht="12.75" customHeight="1">
      <c r="A41" s="166">
        <v>37</v>
      </c>
      <c r="B41" s="4"/>
      <c r="C41" s="170" t="s">
        <v>9</v>
      </c>
      <c r="D41" s="34">
        <v>1</v>
      </c>
      <c r="E41" s="35">
        <v>1</v>
      </c>
      <c r="F41" s="35">
        <v>1</v>
      </c>
      <c r="G41" s="35">
        <v>1</v>
      </c>
      <c r="H41" s="35">
        <v>1</v>
      </c>
      <c r="I41" s="35">
        <v>1</v>
      </c>
      <c r="J41" s="35">
        <v>1</v>
      </c>
      <c r="K41" s="35">
        <v>1</v>
      </c>
      <c r="L41" s="35">
        <v>1</v>
      </c>
      <c r="M41" s="35">
        <v>1</v>
      </c>
      <c r="N41" s="35">
        <v>1</v>
      </c>
      <c r="O41" s="36">
        <v>1</v>
      </c>
      <c r="P41" s="35"/>
      <c r="Q41" s="34">
        <v>1</v>
      </c>
      <c r="R41" s="35">
        <v>1</v>
      </c>
      <c r="S41" s="35">
        <v>1</v>
      </c>
      <c r="T41" s="35">
        <v>1</v>
      </c>
      <c r="U41" s="35">
        <v>1</v>
      </c>
      <c r="V41" s="35">
        <v>1</v>
      </c>
      <c r="W41" s="35">
        <v>1</v>
      </c>
      <c r="X41" s="35">
        <v>1</v>
      </c>
      <c r="Y41" s="35">
        <v>1</v>
      </c>
      <c r="Z41" s="35">
        <v>1</v>
      </c>
      <c r="AA41" s="35">
        <v>1</v>
      </c>
      <c r="AB41" s="36">
        <v>1</v>
      </c>
      <c r="AE41" s="42"/>
    </row>
    <row r="42" spans="1:31" ht="12.75" customHeight="1">
      <c r="A42" s="166">
        <v>38</v>
      </c>
      <c r="B42" s="4"/>
      <c r="C42" s="171" t="s">
        <v>10</v>
      </c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8"/>
      <c r="P42" s="33"/>
      <c r="Q42" s="196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8"/>
      <c r="AE42" s="42"/>
    </row>
    <row r="43" spans="1:31">
      <c r="A43" s="166">
        <v>39</v>
      </c>
      <c r="B43" s="4"/>
      <c r="C43" s="172" t="s">
        <v>11</v>
      </c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1"/>
      <c r="P43" s="82"/>
      <c r="Q43" s="199"/>
      <c r="R43" s="202"/>
      <c r="S43" s="200"/>
      <c r="T43" s="200"/>
      <c r="U43" s="200"/>
      <c r="V43" s="200"/>
      <c r="W43" s="200"/>
      <c r="X43" s="200"/>
      <c r="Y43" s="200"/>
      <c r="Z43" s="200"/>
      <c r="AA43" s="200"/>
      <c r="AB43" s="201"/>
      <c r="AE43" s="42"/>
    </row>
    <row r="44" spans="1:31" ht="12.75" customHeight="1">
      <c r="A44" s="166">
        <v>40</v>
      </c>
      <c r="B44" s="4"/>
      <c r="C44" s="173" t="s">
        <v>56</v>
      </c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5"/>
      <c r="P44" s="27"/>
      <c r="Q44" s="203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5"/>
      <c r="AE44" s="42"/>
    </row>
    <row r="45" spans="1:31" ht="12.75" customHeight="1">
      <c r="A45" s="166">
        <v>41</v>
      </c>
      <c r="B45" s="4"/>
      <c r="C45" s="173"/>
      <c r="D45" s="18"/>
      <c r="O45" s="19"/>
      <c r="Q45" s="18"/>
      <c r="AB45" s="19"/>
      <c r="AE45" s="42"/>
    </row>
    <row r="46" spans="1:31" ht="12.75" customHeight="1">
      <c r="A46" s="166">
        <v>42</v>
      </c>
      <c r="B46" s="4"/>
      <c r="C46" s="171" t="s">
        <v>70</v>
      </c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  <c r="P46" s="33"/>
      <c r="Q46" s="196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8"/>
      <c r="AD46" s="22"/>
      <c r="AE46" s="42"/>
    </row>
    <row r="47" spans="1:31" ht="12.75" customHeight="1">
      <c r="A47" s="166">
        <v>43</v>
      </c>
      <c r="B47" s="4"/>
      <c r="C47" s="170" t="s">
        <v>6</v>
      </c>
      <c r="D47" s="29">
        <f t="shared" ref="D47:I47" si="12">D12</f>
        <v>0.22597768807094501</v>
      </c>
      <c r="E47" s="30">
        <f t="shared" si="12"/>
        <v>0.22597768807094501</v>
      </c>
      <c r="F47" s="30">
        <f t="shared" si="12"/>
        <v>0.22597768807094501</v>
      </c>
      <c r="G47" s="30">
        <f t="shared" si="12"/>
        <v>0.22597768807094501</v>
      </c>
      <c r="H47" s="30">
        <f t="shared" si="12"/>
        <v>0.22597768807094501</v>
      </c>
      <c r="I47" s="30">
        <f t="shared" si="12"/>
        <v>0.22597768807094501</v>
      </c>
      <c r="J47" s="30">
        <f t="shared" ref="J47:K47" si="13">J12</f>
        <v>0.22597768807094501</v>
      </c>
      <c r="K47" s="30">
        <f t="shared" si="13"/>
        <v>0.22597768807094501</v>
      </c>
      <c r="L47" s="30">
        <f t="shared" ref="L47:M47" si="14">L12</f>
        <v>0.22597768807094501</v>
      </c>
      <c r="M47" s="30">
        <f t="shared" si="14"/>
        <v>0.22597768807094501</v>
      </c>
      <c r="N47" s="30">
        <f t="shared" ref="N47:O47" si="15">N12</f>
        <v>0.22597768807094501</v>
      </c>
      <c r="O47" s="31">
        <f t="shared" si="15"/>
        <v>0.22597768807094501</v>
      </c>
      <c r="P47" s="30"/>
      <c r="Q47" s="29">
        <f t="shared" ref="Q47:AB47" si="16">Q12</f>
        <v>0.225019</v>
      </c>
      <c r="R47" s="30">
        <f t="shared" si="16"/>
        <v>0.225019</v>
      </c>
      <c r="S47" s="30">
        <f t="shared" si="16"/>
        <v>0.225019</v>
      </c>
      <c r="T47" s="30">
        <f t="shared" si="16"/>
        <v>0.225019</v>
      </c>
      <c r="U47" s="30">
        <f t="shared" si="16"/>
        <v>0.225019</v>
      </c>
      <c r="V47" s="30">
        <f t="shared" si="16"/>
        <v>0.225019</v>
      </c>
      <c r="W47" s="30">
        <f t="shared" si="16"/>
        <v>0.225019</v>
      </c>
      <c r="X47" s="30">
        <f t="shared" si="16"/>
        <v>0.225019</v>
      </c>
      <c r="Y47" s="30">
        <f t="shared" si="16"/>
        <v>0.225019</v>
      </c>
      <c r="Z47" s="30">
        <f t="shared" si="16"/>
        <v>0.225019</v>
      </c>
      <c r="AA47" s="30">
        <f t="shared" si="16"/>
        <v>0.225019</v>
      </c>
      <c r="AB47" s="31">
        <f t="shared" si="16"/>
        <v>0.225019</v>
      </c>
      <c r="AE47" s="42"/>
    </row>
    <row r="48" spans="1:31" ht="12.75" customHeight="1">
      <c r="A48" s="166">
        <v>44</v>
      </c>
      <c r="B48" s="4"/>
      <c r="C48" s="171" t="s">
        <v>8</v>
      </c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8"/>
      <c r="P48" s="33"/>
      <c r="Q48" s="196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8"/>
      <c r="AE48" s="42"/>
    </row>
    <row r="49" spans="1:31" ht="12.75" customHeight="1">
      <c r="A49" s="166">
        <v>45</v>
      </c>
      <c r="B49" s="4"/>
      <c r="C49" s="170" t="s">
        <v>9</v>
      </c>
      <c r="D49" s="34">
        <v>1</v>
      </c>
      <c r="E49" s="35">
        <v>1</v>
      </c>
      <c r="F49" s="35">
        <v>1</v>
      </c>
      <c r="G49" s="35">
        <v>1</v>
      </c>
      <c r="H49" s="35">
        <v>1</v>
      </c>
      <c r="I49" s="35">
        <v>1</v>
      </c>
      <c r="J49" s="35">
        <v>1</v>
      </c>
      <c r="K49" s="35">
        <v>1</v>
      </c>
      <c r="L49" s="35">
        <v>1</v>
      </c>
      <c r="M49" s="35">
        <v>1</v>
      </c>
      <c r="N49" s="35">
        <v>1</v>
      </c>
      <c r="O49" s="36">
        <v>1</v>
      </c>
      <c r="P49" s="35"/>
      <c r="Q49" s="34">
        <v>1</v>
      </c>
      <c r="R49" s="35">
        <v>1</v>
      </c>
      <c r="S49" s="35">
        <v>1</v>
      </c>
      <c r="T49" s="35">
        <v>1</v>
      </c>
      <c r="U49" s="35">
        <v>1</v>
      </c>
      <c r="V49" s="35">
        <v>1</v>
      </c>
      <c r="W49" s="35">
        <v>1</v>
      </c>
      <c r="X49" s="35">
        <v>1</v>
      </c>
      <c r="Y49" s="35">
        <v>1</v>
      </c>
      <c r="Z49" s="35">
        <v>1</v>
      </c>
      <c r="AA49" s="35">
        <v>1</v>
      </c>
      <c r="AB49" s="36">
        <v>1</v>
      </c>
      <c r="AE49" s="42"/>
    </row>
    <row r="50" spans="1:31" ht="12.75" customHeight="1">
      <c r="A50" s="166">
        <v>46</v>
      </c>
      <c r="B50" s="4"/>
      <c r="C50" s="171" t="s">
        <v>10</v>
      </c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8"/>
      <c r="P50" s="33"/>
      <c r="Q50" s="196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8"/>
      <c r="AE50" s="42"/>
    </row>
    <row r="51" spans="1:31">
      <c r="A51" s="166">
        <v>47</v>
      </c>
      <c r="B51" s="4"/>
      <c r="C51" s="172" t="s">
        <v>11</v>
      </c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1"/>
      <c r="P51" s="82"/>
      <c r="Q51" s="199"/>
      <c r="R51" s="202"/>
      <c r="S51" s="200"/>
      <c r="T51" s="200"/>
      <c r="U51" s="200"/>
      <c r="V51" s="200"/>
      <c r="W51" s="200"/>
      <c r="X51" s="200"/>
      <c r="Y51" s="200"/>
      <c r="Z51" s="200"/>
      <c r="AA51" s="200"/>
      <c r="AB51" s="201"/>
      <c r="AE51" s="42"/>
    </row>
    <row r="52" spans="1:31" ht="12.75" customHeight="1">
      <c r="A52" s="166">
        <v>48</v>
      </c>
      <c r="B52" s="4"/>
      <c r="C52" s="173" t="s">
        <v>57</v>
      </c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5"/>
      <c r="P52" s="27"/>
      <c r="Q52" s="203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5"/>
      <c r="AE52" s="42"/>
    </row>
    <row r="53" spans="1:31" ht="12.75" customHeight="1">
      <c r="A53" s="166">
        <v>49</v>
      </c>
      <c r="B53" s="4"/>
      <c r="C53" s="174"/>
      <c r="D53" s="37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2"/>
      <c r="P53" s="33"/>
      <c r="Q53" s="37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2"/>
      <c r="AE53" s="42"/>
    </row>
    <row r="54" spans="1:31" ht="12.75" customHeight="1">
      <c r="A54" s="166">
        <v>50</v>
      </c>
      <c r="B54" s="25" t="s">
        <v>62</v>
      </c>
      <c r="C54" s="169"/>
      <c r="D54" s="38">
        <f>SUM(D28,D36,D44,D52)</f>
        <v>0</v>
      </c>
      <c r="E54" s="39">
        <f>SUM(E28,E36,E44,E52)</f>
        <v>0</v>
      </c>
      <c r="F54" s="39">
        <f>SUM(F28,F36,F44,F52)</f>
        <v>0</v>
      </c>
      <c r="G54" s="39">
        <f>SUM(G28,G36,G44,G52)</f>
        <v>0</v>
      </c>
      <c r="H54" s="39">
        <f t="shared" ref="H54:I54" si="17">SUM(H28,H36,H44,H52)</f>
        <v>0</v>
      </c>
      <c r="I54" s="39">
        <f t="shared" si="17"/>
        <v>0</v>
      </c>
      <c r="J54" s="39">
        <f t="shared" ref="J54:K54" si="18">SUM(J28,J36,J44,J52)</f>
        <v>0</v>
      </c>
      <c r="K54" s="39">
        <f t="shared" si="18"/>
        <v>0</v>
      </c>
      <c r="L54" s="39">
        <f t="shared" ref="L54:M54" si="19">SUM(L28,L36,L44,L52)</f>
        <v>0</v>
      </c>
      <c r="M54" s="39">
        <f t="shared" si="19"/>
        <v>0</v>
      </c>
      <c r="N54" s="39">
        <f t="shared" ref="N54:O54" si="20">SUM(N28,N36,N44,N52)</f>
        <v>0</v>
      </c>
      <c r="O54" s="40">
        <f t="shared" si="20"/>
        <v>0</v>
      </c>
      <c r="P54" s="27"/>
      <c r="Q54" s="38">
        <f>SUM(Q28,Q36,Q44,Q52)</f>
        <v>0</v>
      </c>
      <c r="R54" s="39">
        <f>SUM(R28,R36,R44,R52)</f>
        <v>0</v>
      </c>
      <c r="S54" s="39">
        <f>SUM(S28,S36,S44,S52)</f>
        <v>0</v>
      </c>
      <c r="T54" s="39">
        <f>SUM(T28,T36,T44,T52)</f>
        <v>0</v>
      </c>
      <c r="U54" s="39">
        <f t="shared" ref="U54:AB54" si="21">SUM(U28,U36,U44,U52)</f>
        <v>0</v>
      </c>
      <c r="V54" s="39">
        <f t="shared" si="21"/>
        <v>0</v>
      </c>
      <c r="W54" s="39">
        <f t="shared" si="21"/>
        <v>0</v>
      </c>
      <c r="X54" s="39">
        <f t="shared" si="21"/>
        <v>0</v>
      </c>
      <c r="Y54" s="39">
        <f t="shared" si="21"/>
        <v>0</v>
      </c>
      <c r="Z54" s="39">
        <f t="shared" si="21"/>
        <v>0</v>
      </c>
      <c r="AA54" s="39">
        <f t="shared" si="21"/>
        <v>0</v>
      </c>
      <c r="AB54" s="40">
        <f t="shared" si="21"/>
        <v>0</v>
      </c>
      <c r="AE54" s="42"/>
    </row>
    <row r="55" spans="1:31" ht="12.75" customHeight="1">
      <c r="A55" s="166">
        <v>51</v>
      </c>
      <c r="B55" s="25"/>
      <c r="C55" s="169"/>
      <c r="D55" s="2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7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8"/>
      <c r="AE55" s="42"/>
    </row>
    <row r="56" spans="1:31" ht="12.75" customHeight="1">
      <c r="A56" s="166">
        <v>52</v>
      </c>
      <c r="B56" s="6" t="s">
        <v>12</v>
      </c>
      <c r="C56" s="169"/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7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8"/>
      <c r="AE56" s="42"/>
    </row>
    <row r="57" spans="1:31">
      <c r="A57" s="166">
        <v>53</v>
      </c>
      <c r="B57" s="4"/>
      <c r="C57" s="172" t="s">
        <v>84</v>
      </c>
      <c r="D57" s="196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8"/>
      <c r="P57" s="33"/>
      <c r="Q57" s="196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8"/>
      <c r="AE57" s="42"/>
    </row>
    <row r="58" spans="1:31" ht="12.75" customHeight="1">
      <c r="A58" s="166">
        <v>54</v>
      </c>
      <c r="B58" s="4"/>
      <c r="C58" s="172" t="s">
        <v>11</v>
      </c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1"/>
      <c r="P58" s="82"/>
      <c r="Q58" s="199"/>
      <c r="R58" s="202"/>
      <c r="S58" s="200"/>
      <c r="T58" s="200"/>
      <c r="U58" s="200"/>
      <c r="V58" s="200"/>
      <c r="W58" s="200"/>
      <c r="X58" s="200"/>
      <c r="Y58" s="200"/>
      <c r="Z58" s="200"/>
      <c r="AA58" s="200"/>
      <c r="AB58" s="201"/>
      <c r="AE58" s="42"/>
    </row>
    <row r="59" spans="1:31">
      <c r="A59" s="166">
        <v>55</v>
      </c>
      <c r="B59" s="4"/>
      <c r="C59" s="173" t="s">
        <v>58</v>
      </c>
      <c r="D59" s="26">
        <f>-D57*D58</f>
        <v>0</v>
      </c>
      <c r="E59" s="27">
        <f t="shared" ref="E59:I59" si="22">-E57*E58</f>
        <v>0</v>
      </c>
      <c r="F59" s="27">
        <f t="shared" si="22"/>
        <v>0</v>
      </c>
      <c r="G59" s="27">
        <f t="shared" si="22"/>
        <v>0</v>
      </c>
      <c r="H59" s="27">
        <f t="shared" si="22"/>
        <v>0</v>
      </c>
      <c r="I59" s="27">
        <f t="shared" si="22"/>
        <v>0</v>
      </c>
      <c r="J59" s="27">
        <f t="shared" ref="J59:K59" si="23">-J57*J58</f>
        <v>0</v>
      </c>
      <c r="K59" s="27">
        <f t="shared" si="23"/>
        <v>0</v>
      </c>
      <c r="L59" s="27">
        <f t="shared" ref="L59:M59" si="24">-L57*L58</f>
        <v>0</v>
      </c>
      <c r="M59" s="27">
        <f t="shared" si="24"/>
        <v>0</v>
      </c>
      <c r="N59" s="27">
        <f t="shared" ref="N59:AB59" si="25">-N57*N58</f>
        <v>0</v>
      </c>
      <c r="O59" s="28">
        <f t="shared" si="25"/>
        <v>0</v>
      </c>
      <c r="P59" s="27"/>
      <c r="Q59" s="26">
        <f t="shared" si="25"/>
        <v>0</v>
      </c>
      <c r="R59" s="27">
        <f t="shared" si="25"/>
        <v>0</v>
      </c>
      <c r="S59" s="27">
        <f t="shared" si="25"/>
        <v>0</v>
      </c>
      <c r="T59" s="27">
        <f t="shared" si="25"/>
        <v>0</v>
      </c>
      <c r="U59" s="27">
        <f t="shared" si="25"/>
        <v>0</v>
      </c>
      <c r="V59" s="27">
        <f t="shared" si="25"/>
        <v>0</v>
      </c>
      <c r="W59" s="27">
        <f t="shared" si="25"/>
        <v>0</v>
      </c>
      <c r="X59" s="27">
        <f t="shared" si="25"/>
        <v>0</v>
      </c>
      <c r="Y59" s="27">
        <f t="shared" si="25"/>
        <v>0</v>
      </c>
      <c r="Z59" s="27">
        <f t="shared" si="25"/>
        <v>0</v>
      </c>
      <c r="AA59" s="27">
        <f t="shared" si="25"/>
        <v>0</v>
      </c>
      <c r="AB59" s="28">
        <f t="shared" si="25"/>
        <v>0</v>
      </c>
      <c r="AE59" s="42"/>
    </row>
    <row r="60" spans="1:31">
      <c r="A60" s="166">
        <v>56</v>
      </c>
      <c r="B60" s="4"/>
      <c r="C60" s="169"/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7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8"/>
      <c r="AE60" s="42"/>
    </row>
    <row r="61" spans="1:31" ht="12.75" customHeight="1">
      <c r="A61" s="175">
        <v>57</v>
      </c>
      <c r="B61" s="176" t="s">
        <v>71</v>
      </c>
      <c r="C61" s="177"/>
      <c r="D61" s="20">
        <f>D54+D19+D59</f>
        <v>0</v>
      </c>
      <c r="E61" s="10">
        <f t="shared" ref="E61:I61" si="26">E54+E19+E59</f>
        <v>0</v>
      </c>
      <c r="F61" s="10">
        <f t="shared" si="26"/>
        <v>0</v>
      </c>
      <c r="G61" s="10">
        <f t="shared" si="26"/>
        <v>0</v>
      </c>
      <c r="H61" s="10">
        <f t="shared" si="26"/>
        <v>0</v>
      </c>
      <c r="I61" s="10">
        <f t="shared" si="26"/>
        <v>0</v>
      </c>
      <c r="J61" s="10">
        <f t="shared" ref="J61:K61" si="27">J54+J19+J59</f>
        <v>0</v>
      </c>
      <c r="K61" s="10">
        <f t="shared" si="27"/>
        <v>0</v>
      </c>
      <c r="L61" s="10">
        <f t="shared" ref="L61:M61" si="28">L54+L19+L59</f>
        <v>0</v>
      </c>
      <c r="M61" s="10">
        <f t="shared" si="28"/>
        <v>0</v>
      </c>
      <c r="N61" s="10">
        <f t="shared" ref="N61:AB61" si="29">N54+N19+N59</f>
        <v>0</v>
      </c>
      <c r="O61" s="21">
        <f t="shared" si="29"/>
        <v>0</v>
      </c>
      <c r="P61" s="11"/>
      <c r="Q61" s="20">
        <f t="shared" si="29"/>
        <v>0</v>
      </c>
      <c r="R61" s="10">
        <f t="shared" si="29"/>
        <v>0</v>
      </c>
      <c r="S61" s="10">
        <f t="shared" si="29"/>
        <v>0</v>
      </c>
      <c r="T61" s="10">
        <f t="shared" si="29"/>
        <v>0</v>
      </c>
      <c r="U61" s="10">
        <f t="shared" si="29"/>
        <v>0</v>
      </c>
      <c r="V61" s="10">
        <f t="shared" si="29"/>
        <v>0</v>
      </c>
      <c r="W61" s="10">
        <f t="shared" si="29"/>
        <v>0</v>
      </c>
      <c r="X61" s="10">
        <f t="shared" si="29"/>
        <v>0</v>
      </c>
      <c r="Y61" s="10">
        <f t="shared" si="29"/>
        <v>0</v>
      </c>
      <c r="Z61" s="10">
        <f t="shared" si="29"/>
        <v>0</v>
      </c>
      <c r="AA61" s="10">
        <f t="shared" si="29"/>
        <v>0</v>
      </c>
      <c r="AB61" s="21">
        <f t="shared" si="29"/>
        <v>0</v>
      </c>
      <c r="AE61" s="42"/>
    </row>
    <row r="62" spans="1:31" ht="12.75" customHeight="1">
      <c r="B62" s="6"/>
      <c r="C62" s="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E62" s="42"/>
    </row>
    <row r="63" spans="1:31" ht="12.75" customHeight="1">
      <c r="C63" s="145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43"/>
      <c r="AD63" s="41"/>
    </row>
    <row r="64" spans="1:31" ht="12.75" customHeight="1">
      <c r="C64" s="3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</sheetData>
  <pageMargins left="0.7" right="0.7" top="0.75" bottom="0.75" header="0.3" footer="0.3"/>
  <pageSetup scale="50" fitToWidth="2" orientation="landscape" r:id="rId1"/>
  <headerFooter differentFirst="1" scaleWithDoc="0">
    <oddHeader>&amp;L&amp;"Times New Roman,Regular"&amp;9Washington-Allocated Revenue from Sale of Renewable Energy Attributes (REAs) and Renewable Energy Credits (RECs)
Docket UE 100749&amp;R&amp;"Times New Roman,Regular"&amp;9Confidential Attachment A - Page &amp;P</oddHeader>
    <firstHeader>&amp;L&amp;"Times New Roman,Regular"&amp;9Washington-Allocated Revenue from Sale of Renewable Energy Attributes (REAs) and Renewable Energy Credits (RECs)
Docket UE 100749&amp;R&amp;"Times New Roman,Regular"&amp;9Confidential Attachment A - Page 2</firstHeader>
  </headerFooter>
  <colBreaks count="1" manualBreakCount="1">
    <brk id="15" min="3" max="59" man="1"/>
  </col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view="pageBreakPreview" zoomScale="85" zoomScaleNormal="85" zoomScaleSheetLayoutView="85" workbookViewId="0">
      <selection activeCell="G100" sqref="G100"/>
    </sheetView>
  </sheetViews>
  <sheetFormatPr defaultColWidth="6.140625" defaultRowHeight="12.75"/>
  <cols>
    <col min="1" max="1" width="3.85546875" style="83" customWidth="1"/>
    <col min="2" max="2" width="60.7109375" style="83" customWidth="1"/>
    <col min="3" max="4" width="18.28515625" style="84" customWidth="1"/>
    <col min="5" max="5" width="18.5703125" style="84" customWidth="1"/>
    <col min="6" max="6" width="17.28515625" style="84" customWidth="1"/>
    <col min="7" max="7" width="15.5703125" style="83" customWidth="1"/>
    <col min="8" max="8" width="7.42578125" style="83" bestFit="1" customWidth="1"/>
    <col min="9" max="16384" width="6.140625" style="83"/>
  </cols>
  <sheetData>
    <row r="1" spans="1:7" ht="12.75" customHeight="1">
      <c r="A1" s="127" t="s">
        <v>105</v>
      </c>
      <c r="E1" s="131" t="s">
        <v>88</v>
      </c>
    </row>
    <row r="2" spans="1:7" ht="12.75" customHeight="1">
      <c r="A2" s="127" t="s">
        <v>48</v>
      </c>
    </row>
    <row r="3" spans="1:7" ht="12.75" customHeight="1">
      <c r="B3" s="139"/>
      <c r="C3" s="130"/>
      <c r="D3" s="130"/>
      <c r="E3" s="130"/>
      <c r="F3" s="130"/>
    </row>
    <row r="4" spans="1:7" ht="12.75" customHeight="1">
      <c r="B4" s="139"/>
      <c r="C4" s="129" t="s">
        <v>49</v>
      </c>
      <c r="D4" s="129" t="s">
        <v>87</v>
      </c>
      <c r="E4" s="83"/>
      <c r="F4" s="83"/>
    </row>
    <row r="5" spans="1:7" ht="12.75" customHeight="1">
      <c r="A5" s="109"/>
      <c r="B5" s="128" t="s">
        <v>63</v>
      </c>
      <c r="C5" s="118">
        <v>2015</v>
      </c>
      <c r="D5" s="118">
        <v>2016</v>
      </c>
      <c r="E5" s="83"/>
      <c r="F5" s="83"/>
    </row>
    <row r="6" spans="1:7" ht="12.75" customHeight="1">
      <c r="A6" s="91">
        <f>A5+1</f>
        <v>1</v>
      </c>
      <c r="B6" s="117" t="s">
        <v>41</v>
      </c>
      <c r="C6" s="207"/>
      <c r="D6" s="208"/>
      <c r="E6" s="85"/>
      <c r="F6" s="85"/>
      <c r="G6" s="85"/>
    </row>
    <row r="7" spans="1:7" ht="12.75" customHeight="1">
      <c r="A7" s="98">
        <f>A6+1</f>
        <v>2</v>
      </c>
      <c r="B7" s="122" t="s">
        <v>40</v>
      </c>
      <c r="C7" s="209"/>
      <c r="D7" s="210"/>
      <c r="E7" s="85"/>
      <c r="F7" s="85"/>
      <c r="G7" s="85"/>
    </row>
    <row r="8" spans="1:7" ht="12.75" customHeight="1">
      <c r="A8" s="98">
        <f>A7+1</f>
        <v>3</v>
      </c>
      <c r="B8" s="105" t="s">
        <v>42</v>
      </c>
      <c r="C8" s="209"/>
      <c r="D8" s="210"/>
      <c r="E8" s="85"/>
      <c r="F8" s="85"/>
      <c r="G8" s="85"/>
    </row>
    <row r="9" spans="1:7" ht="12.75" customHeight="1">
      <c r="A9" s="98">
        <f>A8+1</f>
        <v>4</v>
      </c>
      <c r="B9" s="105" t="s">
        <v>43</v>
      </c>
      <c r="C9" s="209"/>
      <c r="D9" s="210"/>
      <c r="E9" s="85"/>
      <c r="F9" s="85"/>
      <c r="G9" s="85"/>
    </row>
    <row r="10" spans="1:7" s="127" customFormat="1" ht="12.75" customHeight="1">
      <c r="A10" s="109">
        <f>A9+1</f>
        <v>5</v>
      </c>
      <c r="B10" s="108" t="s">
        <v>51</v>
      </c>
      <c r="C10" s="211"/>
      <c r="D10" s="212"/>
      <c r="E10" s="85"/>
      <c r="F10" s="85"/>
      <c r="G10" s="85"/>
    </row>
    <row r="11" spans="1:7" s="127" customFormat="1" ht="12.75" customHeight="1">
      <c r="A11" s="98"/>
      <c r="B11" s="122"/>
      <c r="C11" s="121"/>
      <c r="D11" s="134"/>
      <c r="E11" s="85"/>
      <c r="F11" s="85"/>
      <c r="G11" s="85"/>
    </row>
    <row r="12" spans="1:7" ht="12.75" customHeight="1">
      <c r="A12" s="98">
        <f>A10+1</f>
        <v>6</v>
      </c>
      <c r="B12" s="170" t="s">
        <v>6</v>
      </c>
      <c r="C12" s="213"/>
      <c r="D12" s="213"/>
      <c r="E12" s="85"/>
      <c r="F12" s="85"/>
      <c r="G12" s="85"/>
    </row>
    <row r="13" spans="1:7" ht="12.75" customHeight="1">
      <c r="A13" s="98">
        <f>A12+1</f>
        <v>7</v>
      </c>
      <c r="B13" s="106" t="s">
        <v>119</v>
      </c>
      <c r="C13" s="214"/>
      <c r="D13" s="215"/>
      <c r="E13" s="85"/>
      <c r="F13" s="85"/>
      <c r="G13" s="85"/>
    </row>
    <row r="14" spans="1:7" ht="12.75" customHeight="1">
      <c r="A14" s="98">
        <f>A13+1</f>
        <v>8</v>
      </c>
      <c r="B14" s="106" t="s">
        <v>72</v>
      </c>
      <c r="C14" s="216"/>
      <c r="D14" s="215"/>
      <c r="E14" s="85"/>
      <c r="F14" s="85"/>
      <c r="G14" s="85"/>
    </row>
    <row r="15" spans="1:7" ht="12.75" customHeight="1">
      <c r="A15" s="98">
        <f>A14+1</f>
        <v>9</v>
      </c>
      <c r="B15" s="106" t="s">
        <v>73</v>
      </c>
      <c r="C15" s="214"/>
      <c r="D15" s="215"/>
      <c r="E15" s="85"/>
      <c r="F15" s="85"/>
      <c r="G15" s="85"/>
    </row>
    <row r="16" spans="1:7" ht="12.75" customHeight="1">
      <c r="A16" s="98"/>
      <c r="B16" s="105"/>
      <c r="C16" s="126"/>
      <c r="D16" s="135"/>
      <c r="E16" s="85"/>
      <c r="F16" s="85"/>
      <c r="G16" s="85"/>
    </row>
    <row r="17" spans="1:7" ht="12.75" customHeight="1">
      <c r="A17" s="115">
        <f>A15+1</f>
        <v>10</v>
      </c>
      <c r="B17" s="103" t="s">
        <v>76</v>
      </c>
      <c r="C17" s="217"/>
      <c r="D17" s="218"/>
      <c r="E17" s="85"/>
      <c r="F17" s="85"/>
      <c r="G17" s="85"/>
    </row>
    <row r="18" spans="1:7" ht="12.75" customHeight="1">
      <c r="A18" s="115">
        <f>A17+1</f>
        <v>11</v>
      </c>
      <c r="B18" s="102" t="s">
        <v>50</v>
      </c>
      <c r="C18" s="219"/>
      <c r="D18" s="220"/>
      <c r="E18" s="85"/>
      <c r="F18" s="85"/>
      <c r="G18" s="85"/>
    </row>
    <row r="19" spans="1:7" ht="12.75" customHeight="1">
      <c r="A19" s="114">
        <f>A18+1</f>
        <v>12</v>
      </c>
      <c r="B19" s="101" t="s">
        <v>77</v>
      </c>
      <c r="C19" s="221"/>
      <c r="D19" s="222"/>
      <c r="E19" s="85"/>
      <c r="F19" s="85"/>
      <c r="G19" s="85"/>
    </row>
    <row r="20" spans="1:7" ht="12.75" customHeight="1">
      <c r="A20" s="100"/>
      <c r="B20" s="102"/>
      <c r="C20" s="125"/>
      <c r="D20" s="125"/>
      <c r="E20" s="85"/>
      <c r="F20" s="85"/>
      <c r="G20" s="85"/>
    </row>
    <row r="21" spans="1:7" ht="12.75" customHeight="1">
      <c r="A21" s="95"/>
      <c r="B21" s="105"/>
      <c r="C21" s="124"/>
      <c r="D21" s="124"/>
      <c r="E21" s="85"/>
      <c r="F21" s="85"/>
      <c r="G21" s="85"/>
    </row>
    <row r="22" spans="1:7" ht="12.75" customHeight="1">
      <c r="A22" s="91"/>
      <c r="B22" s="123" t="s">
        <v>64</v>
      </c>
      <c r="C22" s="118">
        <v>2015</v>
      </c>
      <c r="D22" s="118">
        <v>2016</v>
      </c>
      <c r="E22" s="85"/>
      <c r="F22" s="85"/>
      <c r="G22" s="85"/>
    </row>
    <row r="23" spans="1:7" ht="12.75" customHeight="1">
      <c r="A23" s="91">
        <f>A19+1</f>
        <v>13</v>
      </c>
      <c r="B23" s="117" t="s">
        <v>22</v>
      </c>
      <c r="C23" s="207"/>
      <c r="D23" s="208"/>
      <c r="E23" s="85"/>
      <c r="F23" s="85"/>
      <c r="G23" s="85"/>
    </row>
    <row r="24" spans="1:7" ht="12.75" customHeight="1">
      <c r="A24" s="98">
        <f t="shared" ref="A24:A41" si="0">A23+1</f>
        <v>14</v>
      </c>
      <c r="B24" s="105" t="s">
        <v>23</v>
      </c>
      <c r="C24" s="209"/>
      <c r="D24" s="210"/>
      <c r="E24" s="85"/>
      <c r="F24" s="85"/>
      <c r="G24" s="85"/>
    </row>
    <row r="25" spans="1:7" ht="12.75" customHeight="1">
      <c r="A25" s="98">
        <f t="shared" si="0"/>
        <v>15</v>
      </c>
      <c r="B25" s="105" t="s">
        <v>24</v>
      </c>
      <c r="C25" s="209"/>
      <c r="D25" s="210"/>
      <c r="E25" s="85"/>
      <c r="F25" s="85"/>
      <c r="G25" s="85"/>
    </row>
    <row r="26" spans="1:7" ht="12.75" customHeight="1">
      <c r="A26" s="98">
        <f t="shared" si="0"/>
        <v>16</v>
      </c>
      <c r="B26" s="105" t="s">
        <v>25</v>
      </c>
      <c r="C26" s="209"/>
      <c r="D26" s="210"/>
      <c r="E26" s="85"/>
      <c r="F26" s="85"/>
      <c r="G26" s="85"/>
    </row>
    <row r="27" spans="1:7" ht="12.75" customHeight="1">
      <c r="A27" s="98">
        <f t="shared" si="0"/>
        <v>17</v>
      </c>
      <c r="B27" s="105" t="s">
        <v>26</v>
      </c>
      <c r="C27" s="209"/>
      <c r="D27" s="210"/>
      <c r="E27" s="85"/>
      <c r="F27" s="85"/>
      <c r="G27" s="85"/>
    </row>
    <row r="28" spans="1:7" ht="12.75" customHeight="1">
      <c r="A28" s="98">
        <f t="shared" si="0"/>
        <v>18</v>
      </c>
      <c r="B28" s="105" t="s">
        <v>27</v>
      </c>
      <c r="C28" s="209"/>
      <c r="D28" s="210"/>
      <c r="E28" s="85"/>
      <c r="F28" s="85"/>
      <c r="G28" s="85"/>
    </row>
    <row r="29" spans="1:7" ht="12.75" customHeight="1">
      <c r="A29" s="98">
        <f t="shared" si="0"/>
        <v>19</v>
      </c>
      <c r="B29" s="105" t="s">
        <v>28</v>
      </c>
      <c r="C29" s="209"/>
      <c r="D29" s="210"/>
      <c r="E29" s="85"/>
      <c r="F29" s="85"/>
      <c r="G29" s="85"/>
    </row>
    <row r="30" spans="1:7" ht="12.75" customHeight="1">
      <c r="A30" s="98">
        <f t="shared" si="0"/>
        <v>20</v>
      </c>
      <c r="B30" s="105" t="s">
        <v>29</v>
      </c>
      <c r="C30" s="209"/>
      <c r="D30" s="210"/>
      <c r="E30" s="85"/>
      <c r="F30" s="85"/>
      <c r="G30" s="85"/>
    </row>
    <row r="31" spans="1:7" ht="12.75" customHeight="1">
      <c r="A31" s="98">
        <f t="shared" si="0"/>
        <v>21</v>
      </c>
      <c r="B31" s="105" t="s">
        <v>30</v>
      </c>
      <c r="C31" s="209"/>
      <c r="D31" s="210"/>
      <c r="E31" s="85"/>
      <c r="F31" s="85"/>
      <c r="G31" s="85"/>
    </row>
    <row r="32" spans="1:7" ht="12.75" customHeight="1">
      <c r="A32" s="98">
        <f t="shared" si="0"/>
        <v>22</v>
      </c>
      <c r="B32" s="105" t="s">
        <v>31</v>
      </c>
      <c r="C32" s="209"/>
      <c r="D32" s="210"/>
      <c r="E32" s="85"/>
      <c r="F32" s="85"/>
      <c r="G32" s="85"/>
    </row>
    <row r="33" spans="1:7" ht="12.75" customHeight="1">
      <c r="A33" s="98">
        <f t="shared" si="0"/>
        <v>23</v>
      </c>
      <c r="B33" s="105" t="s">
        <v>32</v>
      </c>
      <c r="C33" s="209"/>
      <c r="D33" s="210"/>
      <c r="E33" s="85"/>
      <c r="F33" s="85"/>
      <c r="G33" s="85"/>
    </row>
    <row r="34" spans="1:7" ht="12.75" customHeight="1">
      <c r="A34" s="98">
        <f t="shared" si="0"/>
        <v>24</v>
      </c>
      <c r="B34" s="105" t="s">
        <v>33</v>
      </c>
      <c r="C34" s="209"/>
      <c r="D34" s="210"/>
      <c r="E34" s="85"/>
      <c r="F34" s="85"/>
      <c r="G34" s="85"/>
    </row>
    <row r="35" spans="1:7" ht="12.75" customHeight="1">
      <c r="A35" s="98">
        <f t="shared" si="0"/>
        <v>25</v>
      </c>
      <c r="B35" s="105" t="s">
        <v>34</v>
      </c>
      <c r="C35" s="209"/>
      <c r="D35" s="210"/>
      <c r="E35" s="85"/>
      <c r="F35" s="85"/>
      <c r="G35" s="85"/>
    </row>
    <row r="36" spans="1:7" ht="12.75" customHeight="1">
      <c r="A36" s="98">
        <f t="shared" si="0"/>
        <v>26</v>
      </c>
      <c r="B36" s="105" t="s">
        <v>35</v>
      </c>
      <c r="C36" s="209"/>
      <c r="D36" s="210"/>
      <c r="E36" s="85"/>
      <c r="F36" s="85"/>
      <c r="G36" s="85"/>
    </row>
    <row r="37" spans="1:7" ht="12.75" customHeight="1">
      <c r="A37" s="98">
        <f t="shared" si="0"/>
        <v>27</v>
      </c>
      <c r="B37" s="105" t="s">
        <v>36</v>
      </c>
      <c r="C37" s="209"/>
      <c r="D37" s="210"/>
      <c r="E37" s="85"/>
      <c r="F37" s="85"/>
      <c r="G37" s="85"/>
    </row>
    <row r="38" spans="1:7" ht="12.75" customHeight="1">
      <c r="A38" s="98">
        <f t="shared" si="0"/>
        <v>28</v>
      </c>
      <c r="B38" s="105" t="s">
        <v>37</v>
      </c>
      <c r="C38" s="209"/>
      <c r="D38" s="210"/>
      <c r="E38" s="85"/>
      <c r="F38" s="85"/>
      <c r="G38" s="85"/>
    </row>
    <row r="39" spans="1:7" ht="12.75" customHeight="1">
      <c r="A39" s="98">
        <f t="shared" si="0"/>
        <v>29</v>
      </c>
      <c r="B39" s="105" t="s">
        <v>38</v>
      </c>
      <c r="C39" s="209"/>
      <c r="D39" s="210"/>
      <c r="E39" s="85"/>
      <c r="F39" s="85"/>
      <c r="G39" s="85"/>
    </row>
    <row r="40" spans="1:7" ht="12.75" customHeight="1">
      <c r="A40" s="98">
        <f t="shared" si="0"/>
        <v>30</v>
      </c>
      <c r="B40" s="105" t="s">
        <v>39</v>
      </c>
      <c r="C40" s="209"/>
      <c r="D40" s="210"/>
      <c r="E40" s="85"/>
      <c r="F40" s="85"/>
      <c r="G40" s="85"/>
    </row>
    <row r="41" spans="1:7" ht="12.75" customHeight="1">
      <c r="A41" s="109">
        <f t="shared" si="0"/>
        <v>31</v>
      </c>
      <c r="B41" s="108" t="s">
        <v>51</v>
      </c>
      <c r="C41" s="211"/>
      <c r="D41" s="212"/>
      <c r="E41" s="85"/>
      <c r="F41" s="85"/>
      <c r="G41" s="85"/>
    </row>
    <row r="42" spans="1:7" ht="12.75" customHeight="1">
      <c r="A42" s="98"/>
      <c r="B42" s="122"/>
      <c r="C42" s="121"/>
      <c r="D42" s="134"/>
      <c r="E42" s="85"/>
      <c r="F42" s="85"/>
      <c r="G42" s="85"/>
    </row>
    <row r="43" spans="1:7" ht="12.75" customHeight="1">
      <c r="A43" s="98">
        <f>A41+1</f>
        <v>32</v>
      </c>
      <c r="B43" s="106" t="s">
        <v>72</v>
      </c>
      <c r="C43" s="214"/>
      <c r="D43" s="215"/>
      <c r="E43" s="85"/>
      <c r="F43" s="85"/>
      <c r="G43" s="85"/>
    </row>
    <row r="44" spans="1:7" ht="12.75" customHeight="1">
      <c r="A44" s="98">
        <f>A43+1</f>
        <v>33</v>
      </c>
      <c r="B44" s="106" t="s">
        <v>73</v>
      </c>
      <c r="C44" s="214"/>
      <c r="D44" s="215"/>
      <c r="E44" s="85"/>
      <c r="F44" s="85"/>
      <c r="G44" s="85"/>
    </row>
    <row r="45" spans="1:7" ht="12.75" customHeight="1">
      <c r="A45" s="98">
        <f>A44+1</f>
        <v>34</v>
      </c>
      <c r="B45" s="106" t="s">
        <v>74</v>
      </c>
      <c r="C45" s="214"/>
      <c r="D45" s="215"/>
      <c r="E45" s="85"/>
      <c r="F45" s="85"/>
      <c r="G45" s="85"/>
    </row>
    <row r="46" spans="1:7" ht="12.75" customHeight="1">
      <c r="A46" s="98">
        <f>A45+1</f>
        <v>35</v>
      </c>
      <c r="B46" s="106" t="s">
        <v>75</v>
      </c>
      <c r="C46" s="214"/>
      <c r="D46" s="215"/>
      <c r="E46" s="85"/>
      <c r="F46" s="85"/>
      <c r="G46" s="85"/>
    </row>
    <row r="47" spans="1:7" ht="12.75" customHeight="1">
      <c r="A47" s="98"/>
      <c r="B47" s="105"/>
      <c r="C47" s="116"/>
      <c r="D47" s="136"/>
      <c r="E47" s="85"/>
      <c r="F47" s="85"/>
      <c r="G47" s="85"/>
    </row>
    <row r="48" spans="1:7" ht="12.75" customHeight="1">
      <c r="A48" s="115">
        <f>A46+1</f>
        <v>36</v>
      </c>
      <c r="B48" s="103" t="s">
        <v>76</v>
      </c>
      <c r="C48" s="223"/>
      <c r="D48" s="224"/>
      <c r="E48" s="85"/>
      <c r="F48" s="85"/>
      <c r="G48" s="85"/>
    </row>
    <row r="49" spans="1:7" ht="12.75" customHeight="1">
      <c r="A49" s="115">
        <f>A48+1</f>
        <v>37</v>
      </c>
      <c r="B49" s="102" t="s">
        <v>50</v>
      </c>
      <c r="C49" s="225"/>
      <c r="D49" s="226"/>
      <c r="E49" s="85"/>
      <c r="F49" s="85"/>
      <c r="G49" s="85"/>
    </row>
    <row r="50" spans="1:7" ht="12.75" customHeight="1">
      <c r="A50" s="114">
        <f>A49+1</f>
        <v>38</v>
      </c>
      <c r="B50" s="101" t="s">
        <v>77</v>
      </c>
      <c r="C50" s="227"/>
      <c r="D50" s="228"/>
      <c r="E50" s="85"/>
      <c r="F50" s="85"/>
      <c r="G50" s="85"/>
    </row>
    <row r="51" spans="1:7" ht="12.75" customHeight="1">
      <c r="A51" s="100"/>
      <c r="B51" s="105"/>
      <c r="C51" s="120"/>
      <c r="D51" s="120"/>
      <c r="E51" s="85"/>
      <c r="F51" s="85"/>
      <c r="G51" s="85"/>
    </row>
    <row r="52" spans="1:7" ht="12.75" customHeight="1">
      <c r="A52" s="95"/>
      <c r="B52" s="105"/>
      <c r="C52" s="112"/>
      <c r="D52" s="112"/>
      <c r="E52" s="85"/>
      <c r="F52" s="85"/>
      <c r="G52" s="85"/>
    </row>
    <row r="53" spans="1:7" ht="12.75" customHeight="1">
      <c r="A53" s="91"/>
      <c r="B53" s="119" t="s">
        <v>65</v>
      </c>
      <c r="C53" s="118">
        <v>2015</v>
      </c>
      <c r="D53" s="118">
        <v>2016</v>
      </c>
      <c r="E53" s="85"/>
      <c r="F53" s="85"/>
      <c r="G53" s="85"/>
    </row>
    <row r="54" spans="1:7" ht="12.75" customHeight="1">
      <c r="A54" s="91">
        <f>A50+1</f>
        <v>39</v>
      </c>
      <c r="B54" s="117" t="s">
        <v>14</v>
      </c>
      <c r="C54" s="207"/>
      <c r="D54" s="208"/>
      <c r="E54" s="85"/>
      <c r="F54" s="85"/>
      <c r="G54" s="85"/>
    </row>
    <row r="55" spans="1:7" ht="12.75" customHeight="1">
      <c r="A55" s="98">
        <f t="shared" ref="A55:A62" si="1">A54+1</f>
        <v>40</v>
      </c>
      <c r="B55" s="105" t="s">
        <v>15</v>
      </c>
      <c r="C55" s="209"/>
      <c r="D55" s="210"/>
      <c r="E55" s="85"/>
      <c r="F55" s="85"/>
      <c r="G55" s="85"/>
    </row>
    <row r="56" spans="1:7" ht="12.75" customHeight="1">
      <c r="A56" s="98">
        <f t="shared" si="1"/>
        <v>41</v>
      </c>
      <c r="B56" s="105" t="s">
        <v>16</v>
      </c>
      <c r="C56" s="209"/>
      <c r="D56" s="210"/>
      <c r="E56" s="85"/>
      <c r="F56" s="85"/>
      <c r="G56" s="85"/>
    </row>
    <row r="57" spans="1:7" ht="12.75" customHeight="1">
      <c r="A57" s="98">
        <f t="shared" si="1"/>
        <v>42</v>
      </c>
      <c r="B57" s="105" t="s">
        <v>17</v>
      </c>
      <c r="C57" s="209"/>
      <c r="D57" s="210"/>
      <c r="E57" s="85"/>
      <c r="F57" s="85"/>
      <c r="G57" s="85"/>
    </row>
    <row r="58" spans="1:7" ht="12.75" customHeight="1">
      <c r="A58" s="98">
        <f t="shared" si="1"/>
        <v>43</v>
      </c>
      <c r="B58" s="105" t="s">
        <v>18</v>
      </c>
      <c r="C58" s="209"/>
      <c r="D58" s="210"/>
      <c r="E58" s="85"/>
      <c r="F58" s="85"/>
      <c r="G58" s="85"/>
    </row>
    <row r="59" spans="1:7" ht="12.75" customHeight="1">
      <c r="A59" s="98">
        <f t="shared" si="1"/>
        <v>44</v>
      </c>
      <c r="B59" s="105" t="s">
        <v>19</v>
      </c>
      <c r="C59" s="209"/>
      <c r="D59" s="210"/>
      <c r="E59" s="85"/>
      <c r="F59" s="85"/>
      <c r="G59" s="85"/>
    </row>
    <row r="60" spans="1:7" ht="12.75" customHeight="1">
      <c r="A60" s="98">
        <f t="shared" si="1"/>
        <v>45</v>
      </c>
      <c r="B60" s="105" t="s">
        <v>20</v>
      </c>
      <c r="C60" s="209"/>
      <c r="D60" s="210"/>
      <c r="E60" s="85"/>
      <c r="F60" s="85"/>
      <c r="G60" s="85"/>
    </row>
    <row r="61" spans="1:7" ht="12.75" customHeight="1">
      <c r="A61" s="98">
        <f t="shared" si="1"/>
        <v>46</v>
      </c>
      <c r="B61" s="105" t="s">
        <v>21</v>
      </c>
      <c r="C61" s="209"/>
      <c r="D61" s="210"/>
      <c r="E61" s="85"/>
      <c r="F61" s="85"/>
      <c r="G61" s="85"/>
    </row>
    <row r="62" spans="1:7" ht="12.75" customHeight="1">
      <c r="A62" s="109">
        <f t="shared" si="1"/>
        <v>47</v>
      </c>
      <c r="B62" s="108" t="s">
        <v>51</v>
      </c>
      <c r="C62" s="211"/>
      <c r="D62" s="212"/>
      <c r="E62" s="85"/>
      <c r="F62" s="85"/>
      <c r="G62" s="85"/>
    </row>
    <row r="63" spans="1:7" ht="12.75" customHeight="1">
      <c r="A63" s="109"/>
      <c r="B63" s="108"/>
      <c r="C63" s="107"/>
      <c r="D63" s="137"/>
      <c r="E63" s="85"/>
      <c r="F63" s="85"/>
      <c r="G63" s="85"/>
    </row>
    <row r="64" spans="1:7" ht="12.75" customHeight="1">
      <c r="A64" s="98">
        <f>A62+1</f>
        <v>48</v>
      </c>
      <c r="B64" s="106" t="s">
        <v>72</v>
      </c>
      <c r="C64" s="214"/>
      <c r="D64" s="215"/>
      <c r="E64" s="85"/>
      <c r="F64" s="85"/>
      <c r="G64" s="85"/>
    </row>
    <row r="65" spans="1:7" ht="12.75" customHeight="1">
      <c r="A65" s="98">
        <f>A64+1</f>
        <v>49</v>
      </c>
      <c r="B65" s="106" t="s">
        <v>73</v>
      </c>
      <c r="C65" s="214"/>
      <c r="D65" s="215"/>
      <c r="E65" s="85"/>
      <c r="F65" s="85"/>
      <c r="G65" s="85"/>
    </row>
    <row r="66" spans="1:7" ht="12.75" customHeight="1">
      <c r="A66" s="98">
        <f>A65+1</f>
        <v>50</v>
      </c>
      <c r="B66" s="106" t="s">
        <v>74</v>
      </c>
      <c r="C66" s="214"/>
      <c r="D66" s="215"/>
      <c r="E66" s="85"/>
      <c r="F66" s="85"/>
      <c r="G66" s="85"/>
    </row>
    <row r="67" spans="1:7" ht="12.75" customHeight="1">
      <c r="A67" s="98">
        <f>A66+1</f>
        <v>51</v>
      </c>
      <c r="B67" s="106" t="s">
        <v>75</v>
      </c>
      <c r="C67" s="214"/>
      <c r="D67" s="215"/>
      <c r="E67" s="85"/>
      <c r="F67" s="85"/>
      <c r="G67" s="85"/>
    </row>
    <row r="68" spans="1:7" ht="12.75" customHeight="1">
      <c r="A68" s="98"/>
      <c r="B68" s="105"/>
      <c r="C68" s="116"/>
      <c r="D68" s="136"/>
      <c r="E68" s="85"/>
      <c r="F68" s="85"/>
      <c r="G68" s="85"/>
    </row>
    <row r="69" spans="1:7" ht="12.75" customHeight="1">
      <c r="A69" s="115">
        <f>A67+1</f>
        <v>52</v>
      </c>
      <c r="B69" s="103" t="s">
        <v>76</v>
      </c>
      <c r="C69" s="223"/>
      <c r="D69" s="224"/>
      <c r="E69" s="85"/>
      <c r="F69" s="85"/>
      <c r="G69" s="85"/>
    </row>
    <row r="70" spans="1:7" ht="12.75" customHeight="1">
      <c r="A70" s="115">
        <f>A69+1</f>
        <v>53</v>
      </c>
      <c r="B70" s="102" t="s">
        <v>50</v>
      </c>
      <c r="C70" s="225"/>
      <c r="D70" s="226"/>
      <c r="E70" s="85"/>
      <c r="F70" s="85"/>
      <c r="G70" s="85"/>
    </row>
    <row r="71" spans="1:7" ht="12.75" customHeight="1">
      <c r="A71" s="114">
        <f>A70+1</f>
        <v>54</v>
      </c>
      <c r="B71" s="101" t="s">
        <v>77</v>
      </c>
      <c r="C71" s="227"/>
      <c r="D71" s="228"/>
      <c r="E71" s="85"/>
      <c r="F71" s="85"/>
      <c r="G71" s="85"/>
    </row>
    <row r="72" spans="1:7" ht="12.75" customHeight="1">
      <c r="A72" s="100"/>
      <c r="B72" s="102"/>
      <c r="C72" s="113"/>
      <c r="D72" s="113"/>
      <c r="E72" s="85"/>
      <c r="F72" s="85"/>
      <c r="G72" s="85"/>
    </row>
    <row r="73" spans="1:7" ht="12.75" customHeight="1">
      <c r="A73" s="95"/>
      <c r="B73" s="105"/>
      <c r="C73" s="112"/>
      <c r="D73" s="112"/>
      <c r="E73" s="85"/>
      <c r="F73" s="85"/>
      <c r="G73" s="85"/>
    </row>
    <row r="74" spans="1:7" ht="12.75" customHeight="1">
      <c r="A74" s="111"/>
      <c r="B74" s="110" t="s">
        <v>66</v>
      </c>
      <c r="C74" s="118">
        <v>2015</v>
      </c>
      <c r="D74" s="118">
        <v>2016</v>
      </c>
      <c r="E74" s="85"/>
      <c r="F74" s="85"/>
      <c r="G74" s="85"/>
    </row>
    <row r="75" spans="1:7" ht="12.75" customHeight="1">
      <c r="A75" s="91">
        <f>A71+1</f>
        <v>55</v>
      </c>
      <c r="B75" s="69" t="s">
        <v>13</v>
      </c>
      <c r="C75" s="207">
        <v>0</v>
      </c>
      <c r="D75" s="208">
        <v>0</v>
      </c>
      <c r="E75" s="85"/>
      <c r="F75" s="85"/>
      <c r="G75" s="85"/>
    </row>
    <row r="76" spans="1:7" ht="12.75" customHeight="1">
      <c r="A76" s="109">
        <f>A75+1</f>
        <v>56</v>
      </c>
      <c r="B76" s="108" t="s">
        <v>51</v>
      </c>
      <c r="C76" s="211">
        <f>C75</f>
        <v>0</v>
      </c>
      <c r="D76" s="212">
        <f>D75</f>
        <v>0</v>
      </c>
      <c r="E76" s="85"/>
      <c r="F76" s="85"/>
      <c r="G76" s="85"/>
    </row>
    <row r="77" spans="1:7" ht="12.75" customHeight="1">
      <c r="A77" s="109"/>
      <c r="B77" s="108"/>
      <c r="C77" s="107"/>
      <c r="D77" s="137"/>
      <c r="E77" s="85"/>
      <c r="F77" s="85"/>
      <c r="G77" s="85"/>
    </row>
    <row r="78" spans="1:7" ht="12.75" customHeight="1">
      <c r="A78" s="98">
        <f>A76+1</f>
        <v>57</v>
      </c>
      <c r="B78" s="106" t="s">
        <v>72</v>
      </c>
      <c r="C78" s="216"/>
      <c r="D78" s="229"/>
      <c r="E78" s="85"/>
      <c r="F78" s="85"/>
      <c r="G78" s="85"/>
    </row>
    <row r="79" spans="1:7" ht="12.75" customHeight="1">
      <c r="A79" s="98">
        <f>A78+1</f>
        <v>58</v>
      </c>
      <c r="B79" s="106" t="s">
        <v>73</v>
      </c>
      <c r="C79" s="216"/>
      <c r="D79" s="229"/>
      <c r="E79" s="85"/>
      <c r="F79" s="85"/>
      <c r="G79" s="85"/>
    </row>
    <row r="80" spans="1:7" ht="12.75" customHeight="1">
      <c r="A80" s="98">
        <f>A79+1</f>
        <v>59</v>
      </c>
      <c r="B80" s="106" t="s">
        <v>74</v>
      </c>
      <c r="C80" s="214"/>
      <c r="D80" s="215"/>
      <c r="E80" s="85"/>
      <c r="F80" s="85"/>
      <c r="G80" s="85"/>
    </row>
    <row r="81" spans="1:8" ht="12.75" customHeight="1">
      <c r="A81" s="98">
        <f>A80+1</f>
        <v>60</v>
      </c>
      <c r="B81" s="106" t="s">
        <v>75</v>
      </c>
      <c r="C81" s="216"/>
      <c r="D81" s="229"/>
      <c r="E81" s="85"/>
      <c r="F81" s="85"/>
      <c r="G81" s="85"/>
    </row>
    <row r="82" spans="1:8" ht="12.75" customHeight="1">
      <c r="A82" s="98"/>
      <c r="B82" s="105"/>
      <c r="C82" s="104"/>
      <c r="D82" s="138"/>
      <c r="E82" s="85"/>
      <c r="F82" s="85"/>
      <c r="G82" s="85"/>
    </row>
    <row r="83" spans="1:8" ht="12.75" customHeight="1">
      <c r="A83" s="98">
        <f>A81+1</f>
        <v>61</v>
      </c>
      <c r="B83" s="103" t="s">
        <v>76</v>
      </c>
      <c r="C83" s="217"/>
      <c r="D83" s="218"/>
      <c r="E83" s="85"/>
      <c r="F83" s="85"/>
      <c r="G83" s="85"/>
    </row>
    <row r="84" spans="1:8" ht="12.75" customHeight="1">
      <c r="A84" s="98">
        <f>A83+1</f>
        <v>62</v>
      </c>
      <c r="B84" s="102" t="s">
        <v>50</v>
      </c>
      <c r="C84" s="219"/>
      <c r="D84" s="220"/>
      <c r="E84" s="85"/>
      <c r="F84" s="85"/>
      <c r="G84" s="85"/>
    </row>
    <row r="85" spans="1:8" ht="12.75" customHeight="1">
      <c r="A85" s="88">
        <f>A84+1</f>
        <v>63</v>
      </c>
      <c r="B85" s="101" t="s">
        <v>77</v>
      </c>
      <c r="C85" s="230"/>
      <c r="D85" s="222"/>
      <c r="E85" s="85"/>
      <c r="F85" s="85"/>
      <c r="G85" s="85"/>
    </row>
    <row r="86" spans="1:8" ht="12.75" customHeight="1">
      <c r="A86" s="100"/>
      <c r="B86" s="86"/>
      <c r="C86" s="86"/>
      <c r="D86" s="86"/>
      <c r="E86" s="86"/>
      <c r="F86" s="86"/>
      <c r="G86" s="85"/>
      <c r="H86" s="86"/>
    </row>
    <row r="87" spans="1:8" ht="12.75" customHeight="1">
      <c r="A87" s="95"/>
      <c r="B87" s="86"/>
      <c r="C87" s="86"/>
      <c r="D87" s="86"/>
      <c r="E87" s="86"/>
      <c r="F87" s="86"/>
      <c r="G87" s="85"/>
      <c r="H87" s="86"/>
    </row>
    <row r="88" spans="1:8" ht="12.75" customHeight="1">
      <c r="A88" s="91"/>
      <c r="B88" s="90" t="s">
        <v>44</v>
      </c>
      <c r="C88" s="99" t="s">
        <v>45</v>
      </c>
      <c r="D88" s="86"/>
      <c r="E88" s="86"/>
      <c r="F88" s="83"/>
      <c r="G88" s="85"/>
      <c r="H88" s="86"/>
    </row>
    <row r="89" spans="1:8" ht="12.75" customHeight="1">
      <c r="A89" s="98">
        <f>A85+1</f>
        <v>64</v>
      </c>
      <c r="B89" s="97" t="s">
        <v>122</v>
      </c>
      <c r="C89" s="96">
        <v>3971579</v>
      </c>
      <c r="D89" s="86"/>
      <c r="E89" s="86"/>
      <c r="F89" s="83"/>
      <c r="G89" s="85"/>
      <c r="H89" s="86"/>
    </row>
    <row r="90" spans="1:8" ht="12.75" customHeight="1">
      <c r="A90" s="98">
        <f>A89+1</f>
        <v>65</v>
      </c>
      <c r="B90" s="97" t="s">
        <v>95</v>
      </c>
      <c r="C90" s="96">
        <v>4117646</v>
      </c>
      <c r="D90" s="86"/>
      <c r="E90" s="86"/>
      <c r="F90" s="83"/>
      <c r="G90" s="85"/>
      <c r="H90" s="86"/>
    </row>
    <row r="91" spans="1:8" ht="12.75" customHeight="1">
      <c r="A91" s="98">
        <f>A90+1</f>
        <v>66</v>
      </c>
      <c r="B91" s="132" t="s">
        <v>106</v>
      </c>
      <c r="C91" s="133">
        <v>4108270</v>
      </c>
      <c r="D91" s="86"/>
      <c r="E91" s="86"/>
      <c r="F91" s="83"/>
      <c r="G91" s="85"/>
      <c r="H91" s="86"/>
    </row>
    <row r="92" spans="1:8" ht="12.75" customHeight="1">
      <c r="A92" s="88">
        <f>A91+1</f>
        <v>67</v>
      </c>
      <c r="B92" s="87" t="s">
        <v>107</v>
      </c>
      <c r="C92" s="231"/>
      <c r="D92" s="86"/>
      <c r="E92" s="86"/>
      <c r="F92" s="83"/>
      <c r="G92" s="85"/>
      <c r="H92" s="86"/>
    </row>
    <row r="93" spans="1:8" ht="12.75" customHeight="1">
      <c r="A93" s="95"/>
      <c r="B93" s="94"/>
      <c r="C93" s="93"/>
      <c r="D93" s="92"/>
      <c r="E93" s="92"/>
      <c r="F93" s="83"/>
      <c r="G93" s="85"/>
      <c r="H93" s="86"/>
    </row>
    <row r="94" spans="1:8" ht="12.75" customHeight="1">
      <c r="A94" s="91"/>
      <c r="B94" s="90" t="s">
        <v>46</v>
      </c>
      <c r="C94" s="89" t="s">
        <v>45</v>
      </c>
      <c r="D94" s="232" t="s">
        <v>47</v>
      </c>
      <c r="E94" s="233"/>
      <c r="F94" s="83"/>
      <c r="G94" s="85"/>
      <c r="H94" s="86"/>
    </row>
    <row r="95" spans="1:8" ht="12.75" customHeight="1">
      <c r="A95" s="98">
        <f t="shared" ref="A95" si="2">A92+1</f>
        <v>68</v>
      </c>
      <c r="B95" s="178" t="s">
        <v>96</v>
      </c>
      <c r="C95" s="179">
        <f>AVERAGE(C89:C90)*0.03</f>
        <v>121338.375</v>
      </c>
      <c r="D95" s="180" t="s">
        <v>120</v>
      </c>
      <c r="E95" s="181"/>
      <c r="F95" s="86"/>
      <c r="G95" s="85"/>
      <c r="H95" s="86"/>
    </row>
    <row r="96" spans="1:8">
      <c r="A96" s="88">
        <f>A95+1</f>
        <v>69</v>
      </c>
      <c r="B96" s="87" t="s">
        <v>108</v>
      </c>
      <c r="C96" s="188">
        <f>AVERAGE(C90:C91)*0.09</f>
        <v>370166.22</v>
      </c>
      <c r="D96" s="182" t="s">
        <v>121</v>
      </c>
      <c r="E96" s="183"/>
    </row>
  </sheetData>
  <mergeCells count="1">
    <mergeCell ref="D94:E94"/>
  </mergeCells>
  <pageMargins left="0.75" right="0.75" top="0.27" bottom="0.49" header="0.21" footer="0.3"/>
  <pageSetup scale="62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topLeftCell="A32" zoomScaleNormal="100" zoomScaleSheetLayoutView="100" workbookViewId="0">
      <selection activeCell="K33" sqref="K33"/>
    </sheetView>
  </sheetViews>
  <sheetFormatPr defaultColWidth="8.85546875" defaultRowHeight="12.75"/>
  <cols>
    <col min="1" max="1" width="12.5703125" style="71" customWidth="1"/>
    <col min="2" max="2" width="16.5703125" style="71" customWidth="1"/>
    <col min="3" max="3" width="11.42578125" style="71" customWidth="1"/>
    <col min="4" max="4" width="18.7109375" style="71" customWidth="1"/>
    <col min="5" max="5" width="15.7109375" style="71" customWidth="1"/>
    <col min="6" max="6" width="10.7109375" style="71" customWidth="1"/>
    <col min="7" max="7" width="2.28515625" style="71" customWidth="1"/>
    <col min="8" max="8" width="2.42578125" style="71" customWidth="1"/>
    <col min="9" max="16384" width="8.85546875" style="71"/>
  </cols>
  <sheetData>
    <row r="1" spans="1:6">
      <c r="A1" s="70" t="s">
        <v>110</v>
      </c>
      <c r="F1" s="67" t="s">
        <v>85</v>
      </c>
    </row>
    <row r="2" spans="1:6">
      <c r="A2" s="72"/>
    </row>
    <row r="3" spans="1:6">
      <c r="B3" s="151" t="s">
        <v>101</v>
      </c>
      <c r="C3" s="150"/>
      <c r="E3" s="151" t="s">
        <v>98</v>
      </c>
      <c r="F3" s="150"/>
    </row>
    <row r="4" spans="1:6">
      <c r="A4" s="72"/>
      <c r="B4" s="67" t="s">
        <v>100</v>
      </c>
      <c r="C4" s="150">
        <v>-4916392.848638542</v>
      </c>
      <c r="E4" s="67" t="s">
        <v>114</v>
      </c>
      <c r="F4" s="157">
        <v>6035.4522588236678</v>
      </c>
    </row>
    <row r="5" spans="1:6">
      <c r="A5" s="72"/>
      <c r="B5" s="67"/>
      <c r="C5" s="150"/>
      <c r="E5" s="67" t="s">
        <v>109</v>
      </c>
      <c r="F5" s="150">
        <f>'Attach A - Page 1'!C16+'Attach A - Page 1'!D16</f>
        <v>0</v>
      </c>
    </row>
    <row r="6" spans="1:6">
      <c r="A6" s="72"/>
    </row>
    <row r="7" spans="1:6" ht="15.75">
      <c r="B7" s="149" t="s">
        <v>102</v>
      </c>
      <c r="E7" s="149" t="s">
        <v>52</v>
      </c>
    </row>
    <row r="8" spans="1:6" ht="13.5" hidden="1" customHeight="1">
      <c r="B8" s="77">
        <v>41640</v>
      </c>
      <c r="C8" s="78">
        <v>0</v>
      </c>
      <c r="E8" s="77">
        <v>41640</v>
      </c>
      <c r="F8" s="78">
        <v>0</v>
      </c>
    </row>
    <row r="9" spans="1:6" ht="13.5" hidden="1" customHeight="1">
      <c r="B9" s="77">
        <v>41671</v>
      </c>
      <c r="C9" s="78">
        <v>0</v>
      </c>
      <c r="E9" s="77">
        <v>41671</v>
      </c>
      <c r="F9" s="78">
        <v>0</v>
      </c>
    </row>
    <row r="10" spans="1:6" ht="13.5" hidden="1" customHeight="1">
      <c r="B10" s="77">
        <v>41699</v>
      </c>
      <c r="C10" s="78">
        <v>0</v>
      </c>
      <c r="E10" s="77">
        <v>41699</v>
      </c>
      <c r="F10" s="78">
        <v>0</v>
      </c>
    </row>
    <row r="11" spans="1:6" ht="13.5" hidden="1" customHeight="1">
      <c r="B11" s="79" t="s">
        <v>99</v>
      </c>
      <c r="C11" s="73">
        <v>0</v>
      </c>
      <c r="E11" s="79" t="s">
        <v>99</v>
      </c>
      <c r="F11" s="73">
        <v>0</v>
      </c>
    </row>
    <row r="12" spans="1:6" ht="13.5" hidden="1" customHeight="1">
      <c r="B12" s="77">
        <v>41760</v>
      </c>
      <c r="C12" s="73">
        <v>0</v>
      </c>
      <c r="E12" s="77">
        <v>41760</v>
      </c>
      <c r="F12" s="73">
        <v>0</v>
      </c>
    </row>
    <row r="13" spans="1:6" ht="13.5" hidden="1" customHeight="1">
      <c r="B13" s="77">
        <v>41791</v>
      </c>
      <c r="C13" s="73">
        <v>0</v>
      </c>
      <c r="E13" s="77">
        <v>41791</v>
      </c>
      <c r="F13" s="73">
        <v>0</v>
      </c>
    </row>
    <row r="14" spans="1:6" ht="13.5" hidden="1" customHeight="1">
      <c r="B14" s="77">
        <v>41821</v>
      </c>
      <c r="C14" s="73">
        <v>0</v>
      </c>
      <c r="E14" s="77">
        <v>41821</v>
      </c>
      <c r="F14" s="73">
        <v>0</v>
      </c>
    </row>
    <row r="15" spans="1:6" ht="13.5" hidden="1" customHeight="1">
      <c r="B15" s="77">
        <v>41852</v>
      </c>
      <c r="C15" s="73">
        <v>0</v>
      </c>
      <c r="E15" s="77">
        <v>41852</v>
      </c>
      <c r="F15" s="73">
        <v>0</v>
      </c>
    </row>
    <row r="16" spans="1:6" ht="13.5" hidden="1" customHeight="1">
      <c r="B16" s="77">
        <v>41883</v>
      </c>
      <c r="C16" s="73">
        <v>0</v>
      </c>
      <c r="E16" s="77">
        <v>41883</v>
      </c>
      <c r="F16" s="73">
        <v>0</v>
      </c>
    </row>
    <row r="17" spans="1:7" ht="13.5" hidden="1" customHeight="1">
      <c r="B17" s="77">
        <v>41913</v>
      </c>
      <c r="C17" s="73">
        <v>0</v>
      </c>
      <c r="E17" s="77">
        <v>41913</v>
      </c>
      <c r="F17" s="73">
        <v>0</v>
      </c>
    </row>
    <row r="18" spans="1:7" ht="13.5" hidden="1" customHeight="1">
      <c r="B18" s="77">
        <v>41944</v>
      </c>
      <c r="C18" s="73">
        <v>0</v>
      </c>
      <c r="E18" s="77">
        <v>41944</v>
      </c>
      <c r="F18" s="73">
        <v>0</v>
      </c>
    </row>
    <row r="19" spans="1:7" ht="13.5" hidden="1" customHeight="1">
      <c r="B19" s="77">
        <v>41974</v>
      </c>
      <c r="C19" s="147">
        <v>0</v>
      </c>
      <c r="D19" s="148"/>
      <c r="E19" s="77">
        <v>41974</v>
      </c>
      <c r="F19" s="147">
        <v>0</v>
      </c>
    </row>
    <row r="20" spans="1:7" ht="13.5" customHeight="1">
      <c r="B20" s="77">
        <v>42005</v>
      </c>
      <c r="C20" s="147"/>
      <c r="D20" s="148"/>
      <c r="E20" s="77">
        <v>42005</v>
      </c>
      <c r="F20" s="147">
        <v>0</v>
      </c>
    </row>
    <row r="21" spans="1:7" ht="13.5" customHeight="1">
      <c r="B21" s="77">
        <v>42036</v>
      </c>
      <c r="C21" s="147"/>
      <c r="D21" s="148"/>
      <c r="E21" s="77">
        <v>42036</v>
      </c>
      <c r="F21" s="147">
        <v>0</v>
      </c>
    </row>
    <row r="22" spans="1:7" ht="13.5" customHeight="1">
      <c r="B22" s="77" t="s">
        <v>97</v>
      </c>
      <c r="C22" s="156">
        <v>-227.3</v>
      </c>
      <c r="D22" s="148"/>
      <c r="E22" s="77">
        <v>42078</v>
      </c>
      <c r="F22" s="147">
        <v>0</v>
      </c>
    </row>
    <row r="23" spans="1:7" ht="13.5" customHeight="1">
      <c r="B23" s="77">
        <v>42095</v>
      </c>
      <c r="C23" s="153">
        <v>-77765.820000000007</v>
      </c>
      <c r="D23" s="148"/>
      <c r="E23" s="77">
        <v>42095</v>
      </c>
      <c r="F23" s="147">
        <v>0</v>
      </c>
    </row>
    <row r="24" spans="1:7" ht="13.5" customHeight="1">
      <c r="B24" s="77">
        <v>42125</v>
      </c>
      <c r="C24" s="153">
        <v>-176251.64</v>
      </c>
      <c r="D24" s="148"/>
      <c r="E24" s="77">
        <v>42125</v>
      </c>
      <c r="F24" s="147">
        <v>0</v>
      </c>
    </row>
    <row r="25" spans="1:7" ht="13.5" customHeight="1">
      <c r="B25" s="77">
        <v>42156</v>
      </c>
      <c r="C25" s="153">
        <v>-193462.2</v>
      </c>
      <c r="D25" s="148"/>
      <c r="E25" s="77">
        <v>42156</v>
      </c>
      <c r="F25" s="147">
        <v>0</v>
      </c>
    </row>
    <row r="26" spans="1:7" ht="13.5" customHeight="1">
      <c r="B26" s="77">
        <v>42186</v>
      </c>
      <c r="C26" s="153">
        <v>-241573.02</v>
      </c>
      <c r="D26" s="148"/>
      <c r="E26" s="77">
        <v>42186</v>
      </c>
      <c r="F26" s="147">
        <v>0</v>
      </c>
    </row>
    <row r="27" spans="1:7" ht="13.5" customHeight="1">
      <c r="B27" s="77">
        <v>42217</v>
      </c>
      <c r="C27" s="153">
        <v>-219234.01</v>
      </c>
      <c r="D27" s="148"/>
      <c r="E27" s="77">
        <v>42217</v>
      </c>
      <c r="F27" s="147">
        <v>0</v>
      </c>
    </row>
    <row r="28" spans="1:7" ht="13.5" customHeight="1">
      <c r="B28" s="77">
        <v>42248</v>
      </c>
      <c r="C28" s="153">
        <v>-218327.9</v>
      </c>
      <c r="D28" s="148"/>
      <c r="E28" s="77">
        <v>42248</v>
      </c>
      <c r="F28" s="147">
        <v>0</v>
      </c>
    </row>
    <row r="29" spans="1:7" ht="13.5" customHeight="1">
      <c r="B29" s="77">
        <v>42278</v>
      </c>
      <c r="C29" s="153">
        <v>-186856.52</v>
      </c>
      <c r="D29" s="148"/>
      <c r="E29" s="77">
        <v>42278</v>
      </c>
      <c r="F29" s="147">
        <v>0</v>
      </c>
    </row>
    <row r="30" spans="1:7" ht="13.5" customHeight="1">
      <c r="B30" s="77">
        <v>42309</v>
      </c>
      <c r="C30" s="153">
        <v>-191723.83</v>
      </c>
      <c r="D30" s="148"/>
      <c r="E30" s="77">
        <v>42309</v>
      </c>
      <c r="F30" s="147">
        <v>0</v>
      </c>
    </row>
    <row r="31" spans="1:7" ht="13.5" customHeight="1">
      <c r="A31" s="148"/>
      <c r="B31" s="77">
        <v>42339</v>
      </c>
      <c r="C31" s="184">
        <v>-241093.28</v>
      </c>
      <c r="D31" s="148"/>
      <c r="E31" s="77">
        <v>42339</v>
      </c>
      <c r="F31" s="147">
        <v>0</v>
      </c>
      <c r="G31" s="148"/>
    </row>
    <row r="32" spans="1:7" ht="13.5" customHeight="1">
      <c r="A32" s="148"/>
      <c r="B32" s="77" t="s">
        <v>117</v>
      </c>
      <c r="C32" s="184">
        <v>-255521.11</v>
      </c>
      <c r="D32" s="148"/>
      <c r="E32" s="77">
        <v>42370</v>
      </c>
      <c r="F32" s="147">
        <v>0</v>
      </c>
      <c r="G32" s="148"/>
    </row>
    <row r="33" spans="1:7" ht="13.5" customHeight="1">
      <c r="A33" s="148"/>
      <c r="B33" s="77">
        <v>42401</v>
      </c>
      <c r="C33" s="184">
        <v>-212914.83</v>
      </c>
      <c r="D33" s="148"/>
      <c r="E33" s="77">
        <v>42401</v>
      </c>
      <c r="F33" s="147">
        <v>0</v>
      </c>
      <c r="G33" s="148"/>
    </row>
    <row r="34" spans="1:7" ht="13.5" customHeight="1">
      <c r="B34" s="77">
        <v>42430</v>
      </c>
      <c r="C34" s="184">
        <v>-186943.99</v>
      </c>
      <c r="D34" s="148"/>
      <c r="E34" s="77">
        <v>42430</v>
      </c>
      <c r="F34" s="147">
        <v>0</v>
      </c>
    </row>
    <row r="35" spans="1:7" ht="13.5" customHeight="1">
      <c r="B35" s="77">
        <v>42461</v>
      </c>
      <c r="C35" s="184">
        <f>(C4-SUM(C22:C34))/(24-COUNT(C22:C34))</f>
        <v>-228590.6726035038</v>
      </c>
      <c r="D35" s="148"/>
      <c r="E35" s="77">
        <v>42461</v>
      </c>
      <c r="F35" s="147">
        <v>0</v>
      </c>
    </row>
    <row r="36" spans="1:7" ht="13.5" customHeight="1">
      <c r="B36" s="77">
        <v>42491</v>
      </c>
      <c r="C36" s="184">
        <f>C35</f>
        <v>-228590.6726035038</v>
      </c>
      <c r="D36" s="148"/>
      <c r="E36" s="77">
        <v>42491</v>
      </c>
      <c r="F36" s="147">
        <v>0</v>
      </c>
    </row>
    <row r="37" spans="1:7" ht="13.5" customHeight="1">
      <c r="B37" s="77">
        <v>42522</v>
      </c>
      <c r="C37" s="184">
        <f>C36</f>
        <v>-228590.6726035038</v>
      </c>
      <c r="D37" s="148"/>
      <c r="E37" s="77">
        <v>42522</v>
      </c>
      <c r="F37" s="147">
        <v>0</v>
      </c>
    </row>
    <row r="38" spans="1:7" ht="13.5" customHeight="1">
      <c r="B38" s="77">
        <v>42552</v>
      </c>
      <c r="C38" s="185">
        <f>C37</f>
        <v>-228590.6726035038</v>
      </c>
      <c r="D38" s="148"/>
      <c r="E38" s="77">
        <v>42552</v>
      </c>
      <c r="F38" s="147">
        <v>0</v>
      </c>
    </row>
    <row r="39" spans="1:7" ht="13.5" customHeight="1">
      <c r="B39" s="77">
        <v>42583</v>
      </c>
      <c r="C39" s="186">
        <f>C38</f>
        <v>-228590.6726035038</v>
      </c>
      <c r="D39" s="148"/>
      <c r="E39" s="77">
        <v>42583</v>
      </c>
      <c r="F39" s="147">
        <v>0</v>
      </c>
    </row>
    <row r="40" spans="1:7" ht="13.5" customHeight="1">
      <c r="B40" s="77">
        <v>42614</v>
      </c>
      <c r="C40" s="187">
        <f>C39</f>
        <v>-228590.6726035038</v>
      </c>
      <c r="E40" s="77">
        <v>42614</v>
      </c>
      <c r="F40" s="147">
        <v>0</v>
      </c>
    </row>
    <row r="41" spans="1:7" ht="13.5" customHeight="1">
      <c r="B41" s="77">
        <v>42644</v>
      </c>
      <c r="C41" s="187">
        <f t="shared" ref="C41:C43" si="0">C40</f>
        <v>-228590.6726035038</v>
      </c>
      <c r="E41" s="77">
        <v>42644</v>
      </c>
      <c r="F41" s="147">
        <v>0</v>
      </c>
    </row>
    <row r="42" spans="1:7" ht="13.5" customHeight="1">
      <c r="B42" s="77">
        <v>42675</v>
      </c>
      <c r="C42" s="187">
        <f t="shared" si="0"/>
        <v>-228590.6726035038</v>
      </c>
      <c r="E42" s="77">
        <v>42675</v>
      </c>
      <c r="F42" s="147">
        <v>0</v>
      </c>
    </row>
    <row r="43" spans="1:7" ht="13.5" customHeight="1">
      <c r="B43" s="77">
        <v>42705</v>
      </c>
      <c r="C43" s="187">
        <f t="shared" si="0"/>
        <v>-228590.6726035038</v>
      </c>
      <c r="E43" s="77">
        <v>42705</v>
      </c>
      <c r="F43" s="147">
        <v>0</v>
      </c>
    </row>
    <row r="44" spans="1:7">
      <c r="B44" s="67"/>
      <c r="C44" s="74"/>
      <c r="E44" s="77"/>
      <c r="F44" s="74"/>
    </row>
    <row r="45" spans="1:7">
      <c r="B45" s="67" t="s">
        <v>116</v>
      </c>
      <c r="C45" s="74">
        <f>SUM(C20:C31)</f>
        <v>-1746515.52</v>
      </c>
      <c r="E45" s="67" t="s">
        <v>116</v>
      </c>
      <c r="F45" s="74">
        <f>SUM(F20:F31)</f>
        <v>0</v>
      </c>
    </row>
    <row r="46" spans="1:7">
      <c r="B46" s="67" t="s">
        <v>115</v>
      </c>
      <c r="C46" s="74">
        <f>SUM(C32:C43)</f>
        <v>-2712695.9834315339</v>
      </c>
      <c r="E46" s="67" t="s">
        <v>115</v>
      </c>
      <c r="F46" s="74">
        <f>SUM(F32:F43)</f>
        <v>0</v>
      </c>
    </row>
    <row r="48" spans="1:7" ht="15.75">
      <c r="A48" s="71" t="s">
        <v>104</v>
      </c>
    </row>
    <row r="49" spans="1:2" ht="15.75">
      <c r="A49" s="152" t="s">
        <v>103</v>
      </c>
    </row>
    <row r="50" spans="1:2" ht="15.75">
      <c r="A50" s="152" t="s">
        <v>118</v>
      </c>
    </row>
    <row r="51" spans="1:2">
      <c r="B51" s="75"/>
    </row>
  </sheetData>
  <pageMargins left="0.7" right="0.7" top="0.75" bottom="0.75" header="0.3" footer="0.3"/>
  <pageSetup fitToHeight="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2016-05-02T07:00:00+00:00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3129AA-33D8-461A-9E1B-3162907FDCC2}"/>
</file>

<file path=customXml/itemProps2.xml><?xml version="1.0" encoding="utf-8"?>
<ds:datastoreItem xmlns:ds="http://schemas.openxmlformats.org/officeDocument/2006/customXml" ds:itemID="{BD621E91-3785-4AB2-8BBC-DB73D3043C6C}"/>
</file>

<file path=customXml/itemProps3.xml><?xml version="1.0" encoding="utf-8"?>
<ds:datastoreItem xmlns:ds="http://schemas.openxmlformats.org/officeDocument/2006/customXml" ds:itemID="{DE758082-937F-47EC-93C1-45461710D520}"/>
</file>

<file path=customXml/itemProps4.xml><?xml version="1.0" encoding="utf-8"?>
<ds:datastoreItem xmlns:ds="http://schemas.openxmlformats.org/officeDocument/2006/customXml" ds:itemID="{725ED675-6F84-452B-83AE-9E6165B87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Attach A - Page 1</vt:lpstr>
      <vt:lpstr>CONF Attach A - Page 2</vt:lpstr>
      <vt:lpstr>CONF Attach A - Page 4</vt:lpstr>
      <vt:lpstr>Attach A - Page 5</vt:lpstr>
      <vt:lpstr>'Attach A - Page 1'!_ftn1</vt:lpstr>
      <vt:lpstr>'Attach A - Page 1'!_ftnref1</vt:lpstr>
      <vt:lpstr>'Attach A - Page 1'!Print_Area</vt:lpstr>
      <vt:lpstr>'Attach A - Page 5'!Print_Area</vt:lpstr>
      <vt:lpstr>'CONF Attach A - Page 2'!Print_Area</vt:lpstr>
      <vt:lpstr>'CONF Attach A - Page 4'!Print_Area</vt:lpstr>
      <vt:lpstr>'CONF Attach A - Page 2'!Print_Titles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Bryce Dalley</dc:creator>
  <cp:lastModifiedBy>McNay, Kaley</cp:lastModifiedBy>
  <cp:lastPrinted>2016-04-29T17:41:32Z</cp:lastPrinted>
  <dcterms:created xsi:type="dcterms:W3CDTF">2012-10-24T21:40:05Z</dcterms:created>
  <dcterms:modified xsi:type="dcterms:W3CDTF">2016-05-02T14:14:01Z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0x0101006E56B4D1795A2E4DB2F0B01679ED314A0096E45178E737B2439E5D7C497507581C</vt:lpwstr>
  </property>
  <property fmtid="{D5CDD505-2E9C-101B-9397-08002B2CF9AE}" pid="4" name="_docset_NoMedatataSyncRequired">
    <vt:lpwstr>False</vt:lpwstr>
  </property>
</Properties>
</file>