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-my.sharepoint.com/personal/ramon_mitchell_pacificorp_com/Documents/_Testimony/WA/CY 2024 GRC/Sent Out/"/>
    </mc:Choice>
  </mc:AlternateContent>
  <xr:revisionPtr revIDLastSave="165" documentId="8_{EF473AC4-66B3-4BEB-9D35-940ED8DD81FD}" xr6:coauthVersionLast="47" xr6:coauthVersionMax="47" xr10:uidLastSave="{DC909372-935F-441F-8098-20D6CECE3193}"/>
  <bookViews>
    <workbookView xWindow="28680" yWindow="-120" windowWidth="29040" windowHeight="17640" xr2:uid="{706027B5-9A6D-481F-BA3C-4EB0973EAB9D}"/>
  </bookViews>
  <sheets>
    <sheet name="Table 2_3" sheetId="1" r:id="rId1"/>
    <sheet name="Table 1" sheetId="2" r:id="rId2"/>
    <sheet name="WA Coal" sheetId="3" r:id="rId3"/>
    <sheet name="WA Cap and Invest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5" i="2"/>
  <c r="C6" i="2" l="1"/>
  <c r="I5" i="3" l="1"/>
  <c r="C2" i="4"/>
  <c r="D15" i="3"/>
  <c r="D7" i="3"/>
  <c r="D8" i="3"/>
  <c r="D9" i="3"/>
  <c r="I3" i="3"/>
  <c r="D11" i="3"/>
  <c r="I4" i="3"/>
  <c r="D10" i="3"/>
  <c r="D13" i="3" s="1"/>
  <c r="B4" i="4"/>
  <c r="I9" i="3"/>
  <c r="I11" i="3"/>
  <c r="I15" i="3"/>
  <c r="B11" i="2"/>
  <c r="B12" i="2" s="1"/>
  <c r="D3" i="2"/>
  <c r="E3" i="2" s="1"/>
  <c r="I10" i="3"/>
  <c r="B6" i="2"/>
  <c r="C3" i="4" l="1"/>
  <c r="J15" i="3"/>
  <c r="D12" i="3"/>
  <c r="J11" i="3"/>
  <c r="K11" i="3" s="1"/>
  <c r="I13" i="3"/>
  <c r="J13" i="3" s="1"/>
  <c r="K13" i="3" s="1"/>
  <c r="I12" i="3"/>
  <c r="J12" i="3" l="1"/>
  <c r="K12" i="3" s="1"/>
</calcChain>
</file>

<file path=xl/sharedStrings.xml><?xml version="1.0" encoding="utf-8"?>
<sst xmlns="http://schemas.openxmlformats.org/spreadsheetml/2006/main" count="68" uniqueCount="59">
  <si>
    <t>Net Power Cost Reconciliation ($)</t>
  </si>
  <si>
    <t>Production Factor Adjustment</t>
  </si>
  <si>
    <t>($ millions)</t>
  </si>
  <si>
    <t>$/MWh</t>
  </si>
  <si>
    <r>
      <t>WA 2022 PCORC Final Forecast</t>
    </r>
    <r>
      <rPr>
        <b/>
        <vertAlign val="superscript"/>
        <sz val="11"/>
        <color theme="1"/>
        <rFont val="Calibri"/>
        <family val="2"/>
      </rPr>
      <t>1</t>
    </r>
  </si>
  <si>
    <t>Increase/(Decrease) to NPC:</t>
  </si>
  <si>
    <t>Wholesale Sales Revenue</t>
  </si>
  <si>
    <t>Purchased Power Expense</t>
  </si>
  <si>
    <t>Coal Fuel Expense</t>
  </si>
  <si>
    <t>Natural Gas Fuel Expense</t>
  </si>
  <si>
    <t>Wheeling and Other Expense</t>
  </si>
  <si>
    <t>Total Increase/(Decrease) to NPC</t>
  </si>
  <si>
    <t>WA 2024 GRC Initial Forecast</t>
  </si>
  <si>
    <t>1.  This is the WA-allocated forecast as finalized in the last Washington PCORC</t>
  </si>
  <si>
    <t>Net Power Cost Reconciliation (MWh)</t>
  </si>
  <si>
    <t>MWh</t>
  </si>
  <si>
    <t>Change to Net System Load:</t>
  </si>
  <si>
    <t>Wholesale Sales Decrease</t>
  </si>
  <si>
    <t>Purchased Power Increase</t>
  </si>
  <si>
    <t>Coal Generation Increase</t>
  </si>
  <si>
    <t>Natural Gas Generation Increase</t>
  </si>
  <si>
    <t>Other Generation Increase</t>
  </si>
  <si>
    <t>Total Change to Net System Load</t>
  </si>
  <si>
    <t>WIJAM Balancing (MWh)</t>
  </si>
  <si>
    <t>% Change</t>
  </si>
  <si>
    <t>2022 PCORC</t>
  </si>
  <si>
    <t>2024 GRC</t>
  </si>
  <si>
    <t>Increase/(Decrease)</t>
  </si>
  <si>
    <t>Shortfall</t>
  </si>
  <si>
    <t>Decreased Sales</t>
  </si>
  <si>
    <t>Increased Purchases</t>
  </si>
  <si>
    <t>Net Open Position</t>
  </si>
  <si>
    <t>Shortfall as Percentage of WA Load</t>
  </si>
  <si>
    <t>Delta to base 2024 GRC in MWh</t>
  </si>
  <si>
    <t>Delta to base 2024 GRC as %</t>
  </si>
  <si>
    <t>Jim Bridger 3 Cost 2022 PCORC ($/MWh)</t>
  </si>
  <si>
    <t>Jim Bridger 3 Cost 2024 GRC ($/MWh)</t>
  </si>
  <si>
    <t>Jim Bridger 4 Cost 2022 PCORC ($/MWh)</t>
  </si>
  <si>
    <t>Jim Bridger 4 Cost 2024 GRC ($/MWh)</t>
  </si>
  <si>
    <t>Colstrip 4 Cost 2022 PCORC ($/MWh)</t>
  </si>
  <si>
    <t>Colstrip 4 Cost 2024 GRC ($/MWh)</t>
  </si>
  <si>
    <t>Jim Bridger 1 Fuel Burn 2022 PCORC (MMBtu)</t>
  </si>
  <si>
    <t>Jim Bridger 2 Fuel Burn 2022 PCORC (MMBtu)</t>
  </si>
  <si>
    <t>Jim Bridger 3 Fuel Burn 2022 PCORC (MMBtu)</t>
  </si>
  <si>
    <t>Jim Bridger 3 Fuel Burn 2024 GRC (MMBtu)</t>
  </si>
  <si>
    <t>Jim Bridger 4 Fuel Burn 2022 PCORC (MMBtu)</t>
  </si>
  <si>
    <t>Jim Bridger 4 Fuel Burn 2024 GRC (MMBtu)</t>
  </si>
  <si>
    <t>Colstrip 4 Fuel Burn 2022 PCORC (MMBtu)</t>
  </si>
  <si>
    <t>Colstrip 4 Fuel Burn 2024 GRC (MMBtu)</t>
  </si>
  <si>
    <t>All Coal</t>
  </si>
  <si>
    <t>Jim Bridger</t>
  </si>
  <si>
    <t>Jim Bridger Coal Costs 2022 PCORC ($)</t>
  </si>
  <si>
    <t>Jim Bridger Coal Costs 2024 GRC ($)</t>
  </si>
  <si>
    <t>WA NPC without applying the cap and invest program</t>
  </si>
  <si>
    <t>WA NPC after applying the cap and invest program before no-cost allowances</t>
  </si>
  <si>
    <t>WA NPC after applyingthe cap and invest program and accounting for no-cost allowances</t>
  </si>
  <si>
    <t>PCORC to GRC Delta in MMBtu</t>
  </si>
  <si>
    <t>PCORC to GRC Delta as %</t>
  </si>
  <si>
    <t>2024 GRC Shortfall without Bridger 3-4 or Colstrip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</si>
</sst>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;[Red]\(0.00\)"/>
    <numFmt numFmtId="167" formatCode="0.0_);[Red]\(0.0\)"/>
    <numFmt numFmtId="168" formatCode="#,##0_);[Red]\(#,##0\);_(&quot;-&quot;??_);_(@_)"/>
    <numFmt numFmtId="169" formatCode="_(&quot;$&quot;* #,##0_);_(&quot;$&quot;* \(#,##0\);_(&quot;$&quot;* &quot;-&quot;??_);_(@_)"/>
    <numFmt numFmtId="170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3" xfId="0" applyFont="1" applyBorder="1"/>
    <xf numFmtId="164" fontId="0" fillId="0" borderId="0" xfId="1" applyNumberFormat="1" applyFont="1"/>
    <xf numFmtId="165" fontId="0" fillId="0" borderId="0" xfId="3" applyNumberFormat="1" applyFont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67" fontId="2" fillId="2" borderId="8" xfId="1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166" fontId="0" fillId="2" borderId="8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  <xf numFmtId="166" fontId="2" fillId="2" borderId="8" xfId="1" applyNumberFormat="1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/>
    <xf numFmtId="166" fontId="0" fillId="2" borderId="8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2" fillId="2" borderId="7" xfId="0" applyFont="1" applyFill="1" applyBorder="1"/>
    <xf numFmtId="167" fontId="5" fillId="2" borderId="8" xfId="2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66" fontId="0" fillId="2" borderId="11" xfId="1" applyNumberFormat="1" applyFont="1" applyFill="1" applyBorder="1" applyAlignment="1">
      <alignment horizontal="center"/>
    </xf>
    <xf numFmtId="2" fontId="0" fillId="2" borderId="11" xfId="1" applyNumberFormat="1" applyFont="1" applyFill="1" applyBorder="1" applyAlignment="1">
      <alignment horizontal="center"/>
    </xf>
    <xf numFmtId="0" fontId="6" fillId="0" borderId="0" xfId="0" applyFont="1"/>
    <xf numFmtId="38" fontId="2" fillId="2" borderId="6" xfId="1" applyNumberFormat="1" applyFont="1" applyFill="1" applyBorder="1" applyAlignment="1">
      <alignment horizontal="center" vertical="center"/>
    </xf>
    <xf numFmtId="38" fontId="2" fillId="2" borderId="8" xfId="1" applyNumberFormat="1" applyFont="1" applyFill="1" applyBorder="1" applyAlignment="1">
      <alignment horizontal="center" vertical="center"/>
    </xf>
    <xf numFmtId="38" fontId="0" fillId="2" borderId="8" xfId="1" applyNumberFormat="1" applyFont="1" applyFill="1" applyBorder="1" applyAlignment="1">
      <alignment horizontal="center" vertical="center"/>
    </xf>
    <xf numFmtId="38" fontId="4" fillId="2" borderId="8" xfId="1" applyNumberFormat="1" applyFont="1" applyFill="1" applyBorder="1" applyAlignment="1">
      <alignment horizontal="center" vertical="center"/>
    </xf>
    <xf numFmtId="38" fontId="2" fillId="2" borderId="8" xfId="1" applyNumberFormat="1" applyFont="1" applyFill="1" applyBorder="1" applyAlignment="1">
      <alignment horizontal="center"/>
    </xf>
    <xf numFmtId="38" fontId="0" fillId="2" borderId="8" xfId="1" applyNumberFormat="1" applyFont="1" applyFill="1" applyBorder="1" applyAlignment="1">
      <alignment horizontal="center"/>
    </xf>
    <xf numFmtId="38" fontId="5" fillId="2" borderId="8" xfId="2" applyNumberFormat="1" applyFont="1" applyFill="1" applyBorder="1" applyAlignment="1">
      <alignment horizontal="center" vertical="center"/>
    </xf>
    <xf numFmtId="38" fontId="0" fillId="2" borderId="11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8" fontId="0" fillId="0" borderId="0" xfId="1" applyNumberFormat="1" applyFont="1" applyBorder="1" applyAlignment="1">
      <alignment horizontal="center" vertical="center"/>
    </xf>
    <xf numFmtId="38" fontId="0" fillId="0" borderId="8" xfId="1" applyNumberFormat="1" applyFont="1" applyBorder="1" applyAlignment="1">
      <alignment horizontal="center" vertical="center"/>
    </xf>
    <xf numFmtId="38" fontId="0" fillId="0" borderId="13" xfId="1" applyNumberFormat="1" applyFont="1" applyBorder="1" applyAlignment="1">
      <alignment horizontal="center" vertical="center"/>
    </xf>
    <xf numFmtId="165" fontId="0" fillId="0" borderId="0" xfId="3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8" fontId="0" fillId="0" borderId="10" xfId="0" applyNumberFormat="1" applyBorder="1" applyAlignment="1">
      <alignment horizontal="center" vertical="center"/>
    </xf>
    <xf numFmtId="168" fontId="0" fillId="0" borderId="11" xfId="0" applyNumberFormat="1" applyBorder="1" applyAlignment="1">
      <alignment horizontal="center" vertical="center"/>
    </xf>
    <xf numFmtId="168" fontId="0" fillId="0" borderId="14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65" fontId="0" fillId="0" borderId="0" xfId="3" applyNumberFormat="1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38" fontId="0" fillId="0" borderId="6" xfId="0" applyNumberFormat="1" applyBorder="1"/>
    <xf numFmtId="0" fontId="0" fillId="0" borderId="7" xfId="0" applyBorder="1" applyAlignment="1">
      <alignment wrapText="1"/>
    </xf>
    <xf numFmtId="38" fontId="0" fillId="0" borderId="8" xfId="0" applyNumberFormat="1" applyBorder="1"/>
    <xf numFmtId="0" fontId="0" fillId="0" borderId="9" xfId="0" applyBorder="1" applyAlignment="1">
      <alignment wrapText="1"/>
    </xf>
    <xf numFmtId="9" fontId="0" fillId="0" borderId="11" xfId="3" applyFont="1" applyBorder="1"/>
    <xf numFmtId="38" fontId="0" fillId="0" borderId="0" xfId="0" applyNumberFormat="1"/>
    <xf numFmtId="0" fontId="0" fillId="0" borderId="4" xfId="0" applyBorder="1"/>
    <xf numFmtId="40" fontId="0" fillId="0" borderId="5" xfId="0" applyNumberFormat="1" applyBorder="1"/>
    <xf numFmtId="40" fontId="0" fillId="0" borderId="6" xfId="0" applyNumberFormat="1" applyBorder="1"/>
    <xf numFmtId="0" fontId="0" fillId="0" borderId="5" xfId="0" applyBorder="1"/>
    <xf numFmtId="10" fontId="0" fillId="0" borderId="6" xfId="3" applyNumberFormat="1" applyFont="1" applyFill="1" applyBorder="1"/>
    <xf numFmtId="0" fontId="0" fillId="0" borderId="7" xfId="0" applyBorder="1"/>
    <xf numFmtId="40" fontId="0" fillId="0" borderId="0" xfId="0" applyNumberFormat="1"/>
    <xf numFmtId="40" fontId="0" fillId="0" borderId="8" xfId="0" applyNumberFormat="1" applyBorder="1"/>
    <xf numFmtId="10" fontId="0" fillId="0" borderId="8" xfId="3" applyNumberFormat="1" applyFont="1" applyFill="1" applyBorder="1"/>
    <xf numFmtId="0" fontId="0" fillId="0" borderId="8" xfId="0" applyBorder="1"/>
    <xf numFmtId="9" fontId="0" fillId="0" borderId="0" xfId="3" applyFont="1" applyBorder="1"/>
    <xf numFmtId="164" fontId="0" fillId="0" borderId="8" xfId="1" applyNumberFormat="1" applyFont="1" applyBorder="1"/>
    <xf numFmtId="164" fontId="0" fillId="0" borderId="0" xfId="1" applyNumberFormat="1" applyFont="1" applyBorder="1"/>
    <xf numFmtId="9" fontId="0" fillId="0" borderId="0" xfId="0" applyNumberFormat="1"/>
    <xf numFmtId="164" fontId="0" fillId="3" borderId="8" xfId="1" applyNumberFormat="1" applyFont="1" applyFill="1" applyBorder="1"/>
    <xf numFmtId="164" fontId="0" fillId="0" borderId="8" xfId="0" applyNumberFormat="1" applyBorder="1"/>
    <xf numFmtId="164" fontId="0" fillId="3" borderId="8" xfId="0" applyNumberFormat="1" applyFill="1" applyBorder="1"/>
    <xf numFmtId="0" fontId="0" fillId="0" borderId="9" xfId="0" applyBorder="1"/>
    <xf numFmtId="169" fontId="0" fillId="0" borderId="10" xfId="0" applyNumberFormat="1" applyBorder="1"/>
    <xf numFmtId="9" fontId="0" fillId="0" borderId="10" xfId="3" applyFont="1" applyBorder="1"/>
    <xf numFmtId="164" fontId="0" fillId="0" borderId="11" xfId="1" applyNumberFormat="1" applyFont="1" applyBorder="1"/>
    <xf numFmtId="9" fontId="0" fillId="0" borderId="10" xfId="0" applyNumberFormat="1" applyBorder="1"/>
    <xf numFmtId="170" fontId="0" fillId="0" borderId="0" xfId="1" applyNumberFormat="1" applyFont="1"/>
    <xf numFmtId="170" fontId="0" fillId="3" borderId="15" xfId="0" applyNumberFormat="1" applyFill="1" applyBorder="1"/>
    <xf numFmtId="41" fontId="0" fillId="0" borderId="0" xfId="0" applyNumberFormat="1"/>
    <xf numFmtId="164" fontId="0" fillId="0" borderId="0" xfId="1" quotePrefix="1" applyNumberFormat="1" applyFont="1"/>
    <xf numFmtId="164" fontId="0" fillId="0" borderId="0" xfId="0" applyNumberFormat="1"/>
    <xf numFmtId="0" fontId="0" fillId="0" borderId="6" xfId="0" applyBorder="1"/>
    <xf numFmtId="164" fontId="0" fillId="3" borderId="7" xfId="0" applyNumberFormat="1" applyFill="1" applyBorder="1"/>
    <xf numFmtId="9" fontId="0" fillId="3" borderId="8" xfId="3" applyFont="1" applyFill="1" applyBorder="1"/>
    <xf numFmtId="164" fontId="0" fillId="3" borderId="9" xfId="0" applyNumberFormat="1" applyFill="1" applyBorder="1"/>
    <xf numFmtId="0" fontId="0" fillId="0" borderId="1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53D2-326F-43C2-82EB-924636C0DE2E}">
  <dimension ref="A1:E31"/>
  <sheetViews>
    <sheetView tabSelected="1" workbookViewId="0">
      <selection sqref="A1:D1"/>
    </sheetView>
  </sheetViews>
  <sheetFormatPr defaultRowHeight="15" x14ac:dyDescent="0.25"/>
  <cols>
    <col min="1" max="1" width="3.42578125" customWidth="1"/>
    <col min="2" max="2" width="3.28515625" customWidth="1"/>
    <col min="3" max="3" width="33.28515625" customWidth="1"/>
    <col min="4" max="4" width="13.42578125" style="2" customWidth="1"/>
    <col min="5" max="5" width="8.5703125" style="2" bestFit="1" customWidth="1"/>
    <col min="7" max="7" width="12.5703125" bestFit="1" customWidth="1"/>
  </cols>
  <sheetData>
    <row r="1" spans="1:5" s="2" customFormat="1" ht="15.75" thickBot="1" x14ac:dyDescent="0.3">
      <c r="A1" s="97" t="s">
        <v>0</v>
      </c>
      <c r="B1" s="98"/>
      <c r="C1" s="98"/>
      <c r="D1" s="99"/>
      <c r="E1" s="1"/>
    </row>
    <row r="2" spans="1:5" s="2" customFormat="1" x14ac:dyDescent="0.25">
      <c r="A2" s="4"/>
      <c r="B2" s="5"/>
      <c r="C2" s="5"/>
      <c r="D2" s="6" t="s">
        <v>2</v>
      </c>
      <c r="E2" s="7" t="s">
        <v>3</v>
      </c>
    </row>
    <row r="3" spans="1:5" s="2" customFormat="1" ht="17.25" x14ac:dyDescent="0.25">
      <c r="A3" s="8" t="s">
        <v>4</v>
      </c>
      <c r="B3" s="9"/>
      <c r="C3" s="9"/>
      <c r="D3" s="10">
        <v>145.191095157077</v>
      </c>
      <c r="E3" s="11">
        <v>32.470137094678712</v>
      </c>
    </row>
    <row r="4" spans="1:5" s="2" customFormat="1" x14ac:dyDescent="0.25">
      <c r="A4" s="12"/>
      <c r="B4" s="9"/>
      <c r="C4" s="9"/>
      <c r="D4" s="13"/>
      <c r="E4" s="14"/>
    </row>
    <row r="5" spans="1:5" s="2" customFormat="1" x14ac:dyDescent="0.25">
      <c r="A5" s="12" t="s">
        <v>5</v>
      </c>
      <c r="B5" s="9"/>
      <c r="C5" s="9"/>
      <c r="D5" s="13"/>
      <c r="E5" s="14"/>
    </row>
    <row r="6" spans="1:5" s="2" customFormat="1" x14ac:dyDescent="0.25">
      <c r="A6" s="12"/>
      <c r="B6" s="9" t="s">
        <v>6</v>
      </c>
      <c r="C6" s="9"/>
      <c r="D6" s="13">
        <v>-19.559784280986644</v>
      </c>
      <c r="E6" s="14"/>
    </row>
    <row r="7" spans="1:5" s="2" customFormat="1" x14ac:dyDescent="0.25">
      <c r="A7" s="12"/>
      <c r="B7" s="9" t="s">
        <v>7</v>
      </c>
      <c r="C7" s="9"/>
      <c r="D7" s="13">
        <v>35.096351511318261</v>
      </c>
      <c r="E7" s="14"/>
    </row>
    <row r="8" spans="1:5" s="2" customFormat="1" x14ac:dyDescent="0.25">
      <c r="A8" s="12"/>
      <c r="B8" s="9" t="s">
        <v>8</v>
      </c>
      <c r="C8" s="9"/>
      <c r="D8" s="13">
        <v>-6.4332929783227897</v>
      </c>
      <c r="E8" s="14"/>
    </row>
    <row r="9" spans="1:5" s="2" customFormat="1" x14ac:dyDescent="0.25">
      <c r="A9" s="12"/>
      <c r="B9" s="9" t="s">
        <v>9</v>
      </c>
      <c r="C9" s="9"/>
      <c r="D9" s="13">
        <v>42.763349756419011</v>
      </c>
      <c r="E9" s="14"/>
    </row>
    <row r="10" spans="1:5" s="2" customFormat="1" ht="17.25" x14ac:dyDescent="0.25">
      <c r="A10" s="12"/>
      <c r="B10" s="9" t="s">
        <v>10</v>
      </c>
      <c r="C10" s="9"/>
      <c r="D10" s="15">
        <v>1.9296973822745116</v>
      </c>
      <c r="E10" s="14"/>
    </row>
    <row r="11" spans="1:5" s="2" customFormat="1" x14ac:dyDescent="0.25">
      <c r="A11" s="8" t="s">
        <v>11</v>
      </c>
      <c r="B11" s="9"/>
      <c r="C11" s="9"/>
      <c r="D11" s="16">
        <v>53.796321390702346</v>
      </c>
      <c r="E11" s="14"/>
    </row>
    <row r="12" spans="1:5" s="2" customFormat="1" x14ac:dyDescent="0.25">
      <c r="A12" s="17"/>
      <c r="B12" s="18"/>
      <c r="C12" s="18"/>
      <c r="D12" s="19"/>
      <c r="E12" s="20"/>
    </row>
    <row r="13" spans="1:5" s="2" customFormat="1" ht="17.25" x14ac:dyDescent="0.25">
      <c r="A13" s="21" t="s">
        <v>12</v>
      </c>
      <c r="B13" s="18"/>
      <c r="C13" s="18"/>
      <c r="D13" s="22">
        <v>198.98741654777933</v>
      </c>
      <c r="E13" s="23">
        <v>43.471342064368656</v>
      </c>
    </row>
    <row r="14" spans="1:5" s="2" customFormat="1" ht="15.75" thickBot="1" x14ac:dyDescent="0.3">
      <c r="A14" s="24"/>
      <c r="B14" s="25"/>
      <c r="C14" s="25"/>
      <c r="D14" s="26"/>
      <c r="E14" s="27"/>
    </row>
    <row r="15" spans="1:5" x14ac:dyDescent="0.25">
      <c r="A15" s="28" t="s">
        <v>13</v>
      </c>
    </row>
    <row r="16" spans="1:5" ht="15.75" thickBot="1" x14ac:dyDescent="0.3">
      <c r="A16" s="28"/>
    </row>
    <row r="17" spans="1:5" ht="15.75" thickBot="1" x14ac:dyDescent="0.3">
      <c r="A17" s="97" t="s">
        <v>14</v>
      </c>
      <c r="B17" s="98"/>
      <c r="C17" s="98"/>
      <c r="D17" s="99"/>
      <c r="E17" s="1"/>
    </row>
    <row r="18" spans="1:5" x14ac:dyDescent="0.25">
      <c r="A18" s="4"/>
      <c r="B18" s="5"/>
      <c r="C18" s="5"/>
      <c r="D18" s="29" t="s">
        <v>15</v>
      </c>
      <c r="E18" s="7" t="s">
        <v>3</v>
      </c>
    </row>
    <row r="19" spans="1:5" ht="17.25" x14ac:dyDescent="0.25">
      <c r="A19" s="8" t="s">
        <v>4</v>
      </c>
      <c r="B19" s="9"/>
      <c r="C19" s="9"/>
      <c r="D19" s="30">
        <v>4446352.3166030291</v>
      </c>
      <c r="E19" s="11">
        <v>32.470137094678712</v>
      </c>
    </row>
    <row r="20" spans="1:5" x14ac:dyDescent="0.25">
      <c r="A20" s="12"/>
      <c r="B20" s="9"/>
      <c r="C20" s="9"/>
      <c r="D20" s="31"/>
      <c r="E20" s="14"/>
    </row>
    <row r="21" spans="1:5" x14ac:dyDescent="0.25">
      <c r="A21" s="12" t="s">
        <v>16</v>
      </c>
      <c r="B21" s="9"/>
      <c r="C21" s="9"/>
      <c r="D21" s="31"/>
      <c r="E21" s="14"/>
    </row>
    <row r="22" spans="1:5" x14ac:dyDescent="0.25">
      <c r="A22" s="12"/>
      <c r="B22" s="9" t="s">
        <v>17</v>
      </c>
      <c r="C22" s="9"/>
      <c r="D22" s="31">
        <v>-190462.02278677729</v>
      </c>
      <c r="E22" s="14"/>
    </row>
    <row r="23" spans="1:5" x14ac:dyDescent="0.25">
      <c r="A23" s="12"/>
      <c r="B23" s="9" t="s">
        <v>18</v>
      </c>
      <c r="C23" s="9"/>
      <c r="D23" s="31">
        <v>7220.8644889751449</v>
      </c>
      <c r="E23" s="14"/>
    </row>
    <row r="24" spans="1:5" x14ac:dyDescent="0.25">
      <c r="A24" s="12"/>
      <c r="B24" s="9" t="s">
        <v>19</v>
      </c>
      <c r="C24" s="9"/>
      <c r="D24" s="31">
        <v>-755422.9382506262</v>
      </c>
      <c r="E24" s="14"/>
    </row>
    <row r="25" spans="1:5" x14ac:dyDescent="0.25">
      <c r="A25" s="12"/>
      <c r="B25" s="9" t="s">
        <v>20</v>
      </c>
      <c r="C25" s="9"/>
      <c r="D25" s="31">
        <v>1093157.3346202378</v>
      </c>
      <c r="E25" s="14"/>
    </row>
    <row r="26" spans="1:5" ht="17.25" x14ac:dyDescent="0.25">
      <c r="A26" s="12"/>
      <c r="B26" s="9" t="s">
        <v>21</v>
      </c>
      <c r="C26" s="9"/>
      <c r="D26" s="32">
        <v>-49524.21257714089</v>
      </c>
      <c r="E26" s="14"/>
    </row>
    <row r="27" spans="1:5" x14ac:dyDescent="0.25">
      <c r="A27" s="8" t="s">
        <v>22</v>
      </c>
      <c r="B27" s="9"/>
      <c r="C27" s="9"/>
      <c r="D27" s="33">
        <v>104969.02549466863</v>
      </c>
      <c r="E27" s="14"/>
    </row>
    <row r="28" spans="1:5" x14ac:dyDescent="0.25">
      <c r="A28" s="17"/>
      <c r="B28" s="18"/>
      <c r="C28" s="18"/>
      <c r="D28" s="34"/>
      <c r="E28" s="20"/>
    </row>
    <row r="29" spans="1:5" ht="17.25" x14ac:dyDescent="0.25">
      <c r="A29" s="21" t="s">
        <v>12</v>
      </c>
      <c r="B29" s="18"/>
      <c r="C29" s="18"/>
      <c r="D29" s="35">
        <v>4551321.3420976968</v>
      </c>
      <c r="E29" s="23">
        <v>43.471342064368656</v>
      </c>
    </row>
    <row r="30" spans="1:5" ht="15.75" thickBot="1" x14ac:dyDescent="0.3">
      <c r="A30" s="24"/>
      <c r="B30" s="25"/>
      <c r="C30" s="25"/>
      <c r="D30" s="36"/>
      <c r="E30" s="27"/>
    </row>
    <row r="31" spans="1:5" x14ac:dyDescent="0.25">
      <c r="A31" s="28" t="s">
        <v>13</v>
      </c>
    </row>
  </sheetData>
  <mergeCells count="2">
    <mergeCell ref="A1:D1"/>
    <mergeCell ref="A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F3999-D0D1-4A6E-A5E8-79CBC00F9EB8}">
  <dimension ref="A1:G16"/>
  <sheetViews>
    <sheetView workbookViewId="0">
      <selection sqref="A1:C1"/>
    </sheetView>
  </sheetViews>
  <sheetFormatPr defaultRowHeight="15" x14ac:dyDescent="0.25"/>
  <cols>
    <col min="1" max="1" width="18.85546875" customWidth="1"/>
    <col min="2" max="3" width="14.140625" customWidth="1"/>
    <col min="4" max="4" width="20.5703125" bestFit="1" customWidth="1"/>
    <col min="5" max="5" width="20.5703125" customWidth="1"/>
    <col min="6" max="6" width="29.42578125" bestFit="1" customWidth="1"/>
  </cols>
  <sheetData>
    <row r="1" spans="1:7" ht="15.75" thickBot="1" x14ac:dyDescent="0.3">
      <c r="A1" s="97" t="s">
        <v>23</v>
      </c>
      <c r="B1" s="98"/>
      <c r="C1" s="99"/>
      <c r="D1" s="37"/>
      <c r="E1" s="38" t="s">
        <v>24</v>
      </c>
      <c r="F1" s="2" t="s">
        <v>1</v>
      </c>
      <c r="G1" s="3">
        <v>0.99436999999999998</v>
      </c>
    </row>
    <row r="2" spans="1:7" x14ac:dyDescent="0.25">
      <c r="A2" s="39"/>
      <c r="B2" s="40" t="s">
        <v>25</v>
      </c>
      <c r="C2" s="41" t="s">
        <v>26</v>
      </c>
      <c r="D2" s="42" t="s">
        <v>27</v>
      </c>
      <c r="E2" s="43"/>
    </row>
    <row r="3" spans="1:7" x14ac:dyDescent="0.25">
      <c r="A3" s="44" t="s">
        <v>28</v>
      </c>
      <c r="B3" s="45">
        <v>-895040.7078024263</v>
      </c>
      <c r="C3" s="46">
        <v>-274925.91352901695</v>
      </c>
      <c r="D3" s="47">
        <f>B3-C3</f>
        <v>-620114.79427340929</v>
      </c>
      <c r="E3" s="48">
        <f>D3/B3</f>
        <v>0.69283417934806946</v>
      </c>
    </row>
    <row r="4" spans="1:7" x14ac:dyDescent="0.25">
      <c r="A4" s="44" t="s">
        <v>29</v>
      </c>
      <c r="B4" s="49">
        <v>489848.44567292708</v>
      </c>
      <c r="C4" s="50">
        <v>157910.18178996356</v>
      </c>
      <c r="D4" s="47"/>
      <c r="E4" s="48"/>
    </row>
    <row r="5" spans="1:7" x14ac:dyDescent="0.25">
      <c r="A5" s="44" t="s">
        <v>30</v>
      </c>
      <c r="B5" s="49">
        <v>405192.26212949905</v>
      </c>
      <c r="C5" s="50">
        <v>117015.7317390534</v>
      </c>
      <c r="D5" s="47"/>
      <c r="E5" s="48"/>
    </row>
    <row r="6" spans="1:7" ht="15.75" thickBot="1" x14ac:dyDescent="0.3">
      <c r="A6" s="51" t="s">
        <v>31</v>
      </c>
      <c r="B6" s="52">
        <f>SUM(B3:B5)</f>
        <v>0</v>
      </c>
      <c r="C6" s="53">
        <f>SUM(C3:C5)</f>
        <v>0</v>
      </c>
      <c r="D6" s="54"/>
      <c r="E6" s="55"/>
    </row>
    <row r="7" spans="1:7" ht="45" x14ac:dyDescent="0.25">
      <c r="A7" s="56" t="s">
        <v>32</v>
      </c>
      <c r="B7" s="57">
        <v>-0.20003728418167013</v>
      </c>
      <c r="C7" s="57">
        <v>-6.006107640735793E-2</v>
      </c>
    </row>
    <row r="9" spans="1:7" ht="15.75" thickBot="1" x14ac:dyDescent="0.3"/>
    <row r="10" spans="1:7" ht="45" x14ac:dyDescent="0.25">
      <c r="A10" s="58" t="s">
        <v>58</v>
      </c>
      <c r="B10" s="59">
        <v>-1299972.7744326303</v>
      </c>
    </row>
    <row r="11" spans="1:7" ht="30" x14ac:dyDescent="0.25">
      <c r="A11" s="60" t="s">
        <v>33</v>
      </c>
      <c r="B11" s="61">
        <f>B10-C3</f>
        <v>-1025046.8609036133</v>
      </c>
    </row>
    <row r="12" spans="1:7" ht="30.75" thickBot="1" x14ac:dyDescent="0.3">
      <c r="A12" s="62" t="s">
        <v>34</v>
      </c>
      <c r="B12" s="63">
        <f>B11/C3</f>
        <v>3.7284475942840691</v>
      </c>
      <c r="E12" s="64"/>
    </row>
    <row r="13" spans="1:7" ht="15.75" thickBot="1" x14ac:dyDescent="0.3"/>
    <row r="14" spans="1:7" ht="45" x14ac:dyDescent="0.25">
      <c r="A14" s="58" t="s">
        <v>58</v>
      </c>
      <c r="B14" s="59">
        <v>-893301.42233131384</v>
      </c>
    </row>
    <row r="15" spans="1:7" ht="30" x14ac:dyDescent="0.25">
      <c r="A15" s="60" t="s">
        <v>33</v>
      </c>
      <c r="B15" s="61">
        <f>B14-C3</f>
        <v>-618375.50880229683</v>
      </c>
    </row>
    <row r="16" spans="1:7" ht="30.75" thickBot="1" x14ac:dyDescent="0.3">
      <c r="A16" s="62" t="s">
        <v>34</v>
      </c>
      <c r="B16" s="63">
        <f>B15/C3</f>
        <v>2.2492441722378076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4BAA-54BD-4C7A-8333-A8D8C82C0BD2}">
  <dimension ref="A1:K15"/>
  <sheetViews>
    <sheetView workbookViewId="0"/>
  </sheetViews>
  <sheetFormatPr defaultRowHeight="15" x14ac:dyDescent="0.25"/>
  <cols>
    <col min="1" max="1" width="42" customWidth="1"/>
    <col min="2" max="2" width="16.28515625" bestFit="1" customWidth="1"/>
    <col min="3" max="3" width="10.85546875" customWidth="1"/>
    <col min="4" max="4" width="13.28515625" bestFit="1" customWidth="1"/>
    <col min="6" max="6" width="38" customWidth="1"/>
    <col min="7" max="7" width="16.28515625" bestFit="1" customWidth="1"/>
    <col min="9" max="9" width="13.28515625" bestFit="1" customWidth="1"/>
    <col min="10" max="10" width="28" bestFit="1" customWidth="1"/>
    <col min="11" max="11" width="23.140625" bestFit="1" customWidth="1"/>
  </cols>
  <sheetData>
    <row r="1" spans="1:11" x14ac:dyDescent="0.25">
      <c r="A1" s="2" t="s">
        <v>1</v>
      </c>
      <c r="B1" s="3">
        <v>0.99436999999999998</v>
      </c>
    </row>
    <row r="2" spans="1:11" ht="15.75" thickBot="1" x14ac:dyDescent="0.3"/>
    <row r="3" spans="1:11" x14ac:dyDescent="0.25">
      <c r="A3" s="65" t="s">
        <v>35</v>
      </c>
      <c r="B3" s="66">
        <v>25.939557436634143</v>
      </c>
      <c r="C3" s="66"/>
      <c r="D3" s="67"/>
      <c r="F3" s="65" t="s">
        <v>36</v>
      </c>
      <c r="G3" s="66">
        <v>40.448220349667878</v>
      </c>
      <c r="H3" s="68"/>
      <c r="I3" s="69">
        <f>(G3-B3)/B3</f>
        <v>0.55932576908746001</v>
      </c>
    </row>
    <row r="4" spans="1:11" x14ac:dyDescent="0.25">
      <c r="A4" s="70" t="s">
        <v>37</v>
      </c>
      <c r="B4" s="71">
        <v>28.002636949439943</v>
      </c>
      <c r="C4" s="71"/>
      <c r="D4" s="72"/>
      <c r="F4" s="70" t="s">
        <v>38</v>
      </c>
      <c r="G4" s="71">
        <v>40.020620021262467</v>
      </c>
      <c r="I4" s="73">
        <f t="shared" ref="I4:I5" si="0">(G4-B4)/B4</f>
        <v>0.42917326298668046</v>
      </c>
    </row>
    <row r="5" spans="1:11" x14ac:dyDescent="0.25">
      <c r="A5" s="70" t="s">
        <v>39</v>
      </c>
      <c r="B5" s="71">
        <v>17.125855872400127</v>
      </c>
      <c r="C5" s="71"/>
      <c r="D5" s="72"/>
      <c r="F5" s="70" t="s">
        <v>40</v>
      </c>
      <c r="G5" s="71">
        <v>21.659811148587476</v>
      </c>
      <c r="I5" s="73">
        <f t="shared" si="0"/>
        <v>0.26474328115152657</v>
      </c>
    </row>
    <row r="6" spans="1:11" x14ac:dyDescent="0.25">
      <c r="A6" s="70"/>
      <c r="D6" s="74"/>
      <c r="F6" s="70"/>
      <c r="I6" s="74"/>
    </row>
    <row r="7" spans="1:11" x14ac:dyDescent="0.25">
      <c r="A7" s="70" t="s">
        <v>41</v>
      </c>
      <c r="B7" s="64">
        <v>21981428.897281095</v>
      </c>
      <c r="C7" s="75">
        <v>0.22591600000000001</v>
      </c>
      <c r="D7" s="76">
        <f>C7*B7</f>
        <v>4965956.4907581564</v>
      </c>
      <c r="F7" s="70"/>
      <c r="I7" s="74"/>
    </row>
    <row r="8" spans="1:11" x14ac:dyDescent="0.25">
      <c r="A8" s="70" t="s">
        <v>42</v>
      </c>
      <c r="B8" s="64">
        <v>21954788.929485101</v>
      </c>
      <c r="C8" s="75">
        <v>0.22591600000000001</v>
      </c>
      <c r="D8" s="76">
        <f>C8*B8</f>
        <v>4959938.0957935564</v>
      </c>
      <c r="F8" s="70"/>
      <c r="I8" s="74"/>
    </row>
    <row r="9" spans="1:11" ht="15.75" thickBot="1" x14ac:dyDescent="0.3">
      <c r="A9" s="70" t="s">
        <v>43</v>
      </c>
      <c r="B9" s="64">
        <v>18302210.298105497</v>
      </c>
      <c r="C9" s="75">
        <v>0.22591600000000001</v>
      </c>
      <c r="D9" s="76">
        <f>C9*B9</f>
        <v>4134762.1417068015</v>
      </c>
      <c r="F9" s="70" t="s">
        <v>44</v>
      </c>
      <c r="G9" s="77">
        <v>23571523.75</v>
      </c>
      <c r="H9" s="78">
        <v>0.226134</v>
      </c>
      <c r="I9" s="76">
        <f>H9*G9</f>
        <v>5330322.9516824996</v>
      </c>
    </row>
    <row r="10" spans="1:11" x14ac:dyDescent="0.25">
      <c r="A10" s="70" t="s">
        <v>45</v>
      </c>
      <c r="B10" s="64">
        <v>15644463.263223598</v>
      </c>
      <c r="C10" s="75">
        <v>0.22591600000000001</v>
      </c>
      <c r="D10" s="76">
        <f>C10*B10</f>
        <v>3534334.5625744225</v>
      </c>
      <c r="F10" s="70" t="s">
        <v>46</v>
      </c>
      <c r="G10" s="77">
        <v>20693167.75</v>
      </c>
      <c r="H10" s="78">
        <v>0.226134</v>
      </c>
      <c r="I10" s="76">
        <f>H10*G10</f>
        <v>4679428.7959784996</v>
      </c>
      <c r="J10" s="65" t="s">
        <v>56</v>
      </c>
      <c r="K10" s="92" t="s">
        <v>57</v>
      </c>
    </row>
    <row r="11" spans="1:11" x14ac:dyDescent="0.25">
      <c r="A11" s="70" t="s">
        <v>47</v>
      </c>
      <c r="B11" s="64">
        <v>5455349.1834015194</v>
      </c>
      <c r="C11" s="75">
        <v>0.22591600000000001</v>
      </c>
      <c r="D11" s="76">
        <f>C11*B11</f>
        <v>1232450.6661173378</v>
      </c>
      <c r="F11" s="70" t="s">
        <v>48</v>
      </c>
      <c r="G11" s="64">
        <v>5053402.625</v>
      </c>
      <c r="H11" s="78">
        <v>0.226134</v>
      </c>
      <c r="I11" s="79">
        <f>H11*G11</f>
        <v>1142746.1492017501</v>
      </c>
      <c r="J11" s="93">
        <f>D11-I11</f>
        <v>89704.516915587708</v>
      </c>
      <c r="K11" s="94">
        <f>J11/D11</f>
        <v>7.2785482925810857E-2</v>
      </c>
    </row>
    <row r="12" spans="1:11" x14ac:dyDescent="0.25">
      <c r="A12" s="70" t="s">
        <v>49</v>
      </c>
      <c r="D12" s="80">
        <f>SUM(D7:D11)</f>
        <v>18827441.956950273</v>
      </c>
      <c r="F12" s="70" t="s">
        <v>49</v>
      </c>
      <c r="I12" s="81">
        <f>SUM(I9:I11)</f>
        <v>11152497.896862749</v>
      </c>
      <c r="J12" s="93">
        <f>D12-I12</f>
        <v>7674944.0600875244</v>
      </c>
      <c r="K12" s="94">
        <f>J12/D12</f>
        <v>0.40764667221583273</v>
      </c>
    </row>
    <row r="13" spans="1:11" x14ac:dyDescent="0.25">
      <c r="A13" s="70" t="s">
        <v>50</v>
      </c>
      <c r="D13" s="80">
        <f>SUM(D7:D10)</f>
        <v>17594991.290832937</v>
      </c>
      <c r="F13" s="70"/>
      <c r="I13" s="81">
        <f>SUM(I9:I10)</f>
        <v>10009751.747660998</v>
      </c>
      <c r="J13" s="93">
        <f>D13-I13</f>
        <v>7585239.5431719385</v>
      </c>
      <c r="K13" s="94">
        <f>J13/D13</f>
        <v>0.43110220504194735</v>
      </c>
    </row>
    <row r="14" spans="1:11" x14ac:dyDescent="0.25">
      <c r="A14" s="70"/>
      <c r="D14" s="74"/>
      <c r="F14" s="70"/>
      <c r="I14" s="74"/>
      <c r="J14" s="70"/>
      <c r="K14" s="74"/>
    </row>
    <row r="15" spans="1:11" ht="15.75" thickBot="1" x14ac:dyDescent="0.3">
      <c r="A15" s="82" t="s">
        <v>51</v>
      </c>
      <c r="B15" s="83">
        <v>193542467.83062962</v>
      </c>
      <c r="C15" s="84">
        <v>0.22591600000000001</v>
      </c>
      <c r="D15" s="85">
        <f>C15*B15</f>
        <v>43724340.16242452</v>
      </c>
      <c r="F15" s="82" t="s">
        <v>52</v>
      </c>
      <c r="G15" s="83">
        <v>163604294.94112197</v>
      </c>
      <c r="H15" s="86">
        <v>0.226134</v>
      </c>
      <c r="I15" s="85">
        <f>H15*G15</f>
        <v>36996493.632215671</v>
      </c>
      <c r="J15" s="95">
        <f>D15-I15</f>
        <v>6727846.5302088484</v>
      </c>
      <c r="K15" s="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6EBF-AB47-42A4-B4FE-4D9DAB9B7A8E}">
  <dimension ref="A1:C8"/>
  <sheetViews>
    <sheetView workbookViewId="0"/>
  </sheetViews>
  <sheetFormatPr defaultRowHeight="15" x14ac:dyDescent="0.25"/>
  <cols>
    <col min="1" max="1" width="102.28515625" bestFit="1" customWidth="1"/>
    <col min="2" max="2" width="15.28515625" bestFit="1" customWidth="1"/>
    <col min="3" max="3" width="11.85546875" bestFit="1" customWidth="1"/>
  </cols>
  <sheetData>
    <row r="1" spans="1:3" ht="15.75" thickBot="1" x14ac:dyDescent="0.3">
      <c r="A1" t="s">
        <v>53</v>
      </c>
      <c r="B1" s="87">
        <v>197660312.4943651</v>
      </c>
    </row>
    <row r="2" spans="1:3" ht="15.75" thickBot="1" x14ac:dyDescent="0.3">
      <c r="A2" t="s">
        <v>54</v>
      </c>
      <c r="B2" s="87">
        <v>214411411.06602183</v>
      </c>
      <c r="C2" s="88">
        <f>B2-B1</f>
        <v>16751098.571656734</v>
      </c>
    </row>
    <row r="3" spans="1:3" ht="15.75" thickBot="1" x14ac:dyDescent="0.3">
      <c r="A3" t="s">
        <v>55</v>
      </c>
      <c r="B3" s="87">
        <v>198987416.54777941</v>
      </c>
      <c r="C3" s="88">
        <f>B3-B2</f>
        <v>-15423994.518242419</v>
      </c>
    </row>
    <row r="4" spans="1:3" ht="15.75" thickBot="1" x14ac:dyDescent="0.3">
      <c r="B4" s="88">
        <f>B3-B1</f>
        <v>1327104.053414315</v>
      </c>
    </row>
    <row r="6" spans="1:3" x14ac:dyDescent="0.25">
      <c r="C6" s="89"/>
    </row>
    <row r="7" spans="1:3" x14ac:dyDescent="0.25">
      <c r="B7" s="90"/>
    </row>
    <row r="8" spans="1:3" x14ac:dyDescent="0.25">
      <c r="B8" s="9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41E16B-A833-4545-957A-FD63F931B34F}"/>
</file>

<file path=customXml/itemProps2.xml><?xml version="1.0" encoding="utf-8"?>
<ds:datastoreItem xmlns:ds="http://schemas.openxmlformats.org/officeDocument/2006/customXml" ds:itemID="{AFD48E27-8EA7-495F-A6B6-EB0AC5796E49}"/>
</file>

<file path=customXml/itemProps3.xml><?xml version="1.0" encoding="utf-8"?>
<ds:datastoreItem xmlns:ds="http://schemas.openxmlformats.org/officeDocument/2006/customXml" ds:itemID="{696594C3-DFF5-4540-9674-43F30A899A0F}"/>
</file>

<file path=customXml/itemProps4.xml><?xml version="1.0" encoding="utf-8"?>
<ds:datastoreItem xmlns:ds="http://schemas.openxmlformats.org/officeDocument/2006/customXml" ds:itemID="{5E470D4F-4013-4408-898B-ED58D1046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2_3</vt:lpstr>
      <vt:lpstr>Table 1</vt:lpstr>
      <vt:lpstr>WA Coal</vt:lpstr>
      <vt:lpstr>WA Cap and Invest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Mitchell, Ramon (PacifiCorp)</cp:lastModifiedBy>
  <dcterms:created xsi:type="dcterms:W3CDTF">2023-03-02T18:42:18Z</dcterms:created>
  <dcterms:modified xsi:type="dcterms:W3CDTF">2023-03-11T00:00:39Z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