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0856" yWindow="-36" windowWidth="18036" windowHeight="11628" tabRatio="756" activeTab="2"/>
  </bookViews>
  <sheets>
    <sheet name="Attach A - Page 1" sheetId="38" r:id="rId1"/>
    <sheet name="CONF Attach A - Page 2" sheetId="29" r:id="rId2"/>
    <sheet name="CONF Attach A - Page 4" sheetId="39" r:id="rId3"/>
    <sheet name="Attach A - Page 5" sheetId="24" r:id="rId4"/>
    <sheet name="Attach A - Page 6" sheetId="37" r:id="rId5"/>
  </sheets>
  <externalReferences>
    <externalReference r:id="rId6"/>
    <externalReference r:id="rId7"/>
    <externalReference r:id="rId8"/>
    <externalReference r:id="rId9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tn1" localSheetId="0">'Attach A - Page 1'!$A$28</definedName>
    <definedName name="_ftnref1" localSheetId="0">'Attach A - Page 1'!$A$25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4" hidden="1">#REF!</definedName>
    <definedName name="_Key1" hidden="1">#REF!</definedName>
    <definedName name="_Key2" localSheetId="0" hidden="1">#REF!</definedName>
    <definedName name="_Key2" localSheetId="4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localSheetId="4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4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4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'Attach A - Page 1'!$A$2:$F$23</definedName>
    <definedName name="_xlnm.Print_Area" localSheetId="3">'Attach A - Page 5'!$A$1:$F$24</definedName>
    <definedName name="_xlnm.Print_Area" localSheetId="4">'Attach A - Page 6'!$A$1:$I$36</definedName>
    <definedName name="_xlnm.Print_Area" localSheetId="1">'CONF Attach A - Page 2'!$A$4:$AC$61</definedName>
    <definedName name="_xlnm.Print_Area" localSheetId="2">'CONF Attach A - Page 4'!$A$1:$E$95</definedName>
    <definedName name="_xlnm.Print_Titles" localSheetId="1">'CONF Attach A - Page 2'!$A:$C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w" localSheetId="0" hidden="1">[4]Inputs!#REF!</definedName>
    <definedName name="w" hidden="1">[4]Inputs!#REF!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4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4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4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4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localSheetId="2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4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calcMode="manual"/>
</workbook>
</file>

<file path=xl/calcChain.xml><?xml version="1.0" encoding="utf-8"?>
<calcChain xmlns="http://schemas.openxmlformats.org/spreadsheetml/2006/main">
  <c r="D16" i="38" l="1"/>
  <c r="C23" i="37"/>
  <c r="F32" i="37"/>
  <c r="F33" i="37" l="1"/>
  <c r="C32" i="37"/>
  <c r="C24" i="37"/>
  <c r="C25" i="37"/>
  <c r="C26" i="37"/>
  <c r="C27" i="37"/>
  <c r="C28" i="37"/>
  <c r="C29" i="37"/>
  <c r="C30" i="37"/>
  <c r="C22" i="37"/>
  <c r="C33" i="37" l="1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24" i="24" l="1"/>
  <c r="B37" i="37" l="1"/>
  <c r="A6" i="39" l="1"/>
  <c r="A7" i="39" s="1"/>
  <c r="A8" i="39" s="1"/>
  <c r="A9" i="39" s="1"/>
  <c r="A10" i="39" s="1"/>
  <c r="A12" i="39" s="1"/>
  <c r="A13" i="39" s="1"/>
  <c r="A14" i="39" s="1"/>
  <c r="A15" i="39" s="1"/>
  <c r="A17" i="39" s="1"/>
  <c r="A18" i="39" s="1"/>
  <c r="A19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3" i="39" s="1"/>
  <c r="A44" i="39" s="1"/>
  <c r="A45" i="39" s="1"/>
  <c r="A46" i="39" s="1"/>
  <c r="A48" i="39" s="1"/>
  <c r="A49" i="39" s="1"/>
  <c r="A50" i="39" s="1"/>
  <c r="A54" i="39" s="1"/>
  <c r="A55" i="39" s="1"/>
  <c r="A56" i="39" s="1"/>
  <c r="A57" i="39" s="1"/>
  <c r="A58" i="39" s="1"/>
  <c r="A59" i="39" s="1"/>
  <c r="A60" i="39" s="1"/>
  <c r="A61" i="39" s="1"/>
  <c r="A62" i="39" s="1"/>
  <c r="A64" i="39" s="1"/>
  <c r="A65" i="39" s="1"/>
  <c r="A66" i="39" s="1"/>
  <c r="A67" i="39" s="1"/>
  <c r="A69" i="39" s="1"/>
  <c r="A70" i="39" s="1"/>
  <c r="A71" i="39" s="1"/>
  <c r="A75" i="39" s="1"/>
  <c r="A76" i="39" s="1"/>
  <c r="A78" i="39" s="1"/>
  <c r="A79" i="39" s="1"/>
  <c r="A80" i="39" s="1"/>
  <c r="A81" i="39" s="1"/>
  <c r="A83" i="39" s="1"/>
  <c r="A84" i="39" s="1"/>
  <c r="A85" i="39" s="1"/>
  <c r="A89" i="39" s="1"/>
  <c r="A90" i="39" s="1"/>
  <c r="A91" i="39" s="1"/>
  <c r="A94" i="39" s="1"/>
  <c r="A95" i="39" s="1"/>
  <c r="C8" i="38" l="1"/>
  <c r="C14" i="24" l="1"/>
  <c r="C12" i="38" l="1"/>
  <c r="C16" i="24"/>
  <c r="C18" i="24"/>
  <c r="C17" i="24"/>
  <c r="C15" i="24"/>
  <c r="C12" i="24"/>
  <c r="C13" i="24"/>
  <c r="C9" i="24"/>
  <c r="C10" i="24"/>
  <c r="C10" i="38" l="1"/>
  <c r="C19" i="24"/>
  <c r="C11" i="24"/>
  <c r="C8" i="24"/>
  <c r="E8" i="24" s="1"/>
  <c r="F8" i="24" l="1"/>
  <c r="B9" i="24" s="1"/>
  <c r="E9" i="24" s="1"/>
  <c r="C24" i="24"/>
  <c r="F9" i="24" l="1"/>
  <c r="B10" i="24" s="1"/>
  <c r="E10" i="24" s="1"/>
  <c r="F10" i="24" l="1"/>
  <c r="B11" i="24" s="1"/>
  <c r="E11" i="24" s="1"/>
  <c r="F11" i="24" l="1"/>
  <c r="B12" i="24" s="1"/>
  <c r="E12" i="24" s="1"/>
  <c r="F12" i="24" l="1"/>
  <c r="B13" i="24" s="1"/>
  <c r="E13" i="24" s="1"/>
  <c r="F13" i="24" l="1"/>
  <c r="B14" i="24" s="1"/>
  <c r="E14" i="24" s="1"/>
  <c r="F14" i="24" l="1"/>
  <c r="B15" i="24" s="1"/>
  <c r="E15" i="24" l="1"/>
  <c r="F15" i="24" s="1"/>
  <c r="B16" i="24" s="1"/>
  <c r="E16" i="24" l="1"/>
  <c r="F16" i="24" s="1"/>
  <c r="B17" i="24" s="1"/>
  <c r="E17" i="24" l="1"/>
  <c r="F17" i="24" s="1"/>
  <c r="B18" i="24" s="1"/>
  <c r="E18" i="24" l="1"/>
  <c r="F18" i="24" l="1"/>
  <c r="B19" i="24" s="1"/>
  <c r="E19" i="24" l="1"/>
  <c r="F19" i="24" l="1"/>
  <c r="B20" i="24" s="1"/>
  <c r="E20" i="24" l="1"/>
  <c r="F20" i="24" s="1"/>
  <c r="B21" i="24" s="1"/>
  <c r="E21" i="24" l="1"/>
  <c r="F21" i="24"/>
  <c r="B22" i="24" s="1"/>
  <c r="E22" i="24" l="1"/>
  <c r="F22" i="24" s="1"/>
  <c r="B23" i="24" s="1"/>
  <c r="E23" i="24" l="1"/>
  <c r="E24" i="24" l="1"/>
  <c r="C14" i="38" s="1"/>
  <c r="C16" i="38" s="1"/>
  <c r="F4" i="37" s="1"/>
  <c r="F23" i="24"/>
</calcChain>
</file>

<file path=xl/sharedStrings.xml><?xml version="1.0" encoding="utf-8"?>
<sst xmlns="http://schemas.openxmlformats.org/spreadsheetml/2006/main" count="204" uniqueCount="146">
  <si>
    <t>Total</t>
  </si>
  <si>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</si>
  <si>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</si>
  <si>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</si>
  <si>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</si>
  <si>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</si>
  <si>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</si>
  <si>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Washington % (CAGW)</t>
  </si>
  <si>
    <t>WA Allocated Booked Revenues (WCA Resources)</t>
  </si>
  <si>
    <t>Washington Allocation</t>
  </si>
  <si>
    <t>Assumed Percentage Sold</t>
  </si>
  <si>
    <t>Washington Allocation Considered Sold</t>
  </si>
  <si>
    <t>Average Price</t>
  </si>
  <si>
    <t>Adjustment for Washington RPS Compliance Requirement</t>
  </si>
  <si>
    <t>ROSEBURG FOREST PRODUCTS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</si>
  <si>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</si>
  <si>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</si>
  <si>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</si>
  <si>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</si>
  <si>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</si>
  <si>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</si>
  <si>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</si>
  <si>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</si>
  <si>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</si>
  <si>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</si>
  <si>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</si>
  <si>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</si>
  <si>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</si>
  <si>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</si>
  <si>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</si>
  <si>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</si>
  <si>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</si>
  <si>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</si>
  <si>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</si>
  <si>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</si>
  <si>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</si>
  <si>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</si>
  <si>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</si>
  <si>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</si>
  <si>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</si>
  <si>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</si>
  <si>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GOODNOE HILLS</t>
  </si>
  <si>
    <t>LEANING JUNIPER I</t>
  </si>
  <si>
    <t>MARENGO</t>
  </si>
  <si>
    <t>MARENGO II</t>
  </si>
  <si>
    <t>Washington Retail Sales</t>
  </si>
  <si>
    <t>MWh</t>
  </si>
  <si>
    <t>Washington RPS Compliance Requirements</t>
  </si>
  <si>
    <t>Reference</t>
  </si>
  <si>
    <t>WA Docket UE 100749</t>
  </si>
  <si>
    <t>Actual</t>
  </si>
  <si>
    <t xml:space="preserve">Average Price </t>
  </si>
  <si>
    <t>Total Generation (MWh)</t>
  </si>
  <si>
    <t>Year/Month</t>
  </si>
  <si>
    <t>Total WA Allocated Booked Revenues (WCA Resources)</t>
  </si>
  <si>
    <t>WA Allocated Imputed Revenues (WCA Wind)</t>
  </si>
  <si>
    <t>WA Allocated Imputed Revenues (WCA Small Hydro)</t>
  </si>
  <si>
    <t>WA Allocated Imputed Revenues (WCA Large Hydro)</t>
  </si>
  <si>
    <t>WA Allocated Imputed Revenues (WCA Biomass)</t>
  </si>
  <si>
    <t>Subtract Revenue for Washington RPS Compliance (WCA Wind)</t>
  </si>
  <si>
    <t>Line</t>
  </si>
  <si>
    <t>Description</t>
  </si>
  <si>
    <t>Docket UE 100749</t>
  </si>
  <si>
    <t>Total WA Allocated Imputed REC Revenues</t>
  </si>
  <si>
    <t>West Control Area RPS Eligible Wind Generation (MWh)</t>
  </si>
  <si>
    <t>West Control Area RPS Eligible Small Hydro Generation (MWh)</t>
  </si>
  <si>
    <t>West Control Area RPS Eligible Hydro Generation (MWh)</t>
  </si>
  <si>
    <t>West Control Area RPS Eligible Biomass Generation (MWh)</t>
  </si>
  <si>
    <t>Beginning Balance</t>
  </si>
  <si>
    <t>Additions</t>
  </si>
  <si>
    <t>Amort.</t>
  </si>
  <si>
    <t>Interest</t>
  </si>
  <si>
    <t>Ending Balance</t>
  </si>
  <si>
    <t>Interest Rate</t>
  </si>
  <si>
    <t>Check</t>
  </si>
  <si>
    <t>Imputed Revenue Calculations (Used for RPS Compliance)</t>
  </si>
  <si>
    <t>Held for Compliance (WCA Wind)</t>
  </si>
  <si>
    <t>Held for Compliance in (WCA Large Hydro)</t>
  </si>
  <si>
    <t>Held for Compliance in (WCA Biomass)</t>
  </si>
  <si>
    <t xml:space="preserve">Total Washington Allocated Revenue </t>
  </si>
  <si>
    <t>Held for Compliance (MWh)</t>
  </si>
  <si>
    <t>Available for Sale (MWh)</t>
  </si>
  <si>
    <t>Actual Sales (MWh)</t>
  </si>
  <si>
    <t>Retained (MWh)</t>
  </si>
  <si>
    <t>Total Revenues from Sales</t>
  </si>
  <si>
    <t>% of Available for Sale Actually Sold</t>
  </si>
  <si>
    <r>
      <t>Held for Compliance (WCA Small Hydro)</t>
    </r>
    <r>
      <rPr>
        <vertAlign val="superscript"/>
        <sz val="10"/>
        <rFont val="Times New Roman"/>
        <family val="1"/>
      </rPr>
      <t>1</t>
    </r>
  </si>
  <si>
    <t>After Tax WACC approved in Washington per UE 130043</t>
  </si>
  <si>
    <t>Calendar Year 2013 (Actual)</t>
  </si>
  <si>
    <t>(A)</t>
  </si>
  <si>
    <t>(B)</t>
  </si>
  <si>
    <t>(C)</t>
  </si>
  <si>
    <t>Washington Allocation of Revenue (WCA Resources)</t>
  </si>
  <si>
    <t>Washington Allocation of Imputed Revenue for MWhs Held for Compliance (WCA Resources)</t>
  </si>
  <si>
    <t xml:space="preserve">Total Washington-Allocated Revenue </t>
  </si>
  <si>
    <t>Washington RPS Compliance Requirement (WCA Wind)</t>
  </si>
  <si>
    <t>Attachment A - Page 5</t>
  </si>
  <si>
    <t>Attach A Page 5</t>
  </si>
  <si>
    <t>Forecast</t>
  </si>
  <si>
    <t>3% of Average 2013 and 2014 Retail Sales</t>
  </si>
  <si>
    <t>Attachment A - Page 6</t>
  </si>
  <si>
    <t>CONF Attach A, Line 55</t>
  </si>
  <si>
    <t>CONF Attach A, Line 50</t>
  </si>
  <si>
    <t>CONF Attach A, Line 15</t>
  </si>
  <si>
    <t xml:space="preserve"> </t>
  </si>
  <si>
    <t>Summary of Washington-Allocated Revenue from Sale of Renewable Energy Credits (RECs)</t>
  </si>
  <si>
    <t>Washington-Allocated Revenue from Sale of Renewable Energy Credits (RECs)</t>
  </si>
  <si>
    <t>n/a</t>
  </si>
  <si>
    <t>Calendar Year 2014 (Actual)</t>
  </si>
  <si>
    <t>Calendar Year 2015 (Forecast)</t>
  </si>
  <si>
    <t>3% of Average 2014 and 2015 Retail Sales</t>
  </si>
  <si>
    <t>1/1/15 - 3% (2015 Generation Eligible for Compliance)</t>
  </si>
  <si>
    <t>1/1/14 - 3% (2014 Generation Eligible for Compliance)</t>
  </si>
  <si>
    <r>
      <t>Mar-15</t>
    </r>
    <r>
      <rPr>
        <vertAlign val="superscript"/>
        <sz val="10"/>
        <rFont val="Times New Roman"/>
        <family val="1"/>
      </rPr>
      <t>2</t>
    </r>
  </si>
  <si>
    <t>2014 Amortization Total</t>
  </si>
  <si>
    <t>2015 Amortization Total</t>
  </si>
  <si>
    <t>Accumulated Interest through April 2015</t>
  </si>
  <si>
    <t>After Tax WACC approved in Washington per UE 140762</t>
  </si>
  <si>
    <t>Washington REC Revenue Tracker for CY2014 and Interest thru April 2015</t>
  </si>
  <si>
    <t>Accumulated REC Deferral Balance:</t>
  </si>
  <si>
    <t>Actual 2014 and Forecast 2015</t>
  </si>
  <si>
    <t>Apr-14</t>
  </si>
  <si>
    <t>April 2011 - December 2013</t>
  </si>
  <si>
    <t>Approved Balance for Amortization:</t>
  </si>
  <si>
    <t>Apr-15 Projected</t>
  </si>
  <si>
    <t>May-15 Projected</t>
  </si>
  <si>
    <t>Jun-15 Projected</t>
  </si>
  <si>
    <t>Jul-15 Projected</t>
  </si>
  <si>
    <t>Aug-15 Projected</t>
  </si>
  <si>
    <r>
      <t>Year/Month</t>
    </r>
    <r>
      <rPr>
        <b/>
        <u/>
        <vertAlign val="superscript"/>
        <sz val="10"/>
        <color theme="1"/>
        <rFont val="Times New Roman"/>
        <family val="1"/>
      </rPr>
      <t>1</t>
    </r>
  </si>
  <si>
    <t>Sep-15 Projected</t>
  </si>
  <si>
    <t>Nov-15 Projected</t>
  </si>
  <si>
    <t>Oct-15 Projected</t>
  </si>
  <si>
    <t>Dec-15 Projected</t>
  </si>
  <si>
    <r>
      <t>Forecast
2015</t>
    </r>
    <r>
      <rPr>
        <vertAlign val="superscript"/>
        <sz val="10"/>
        <rFont val="Times New Roman"/>
        <family val="1"/>
      </rPr>
      <t>2</t>
    </r>
  </si>
  <si>
    <r>
      <t>Actual
2014</t>
    </r>
    <r>
      <rPr>
        <vertAlign val="superscript"/>
        <sz val="10"/>
        <rFont val="Times New Roman"/>
        <family val="1"/>
      </rPr>
      <t>1</t>
    </r>
  </si>
  <si>
    <t>2015 Projected Amortization</t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</si>
  <si>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Per Order 16 in Docket UE 100749 issued December 12, 2014, Schedule 95 amortization effective March 31, 2015</t>
    </r>
  </si>
  <si>
    <t>Schedule 95  (Actuals 2014 &amp; Projected 2015)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</si>
  <si>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Per Order 13 in Docket UE 100749 issued February 12, 2013, Schedule 95 was set to zero cents per kilowatt hour</t>
    </r>
  </si>
  <si>
    <t>1. 2014 amounts do not include the costs of purchasing unbundled RECs for compliance purposes.</t>
  </si>
  <si>
    <t>Accordingly, no Washington-allocated REC revenue is projected for 2015.</t>
  </si>
  <si>
    <t>2. The Company anticipates that Washington-allocated RECs from 2015 forward will be used for compliance and not available for sale.</t>
  </si>
  <si>
    <t>WCA REC Transaction Summary (CY 2014 - 2015) - As of April 30, 2014</t>
  </si>
  <si>
    <t>Redacted Attachment A - Page 4</t>
  </si>
  <si>
    <t>REDACTED - CONFIDENTIAL PER THE PROTECTIVE ORDER IN UTC DOCKET UE-100749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</si>
</sst>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-* #,##0\ &quot;F&quot;_-;\-* #,##0\ &quot;F&quot;_-;_-* &quot;-&quot;\ &quot;F&quot;_-;_-@_-"/>
    <numFmt numFmtId="168" formatCode="_(* #,##0.00_);[Red]_(* \(#,##0.00\);_(* &quot;-&quot;??_);_(@_)"/>
    <numFmt numFmtId="169" formatCode="&quot;$&quot;###0;[Red]\(&quot;$&quot;###0\)"/>
    <numFmt numFmtId="170" formatCode="&quot;$&quot;#,##0\ ;\(&quot;$&quot;#,##0\)"/>
    <numFmt numFmtId="171" formatCode="mmmm\ d\,\ yyyy"/>
    <numFmt numFmtId="172" formatCode="########\-###\-###"/>
    <numFmt numFmtId="173" formatCode="0.0"/>
    <numFmt numFmtId="174" formatCode="#,##0.000;[Red]\-#,##0.000"/>
    <numFmt numFmtId="175" formatCode="_(* #,##0_);[Red]_(* \(#,##0\);_(* &quot;-&quot;_);_(@_)"/>
    <numFmt numFmtId="176" formatCode="#,##0.0_);\(#,##0.0\);\-\ ;"/>
    <numFmt numFmtId="177" formatCode="#,##0.0000"/>
    <numFmt numFmtId="178" formatCode="mmm\ dd\,\ yyyy"/>
    <numFmt numFmtId="179" formatCode="General_)"/>
    <numFmt numFmtId="180" formatCode="[$-409]mmm\-yy;@"/>
    <numFmt numFmtId="181" formatCode="mmm\ yyyy"/>
    <numFmt numFmtId="182" formatCode="0.000000%"/>
  </numFmts>
  <fonts count="6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4">
    <xf numFmtId="0" fontId="0" fillId="0" borderId="0"/>
    <xf numFmtId="0" fontId="7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6" fillId="3" borderId="0" applyNumberFormat="0" applyBorder="0" applyAlignment="0" applyProtection="0"/>
    <xf numFmtId="0" fontId="17" fillId="15" borderId="3" applyNumberFormat="0" applyAlignment="0" applyProtection="0"/>
    <xf numFmtId="0" fontId="18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" fontId="20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0" borderId="0"/>
    <xf numFmtId="0" fontId="22" fillId="0" borderId="0"/>
    <xf numFmtId="37" fontId="19" fillId="0" borderId="0" applyFill="0" applyBorder="0" applyAlignment="0" applyProtection="0"/>
    <xf numFmtId="0" fontId="2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4" fillId="0" borderId="0" applyFont="0" applyFill="0" applyBorder="0" applyProtection="0">
      <alignment horizontal="right"/>
    </xf>
    <xf numFmtId="5" fontId="22" fillId="0" borderId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171" fontId="19" fillId="0" borderId="0" applyFill="0" applyBorder="0" applyAlignment="0" applyProtection="0"/>
    <xf numFmtId="2" fontId="21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38" fontId="26" fillId="16" borderId="0" applyNumberFormat="0" applyBorder="0" applyAlignment="0" applyProtection="0"/>
    <xf numFmtId="0" fontId="27" fillId="0" borderId="0"/>
    <xf numFmtId="0" fontId="28" fillId="0" borderId="4" applyNumberFormat="0" applyAlignment="0" applyProtection="0">
      <alignment horizontal="left" vertical="center"/>
    </xf>
    <xf numFmtId="0" fontId="28" fillId="0" borderId="1">
      <alignment horizontal="left" vertical="center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10" fontId="26" fillId="17" borderId="8" applyNumberFormat="0" applyBorder="0" applyAlignment="0" applyProtection="0"/>
    <xf numFmtId="172" fontId="19" fillId="0" borderId="0"/>
    <xf numFmtId="173" fontId="32" fillId="0" borderId="0" applyNumberFormat="0" applyFill="0" applyBorder="0" applyAlignment="0" applyProtection="0"/>
    <xf numFmtId="166" fontId="33" fillId="0" borderId="0" applyFont="0" applyAlignment="0" applyProtection="0"/>
    <xf numFmtId="0" fontId="26" fillId="0" borderId="9" applyNumberFormat="0" applyBorder="0" applyAlignment="0"/>
    <xf numFmtId="0" fontId="26" fillId="0" borderId="9" applyNumberFormat="0" applyBorder="0" applyAlignment="0"/>
    <xf numFmtId="0" fontId="26" fillId="0" borderId="9" applyNumberFormat="0" applyBorder="0" applyAlignment="0"/>
    <xf numFmtId="174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34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35" fillId="0" borderId="0"/>
    <xf numFmtId="0" fontId="36" fillId="0" borderId="0"/>
    <xf numFmtId="0" fontId="7" fillId="0" borderId="0"/>
    <xf numFmtId="0" fontId="19" fillId="0" borderId="0"/>
    <xf numFmtId="41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9" fillId="0" borderId="0"/>
    <xf numFmtId="175" fontId="19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19" fillId="0" borderId="0"/>
    <xf numFmtId="37" fontId="22" fillId="0" borderId="0"/>
    <xf numFmtId="176" fontId="9" fillId="0" borderId="0" applyFont="0" applyFill="0" applyBorder="0" applyProtection="0"/>
    <xf numFmtId="0" fontId="37" fillId="15" borderId="10" applyNumberFormat="0" applyAlignment="0" applyProtection="0"/>
    <xf numFmtId="12" fontId="28" fillId="18" borderId="11">
      <alignment horizontal="left"/>
    </xf>
    <xf numFmtId="0" fontId="22" fillId="0" borderId="0"/>
    <xf numFmtId="0" fontId="22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/>
    <xf numFmtId="4" fontId="39" fillId="19" borderId="12" applyNumberFormat="0" applyProtection="0">
      <alignment vertical="center"/>
    </xf>
    <xf numFmtId="4" fontId="40" fillId="20" borderId="12" applyNumberFormat="0" applyProtection="0">
      <alignment vertical="center"/>
    </xf>
    <xf numFmtId="4" fontId="39" fillId="20" borderId="12" applyNumberFormat="0" applyProtection="0">
      <alignment horizontal="left" vertical="center" indent="1"/>
    </xf>
    <xf numFmtId="0" fontId="39" fillId="20" borderId="12" applyNumberFormat="0" applyProtection="0">
      <alignment horizontal="left" vertical="top" indent="1"/>
    </xf>
    <xf numFmtId="4" fontId="39" fillId="21" borderId="12" applyNumberFormat="0" applyProtection="0"/>
    <xf numFmtId="4" fontId="41" fillId="3" borderId="12" applyNumberFormat="0" applyProtection="0">
      <alignment horizontal="right" vertical="center"/>
    </xf>
    <xf numFmtId="4" fontId="41" fillId="22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8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23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4" borderId="12" applyNumberFormat="0" applyProtection="0">
      <alignment horizontal="right" vertical="center"/>
    </xf>
    <xf numFmtId="4" fontId="41" fillId="7" borderId="12" applyNumberFormat="0" applyProtection="0">
      <alignment horizontal="right" vertical="center"/>
    </xf>
    <xf numFmtId="4" fontId="39" fillId="25" borderId="13" applyNumberFormat="0" applyProtection="0">
      <alignment horizontal="left" vertical="center" indent="1"/>
    </xf>
    <xf numFmtId="4" fontId="41" fillId="26" borderId="0" applyNumberFormat="0" applyProtection="0">
      <alignment horizontal="left" indent="1"/>
    </xf>
    <xf numFmtId="4" fontId="42" fillId="27" borderId="0" applyNumberFormat="0" applyProtection="0">
      <alignment horizontal="left" vertical="center" indent="1"/>
    </xf>
    <xf numFmtId="4" fontId="41" fillId="28" borderId="12" applyNumberFormat="0" applyProtection="0">
      <alignment horizontal="right" vertical="center"/>
    </xf>
    <xf numFmtId="4" fontId="43" fillId="29" borderId="0" applyNumberFormat="0" applyProtection="0">
      <alignment horizontal="left" indent="1"/>
    </xf>
    <xf numFmtId="4" fontId="44" fillId="30" borderId="0" applyNumberFormat="0" applyProtection="0"/>
    <xf numFmtId="0" fontId="19" fillId="27" borderId="12" applyNumberFormat="0" applyProtection="0">
      <alignment horizontal="left" vertical="center" indent="1"/>
    </xf>
    <xf numFmtId="0" fontId="19" fillId="27" borderId="12" applyNumberFormat="0" applyProtection="0">
      <alignment horizontal="left" vertical="top" indent="1"/>
    </xf>
    <xf numFmtId="0" fontId="19" fillId="21" borderId="12" applyNumberFormat="0" applyProtection="0">
      <alignment horizontal="left" vertical="center" indent="1"/>
    </xf>
    <xf numFmtId="0" fontId="19" fillId="21" borderId="12" applyNumberFormat="0" applyProtection="0">
      <alignment horizontal="left" vertical="top" indent="1"/>
    </xf>
    <xf numFmtId="0" fontId="19" fillId="31" borderId="12" applyNumberFormat="0" applyProtection="0">
      <alignment horizontal="left" vertical="center" indent="1"/>
    </xf>
    <xf numFmtId="0" fontId="19" fillId="31" borderId="12" applyNumberFormat="0" applyProtection="0">
      <alignment horizontal="left" vertical="top" indent="1"/>
    </xf>
    <xf numFmtId="0" fontId="19" fillId="32" borderId="12" applyNumberFormat="0" applyProtection="0">
      <alignment horizontal="left" vertical="center" indent="1"/>
    </xf>
    <xf numFmtId="0" fontId="19" fillId="32" borderId="12" applyNumberFormat="0" applyProtection="0">
      <alignment horizontal="left" vertical="top" indent="1"/>
    </xf>
    <xf numFmtId="4" fontId="41" fillId="17" borderId="12" applyNumberFormat="0" applyProtection="0">
      <alignment vertical="center"/>
    </xf>
    <xf numFmtId="4" fontId="45" fillId="17" borderId="12" applyNumberFormat="0" applyProtection="0">
      <alignment vertical="center"/>
    </xf>
    <xf numFmtId="4" fontId="41" fillId="17" borderId="12" applyNumberFormat="0" applyProtection="0">
      <alignment horizontal="left" vertical="center" indent="1"/>
    </xf>
    <xf numFmtId="0" fontId="41" fillId="17" borderId="12" applyNumberFormat="0" applyProtection="0">
      <alignment horizontal="left" vertical="top" indent="1"/>
    </xf>
    <xf numFmtId="4" fontId="41" fillId="0" borderId="12" applyNumberFormat="0" applyProtection="0">
      <alignment horizontal="right" vertical="center"/>
    </xf>
    <xf numFmtId="4" fontId="45" fillId="26" borderId="12" applyNumberFormat="0" applyProtection="0">
      <alignment horizontal="right" vertical="center"/>
    </xf>
    <xf numFmtId="4" fontId="41" fillId="0" borderId="12" applyNumberFormat="0" applyProtection="0">
      <alignment horizontal="left" vertical="center" indent="1"/>
    </xf>
    <xf numFmtId="0" fontId="41" fillId="21" borderId="12" applyNumberFormat="0" applyProtection="0">
      <alignment horizontal="left" vertical="top"/>
    </xf>
    <xf numFmtId="4" fontId="46" fillId="33" borderId="0" applyNumberFormat="0" applyProtection="0">
      <alignment horizontal="left"/>
    </xf>
    <xf numFmtId="4" fontId="46" fillId="33" borderId="0" applyNumberFormat="0" applyProtection="0">
      <alignment horizontal="left"/>
    </xf>
    <xf numFmtId="4" fontId="47" fillId="26" borderId="12" applyNumberFormat="0" applyProtection="0">
      <alignment horizontal="right" vertical="center"/>
    </xf>
    <xf numFmtId="37" fontId="36" fillId="34" borderId="0" applyNumberFormat="0" applyFont="0" applyBorder="0" applyAlignment="0" applyProtection="0"/>
    <xf numFmtId="177" fontId="19" fillId="0" borderId="14">
      <alignment horizontal="justify" vertical="top" wrapText="1"/>
    </xf>
    <xf numFmtId="0" fontId="19" fillId="0" borderId="0">
      <alignment horizontal="left" wrapText="1"/>
    </xf>
    <xf numFmtId="178" fontId="19" fillId="0" borderId="0" applyFill="0" applyBorder="0" applyAlignment="0" applyProtection="0">
      <alignment wrapText="1"/>
    </xf>
    <xf numFmtId="0" fontId="48" fillId="0" borderId="0" applyNumberFormat="0" applyFill="0" applyBorder="0">
      <alignment horizontal="center" wrapText="1"/>
    </xf>
    <xf numFmtId="0" fontId="48" fillId="0" borderId="0" applyNumberFormat="0" applyFill="0" applyBorder="0">
      <alignment horizontal="center" wrapText="1"/>
    </xf>
    <xf numFmtId="0" fontId="49" fillId="0" borderId="0" applyNumberFormat="0" applyFill="0" applyBorder="0" applyAlignment="0" applyProtection="0"/>
    <xf numFmtId="0" fontId="48" fillId="0" borderId="8">
      <alignment horizontal="center" vertical="center" wrapText="1"/>
    </xf>
    <xf numFmtId="0" fontId="50" fillId="0" borderId="15" applyNumberFormat="0" applyFill="0" applyAlignment="0" applyProtection="0"/>
    <xf numFmtId="0" fontId="22" fillId="0" borderId="16"/>
    <xf numFmtId="179" fontId="51" fillId="0" borderId="0">
      <alignment horizontal="left"/>
    </xf>
    <xf numFmtId="0" fontId="22" fillId="0" borderId="17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0" borderId="0"/>
    <xf numFmtId="3" fontId="52" fillId="35" borderId="18" applyProtection="0"/>
    <xf numFmtId="0" fontId="6" fillId="0" borderId="0"/>
    <xf numFmtId="0" fontId="5" fillId="0" borderId="0"/>
    <xf numFmtId="0" fontId="54" fillId="0" borderId="0"/>
    <xf numFmtId="37" fontId="26" fillId="20" borderId="0" applyNumberFormat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" fillId="0" borderId="0"/>
    <xf numFmtId="0" fontId="55" fillId="0" borderId="0"/>
    <xf numFmtId="0" fontId="5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6" fillId="0" borderId="0"/>
    <xf numFmtId="43" fontId="5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8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10" fillId="0" borderId="0" xfId="0" applyNumberFormat="1" applyFont="1" applyFill="1" applyBorder="1"/>
    <xf numFmtId="0" fontId="12" fillId="0" borderId="0" xfId="0" applyFont="1" applyAlignment="1">
      <alignment wrapText="1"/>
    </xf>
    <xf numFmtId="0" fontId="5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1" fontId="10" fillId="0" borderId="20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25" xfId="0" applyFont="1" applyFill="1" applyBorder="1"/>
    <xf numFmtId="0" fontId="8" fillId="0" borderId="26" xfId="0" applyFont="1" applyFill="1" applyBorder="1"/>
    <xf numFmtId="164" fontId="10" fillId="0" borderId="20" xfId="0" applyNumberFormat="1" applyFont="1" applyFill="1" applyBorder="1"/>
    <xf numFmtId="164" fontId="10" fillId="0" borderId="24" xfId="0" applyNumberFormat="1" applyFont="1" applyFill="1" applyBorder="1"/>
    <xf numFmtId="166" fontId="8" fillId="0" borderId="0" xfId="0" applyNumberFormat="1" applyFont="1" applyFill="1"/>
    <xf numFmtId="181" fontId="10" fillId="0" borderId="2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0" xfId="221" applyNumberFormat="1" applyFont="1" applyFill="1" applyBorder="1"/>
    <xf numFmtId="0" fontId="10" fillId="0" borderId="0" xfId="221" applyNumberFormat="1" applyFont="1" applyFill="1" applyBorder="1"/>
    <xf numFmtId="164" fontId="10" fillId="0" borderId="25" xfId="221" applyNumberFormat="1" applyFont="1" applyFill="1" applyBorder="1"/>
    <xf numFmtId="164" fontId="10" fillId="0" borderId="0" xfId="221" applyNumberFormat="1" applyFont="1" applyFill="1" applyBorder="1"/>
    <xf numFmtId="164" fontId="10" fillId="0" borderId="26" xfId="221" applyNumberFormat="1" applyFont="1" applyFill="1" applyBorder="1"/>
    <xf numFmtId="0" fontId="8" fillId="0" borderId="0" xfId="222" applyNumberFormat="1" applyFont="1" applyFill="1" applyBorder="1" applyAlignment="1">
      <alignment horizontal="left"/>
    </xf>
    <xf numFmtId="165" fontId="8" fillId="0" borderId="25" xfId="222" applyNumberFormat="1" applyFont="1" applyFill="1" applyBorder="1"/>
    <xf numFmtId="165" fontId="8" fillId="0" borderId="0" xfId="222" applyNumberFormat="1" applyFont="1" applyFill="1" applyBorder="1"/>
    <xf numFmtId="165" fontId="8" fillId="0" borderId="26" xfId="222" applyNumberFormat="1" applyFont="1" applyFill="1" applyBorder="1"/>
    <xf numFmtId="0" fontId="8" fillId="0" borderId="0" xfId="215" applyNumberFormat="1" applyFont="1" applyFill="1" applyBorder="1" applyAlignment="1">
      <alignment horizontal="left"/>
    </xf>
    <xf numFmtId="166" fontId="8" fillId="0" borderId="26" xfId="215" applyNumberFormat="1" applyFont="1" applyFill="1" applyBorder="1"/>
    <xf numFmtId="166" fontId="8" fillId="0" borderId="0" xfId="215" applyNumberFormat="1" applyFont="1" applyFill="1" applyBorder="1"/>
    <xf numFmtId="10" fontId="8" fillId="0" borderId="25" xfId="222" applyNumberFormat="1" applyFont="1" applyFill="1" applyBorder="1"/>
    <xf numFmtId="10" fontId="8" fillId="0" borderId="0" xfId="222" applyNumberFormat="1" applyFont="1" applyFill="1" applyBorder="1"/>
    <xf numFmtId="10" fontId="8" fillId="0" borderId="26" xfId="222" applyNumberFormat="1" applyFont="1" applyFill="1" applyBorder="1"/>
    <xf numFmtId="0" fontId="8" fillId="0" borderId="0" xfId="221" applyNumberFormat="1" applyFont="1" applyFill="1" applyBorder="1" applyAlignment="1">
      <alignment horizontal="left"/>
    </xf>
    <xf numFmtId="0" fontId="10" fillId="0" borderId="0" xfId="221" applyNumberFormat="1" applyFont="1" applyFill="1" applyBorder="1" applyAlignment="1">
      <alignment horizontal="left"/>
    </xf>
    <xf numFmtId="166" fontId="8" fillId="0" borderId="25" xfId="215" applyNumberFormat="1" applyFont="1" applyFill="1" applyBorder="1"/>
    <xf numFmtId="0" fontId="8" fillId="0" borderId="0" xfId="215" applyNumberFormat="1" applyFont="1" applyFill="1" applyBorder="1"/>
    <xf numFmtId="164" fontId="10" fillId="0" borderId="20" xfId="221" applyNumberFormat="1" applyFont="1" applyFill="1" applyBorder="1"/>
    <xf numFmtId="164" fontId="10" fillId="0" borderId="1" xfId="221" applyNumberFormat="1" applyFont="1" applyFill="1" applyBorder="1"/>
    <xf numFmtId="164" fontId="10" fillId="0" borderId="24" xfId="221" applyNumberFormat="1" applyFont="1" applyFill="1" applyBorder="1"/>
    <xf numFmtId="0" fontId="12" fillId="0" borderId="0" xfId="223" applyFont="1" applyFill="1" applyBorder="1" applyAlignment="1"/>
    <xf numFmtId="164" fontId="8" fillId="0" borderId="0" xfId="0" applyNumberFormat="1" applyFont="1" applyFill="1"/>
    <xf numFmtId="0" fontId="12" fillId="0" borderId="0" xfId="223" applyFont="1" applyFill="1" applyBorder="1" applyAlignment="1">
      <alignment horizontal="right"/>
    </xf>
    <xf numFmtId="0" fontId="12" fillId="0" borderId="0" xfId="229" applyFont="1" applyAlignment="1">
      <alignment horizontal="center"/>
    </xf>
    <xf numFmtId="0" fontId="12" fillId="0" borderId="0" xfId="229" applyFont="1" applyAlignment="1">
      <alignment wrapText="1"/>
    </xf>
    <xf numFmtId="0" fontId="12" fillId="0" borderId="0" xfId="229" applyFont="1"/>
    <xf numFmtId="0" fontId="12" fillId="0" borderId="0" xfId="229" applyFont="1" applyAlignment="1">
      <alignment horizontal="right"/>
    </xf>
    <xf numFmtId="0" fontId="10" fillId="0" borderId="0" xfId="229" applyFont="1" applyFill="1" applyBorder="1" applyAlignment="1">
      <alignment horizontal="left"/>
    </xf>
    <xf numFmtId="0" fontId="8" fillId="0" borderId="0" xfId="229" applyFont="1" applyFill="1" applyAlignment="1">
      <alignment horizontal="centerContinuous" wrapText="1"/>
    </xf>
    <xf numFmtId="0" fontId="10" fillId="0" borderId="0" xfId="229" applyFont="1" applyFill="1" applyAlignment="1">
      <alignment horizontal="centerContinuous" wrapText="1"/>
    </xf>
    <xf numFmtId="0" fontId="10" fillId="0" borderId="0" xfId="229" quotePrefix="1" applyFont="1" applyFill="1" applyBorder="1" applyAlignment="1">
      <alignment horizontal="center"/>
    </xf>
    <xf numFmtId="0" fontId="53" fillId="0" borderId="0" xfId="229" applyFont="1" applyAlignment="1">
      <alignment horizontal="center"/>
    </xf>
    <xf numFmtId="0" fontId="8" fillId="0" borderId="0" xfId="229" quotePrefix="1" applyFont="1" applyFill="1" applyBorder="1" applyAlignment="1">
      <alignment horizontal="center"/>
    </xf>
    <xf numFmtId="0" fontId="53" fillId="0" borderId="1" xfId="229" applyFont="1" applyBorder="1" applyAlignment="1">
      <alignment horizontal="center" vertical="center" wrapText="1"/>
    </xf>
    <xf numFmtId="0" fontId="10" fillId="0" borderId="1" xfId="229" applyFont="1" applyFill="1" applyBorder="1" applyAlignment="1">
      <alignment horizontal="center" vertical="center" wrapText="1"/>
    </xf>
    <xf numFmtId="0" fontId="10" fillId="0" borderId="8" xfId="229" applyFont="1" applyFill="1" applyBorder="1" applyAlignment="1">
      <alignment horizontal="centerContinuous" vertical="center" wrapText="1"/>
    </xf>
    <xf numFmtId="0" fontId="12" fillId="0" borderId="0" xfId="229" applyFont="1" applyBorder="1" applyAlignment="1">
      <alignment horizontal="center" vertical="center"/>
    </xf>
    <xf numFmtId="0" fontId="8" fillId="0" borderId="0" xfId="229" applyNumberFormat="1" applyFont="1" applyFill="1" applyBorder="1" applyAlignment="1">
      <alignment horizontal="left" vertical="center" wrapText="1"/>
    </xf>
    <xf numFmtId="42" fontId="12" fillId="0" borderId="0" xfId="228" applyNumberFormat="1" applyFont="1" applyBorder="1" applyAlignment="1">
      <alignment vertical="center"/>
    </xf>
    <xf numFmtId="42" fontId="12" fillId="0" borderId="0" xfId="229" applyNumberFormat="1" applyFont="1" applyBorder="1" applyAlignment="1">
      <alignment vertical="center"/>
    </xf>
    <xf numFmtId="0" fontId="12" fillId="0" borderId="23" xfId="229" applyFont="1" applyBorder="1" applyAlignment="1">
      <alignment horizontal="center" vertical="center"/>
    </xf>
    <xf numFmtId="42" fontId="12" fillId="0" borderId="0" xfId="228" applyNumberFormat="1" applyFont="1" applyAlignment="1">
      <alignment vertical="center"/>
    </xf>
    <xf numFmtId="0" fontId="12" fillId="0" borderId="22" xfId="229" applyFont="1" applyBorder="1" applyAlignment="1">
      <alignment horizontal="center" vertical="center"/>
    </xf>
    <xf numFmtId="42" fontId="12" fillId="0" borderId="0" xfId="229" applyNumberFormat="1" applyFont="1"/>
    <xf numFmtId="42" fontId="12" fillId="0" borderId="0" xfId="228" applyNumberFormat="1" applyFont="1" applyAlignment="1">
      <alignment horizontal="center" vertical="center"/>
    </xf>
    <xf numFmtId="0" fontId="53" fillId="0" borderId="1" xfId="229" applyFont="1" applyBorder="1" applyAlignment="1">
      <alignment horizontal="center" vertical="center"/>
    </xf>
    <xf numFmtId="0" fontId="10" fillId="0" borderId="1" xfId="229" applyNumberFormat="1" applyFont="1" applyFill="1" applyBorder="1" applyAlignment="1">
      <alignment horizontal="left" vertical="center" wrapText="1"/>
    </xf>
    <xf numFmtId="42" fontId="53" fillId="0" borderId="1" xfId="228" applyNumberFormat="1" applyFont="1" applyBorder="1" applyAlignment="1">
      <alignment vertical="center"/>
    </xf>
    <xf numFmtId="42" fontId="53" fillId="0" borderId="0" xfId="229" applyNumberFormat="1" applyFont="1" applyBorder="1" applyAlignment="1">
      <alignment vertical="center"/>
    </xf>
    <xf numFmtId="0" fontId="12" fillId="0" borderId="14" xfId="229" applyFont="1" applyBorder="1" applyAlignment="1">
      <alignment horizontal="center" vertical="center"/>
    </xf>
    <xf numFmtId="0" fontId="12" fillId="0" borderId="22" xfId="229" applyFont="1" applyFill="1" applyBorder="1" applyAlignment="1">
      <alignment horizontal="center" vertical="center"/>
    </xf>
    <xf numFmtId="0" fontId="53" fillId="0" borderId="0" xfId="223" applyFont="1" applyAlignment="1">
      <alignment horizontal="right"/>
    </xf>
    <xf numFmtId="0" fontId="58" fillId="0" borderId="0" xfId="0" applyFont="1" applyAlignment="1">
      <alignment vertical="top" wrapText="1"/>
    </xf>
    <xf numFmtId="0" fontId="8" fillId="0" borderId="19" xfId="97" applyFont="1" applyBorder="1"/>
    <xf numFmtId="166" fontId="12" fillId="0" borderId="0" xfId="32" applyNumberFormat="1" applyFont="1" applyBorder="1"/>
    <xf numFmtId="166" fontId="12" fillId="0" borderId="0" xfId="32" applyNumberFormat="1" applyFont="1" applyFill="1" applyBorder="1"/>
    <xf numFmtId="166" fontId="12" fillId="0" borderId="2" xfId="32" applyNumberFormat="1" applyFont="1" applyBorder="1"/>
    <xf numFmtId="166" fontId="12" fillId="0" borderId="2" xfId="32" applyNumberFormat="1" applyFont="1" applyFill="1" applyBorder="1"/>
    <xf numFmtId="166" fontId="12" fillId="0" borderId="0" xfId="32" applyNumberFormat="1" applyFont="1"/>
    <xf numFmtId="166" fontId="12" fillId="0" borderId="0" xfId="32" applyNumberFormat="1" applyFont="1" applyFill="1"/>
    <xf numFmtId="0" fontId="10" fillId="0" borderId="0" xfId="97" applyFont="1"/>
    <xf numFmtId="0" fontId="12" fillId="0" borderId="0" xfId="223" applyFont="1"/>
    <xf numFmtId="0" fontId="8" fillId="0" borderId="0" xfId="97" applyFont="1"/>
    <xf numFmtId="175" fontId="12" fillId="0" borderId="0" xfId="223" applyNumberFormat="1" applyFont="1"/>
    <xf numFmtId="41" fontId="53" fillId="0" borderId="0" xfId="223" applyNumberFormat="1" applyFont="1"/>
    <xf numFmtId="41" fontId="12" fillId="0" borderId="0" xfId="223" applyNumberFormat="1" applyFont="1"/>
    <xf numFmtId="0" fontId="12" fillId="0" borderId="0" xfId="229" applyFont="1" applyAlignment="1">
      <alignment horizontal="center" wrapText="1"/>
    </xf>
    <xf numFmtId="17" fontId="8" fillId="0" borderId="0" xfId="213" applyNumberFormat="1" applyFont="1" applyFill="1" applyBorder="1" applyAlignment="1">
      <alignment horizontal="left"/>
    </xf>
    <xf numFmtId="41" fontId="8" fillId="0" borderId="0" xfId="213" applyNumberFormat="1" applyFont="1" applyFill="1" applyBorder="1" applyAlignment="1">
      <alignment horizontal="left"/>
    </xf>
    <xf numFmtId="49" fontId="8" fillId="0" borderId="0" xfId="213" applyNumberFormat="1" applyFont="1" applyFill="1" applyBorder="1" applyAlignment="1">
      <alignment horizontal="left"/>
    </xf>
    <xf numFmtId="17" fontId="8" fillId="0" borderId="2" xfId="213" applyNumberFormat="1" applyFont="1" applyFill="1" applyBorder="1" applyAlignment="1">
      <alignment horizontal="left"/>
    </xf>
    <xf numFmtId="181" fontId="10" fillId="0" borderId="0" xfId="0" applyNumberFormat="1" applyFont="1" applyFill="1" applyBorder="1" applyAlignment="1">
      <alignment horizontal="center" vertical="center" wrapText="1"/>
    </xf>
    <xf numFmtId="164" fontId="8" fillId="0" borderId="0" xfId="221" applyNumberFormat="1" applyFont="1" applyFill="1" applyBorder="1"/>
    <xf numFmtId="44" fontId="8" fillId="0" borderId="0" xfId="221" applyNumberFormat="1" applyFont="1" applyFill="1" applyBorder="1"/>
    <xf numFmtId="0" fontId="12" fillId="0" borderId="0" xfId="230" applyFont="1" applyProtection="1"/>
    <xf numFmtId="0" fontId="12" fillId="0" borderId="0" xfId="230" applyFont="1" applyAlignment="1" applyProtection="1">
      <alignment horizontal="right"/>
    </xf>
    <xf numFmtId="41" fontId="12" fillId="0" borderId="0" xfId="230" applyNumberFormat="1" applyFont="1" applyProtection="1"/>
    <xf numFmtId="0" fontId="12" fillId="0" borderId="0" xfId="230" applyFont="1"/>
    <xf numFmtId="0" fontId="12" fillId="0" borderId="21" xfId="230" applyFont="1" applyBorder="1" applyAlignment="1" applyProtection="1">
      <alignment horizontal="left"/>
    </xf>
    <xf numFmtId="0" fontId="12" fillId="0" borderId="14" xfId="230" applyFont="1" applyFill="1" applyBorder="1" applyAlignment="1" applyProtection="1">
      <alignment horizontal="center" vertical="center"/>
    </xf>
    <xf numFmtId="0" fontId="10" fillId="0" borderId="1" xfId="230" applyFont="1" applyFill="1" applyBorder="1" applyAlignment="1" applyProtection="1">
      <alignment horizontal="center"/>
    </xf>
    <xf numFmtId="0" fontId="53" fillId="0" borderId="20" xfId="230" applyFont="1" applyFill="1" applyBorder="1" applyProtection="1"/>
    <xf numFmtId="0" fontId="12" fillId="0" borderId="23" xfId="230" applyFont="1" applyFill="1" applyBorder="1" applyAlignment="1" applyProtection="1">
      <alignment horizontal="center" vertical="center"/>
    </xf>
    <xf numFmtId="0" fontId="12" fillId="0" borderId="0" xfId="230" applyFont="1" applyBorder="1"/>
    <xf numFmtId="166" fontId="12" fillId="0" borderId="0" xfId="231" applyNumberFormat="1" applyFont="1" applyBorder="1" applyProtection="1"/>
    <xf numFmtId="0" fontId="12" fillId="0" borderId="0" xfId="230" applyFont="1" applyBorder="1" applyAlignment="1" applyProtection="1">
      <alignment horizontal="center"/>
    </xf>
    <xf numFmtId="0" fontId="12" fillId="0" borderId="0" xfId="230" applyFont="1" applyFill="1" applyBorder="1" applyAlignment="1" applyProtection="1">
      <alignment horizontal="center" vertical="center"/>
    </xf>
    <xf numFmtId="175" fontId="8" fillId="0" borderId="26" xfId="230" applyNumberFormat="1" applyFont="1" applyFill="1" applyBorder="1" applyAlignment="1" applyProtection="1">
      <alignment horizontal="center"/>
    </xf>
    <xf numFmtId="0" fontId="12" fillId="0" borderId="25" xfId="230" applyFont="1" applyFill="1" applyBorder="1" applyProtection="1"/>
    <xf numFmtId="0" fontId="12" fillId="0" borderId="22" xfId="230" applyFont="1" applyFill="1" applyBorder="1" applyAlignment="1" applyProtection="1">
      <alignment horizontal="center" vertical="center"/>
    </xf>
    <xf numFmtId="0" fontId="10" fillId="0" borderId="24" xfId="230" applyFont="1" applyFill="1" applyBorder="1" applyAlignment="1" applyProtection="1">
      <alignment horizontal="center"/>
    </xf>
    <xf numFmtId="0" fontId="12" fillId="0" borderId="19" xfId="230" applyFont="1" applyFill="1" applyBorder="1" applyAlignment="1" applyProtection="1">
      <alignment horizontal="center" vertical="center"/>
    </xf>
    <xf numFmtId="0" fontId="53" fillId="0" borderId="2" xfId="230" applyFont="1" applyBorder="1" applyProtection="1"/>
    <xf numFmtId="0" fontId="53" fillId="0" borderId="0" xfId="230" applyFont="1" applyBorder="1" applyProtection="1"/>
    <xf numFmtId="0" fontId="53" fillId="0" borderId="0" xfId="230" applyFont="1" applyFill="1" applyBorder="1" applyProtection="1"/>
    <xf numFmtId="10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Border="1" applyProtection="1"/>
    <xf numFmtId="0" fontId="12" fillId="0" borderId="0" xfId="230" applyFont="1" applyFill="1" applyBorder="1" applyAlignment="1" applyProtection="1">
      <alignment vertical="center"/>
    </xf>
    <xf numFmtId="41" fontId="53" fillId="0" borderId="8" xfId="230" applyNumberFormat="1" applyFont="1" applyFill="1" applyBorder="1" applyAlignment="1" applyProtection="1">
      <alignment horizontal="right"/>
    </xf>
    <xf numFmtId="0" fontId="53" fillId="0" borderId="1" xfId="230" applyFont="1" applyBorder="1" applyProtection="1"/>
    <xf numFmtId="0" fontId="53" fillId="0" borderId="8" xfId="230" applyFont="1" applyFill="1" applyBorder="1" applyAlignment="1" applyProtection="1">
      <alignment horizontal="center" vertical="center"/>
    </xf>
    <xf numFmtId="0" fontId="53" fillId="36" borderId="19" xfId="230" applyFont="1" applyFill="1" applyBorder="1" applyProtection="1"/>
    <xf numFmtId="0" fontId="12" fillId="0" borderId="8" xfId="230" applyFont="1" applyFill="1" applyBorder="1" applyAlignment="1" applyProtection="1">
      <alignment horizontal="center" vertical="center"/>
    </xf>
    <xf numFmtId="41" fontId="12" fillId="0" borderId="0" xfId="230" applyNumberFormat="1" applyFont="1" applyFill="1" applyBorder="1" applyAlignment="1" applyProtection="1">
      <alignment horizontal="right"/>
    </xf>
    <xf numFmtId="10" fontId="61" fillId="0" borderId="0" xfId="230" applyNumberFormat="1" applyFont="1" applyFill="1" applyBorder="1" applyAlignment="1" applyProtection="1">
      <alignment horizontal="right"/>
    </xf>
    <xf numFmtId="0" fontId="53" fillId="0" borderId="14" xfId="230" applyFont="1" applyFill="1" applyBorder="1" applyAlignment="1" applyProtection="1">
      <alignment horizontal="center" vertical="center"/>
    </xf>
    <xf numFmtId="0" fontId="53" fillId="0" borderId="22" xfId="230" applyFont="1" applyFill="1" applyBorder="1" applyAlignment="1" applyProtection="1">
      <alignment horizontal="center" vertical="center"/>
    </xf>
    <xf numFmtId="166" fontId="60" fillId="0" borderId="22" xfId="231" applyNumberFormat="1" applyFont="1" applyFill="1" applyBorder="1" applyAlignment="1" applyProtection="1">
      <alignment horizontal="right"/>
    </xf>
    <xf numFmtId="0" fontId="12" fillId="0" borderId="19" xfId="230" applyFont="1" applyBorder="1" applyProtection="1"/>
    <xf numFmtId="0" fontId="10" fillId="0" borderId="8" xfId="230" applyFont="1" applyFill="1" applyBorder="1" applyAlignment="1" applyProtection="1">
      <alignment horizontal="center"/>
    </xf>
    <xf numFmtId="0" fontId="53" fillId="36" borderId="8" xfId="230" applyFont="1" applyFill="1" applyBorder="1" applyProtection="1"/>
    <xf numFmtId="41" fontId="12" fillId="0" borderId="19" xfId="230" applyNumberFormat="1" applyFont="1" applyFill="1" applyBorder="1" applyAlignment="1" applyProtection="1">
      <alignment horizontal="right"/>
    </xf>
    <xf numFmtId="41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Fill="1" applyBorder="1" applyProtection="1"/>
    <xf numFmtId="0" fontId="53" fillId="36" borderId="23" xfId="230" applyFont="1" applyFill="1" applyBorder="1" applyProtection="1"/>
    <xf numFmtId="10" fontId="12" fillId="0" borderId="0" xfId="230" applyNumberFormat="1" applyFont="1" applyFill="1" applyBorder="1" applyAlignment="1" applyProtection="1">
      <alignment horizontal="right"/>
    </xf>
    <xf numFmtId="10" fontId="53" fillId="0" borderId="0" xfId="230" applyNumberFormat="1" applyFont="1" applyFill="1" applyBorder="1" applyAlignment="1" applyProtection="1">
      <alignment horizontal="right"/>
    </xf>
    <xf numFmtId="166" fontId="12" fillId="0" borderId="22" xfId="231" applyNumberFormat="1" applyFont="1" applyFill="1" applyBorder="1" applyAlignment="1" applyProtection="1">
      <alignment horizontal="right"/>
    </xf>
    <xf numFmtId="0" fontId="53" fillId="0" borderId="0" xfId="230" applyFont="1" applyProtection="1"/>
    <xf numFmtId="0" fontId="53" fillId="36" borderId="20" xfId="230" applyFont="1" applyFill="1" applyBorder="1" applyProtection="1"/>
    <xf numFmtId="0" fontId="59" fillId="0" borderId="0" xfId="230" applyFont="1" applyFill="1" applyAlignment="1" applyProtection="1">
      <alignment horizontal="center"/>
    </xf>
    <xf numFmtId="0" fontId="53" fillId="0" borderId="0" xfId="230" applyFont="1" applyFill="1" applyAlignment="1" applyProtection="1">
      <alignment horizontal="right"/>
    </xf>
    <xf numFmtId="0" fontId="10" fillId="0" borderId="0" xfId="230" applyFont="1" applyFill="1" applyAlignment="1">
      <alignment horizontal="right"/>
    </xf>
    <xf numFmtId="166" fontId="12" fillId="0" borderId="0" xfId="231" applyNumberFormat="1" applyFont="1" applyFill="1" applyBorder="1" applyProtection="1"/>
    <xf numFmtId="0" fontId="12" fillId="0" borderId="25" xfId="230" applyFont="1" applyBorder="1" applyAlignment="1" applyProtection="1">
      <alignment horizontal="left"/>
    </xf>
    <xf numFmtId="166" fontId="12" fillId="0" borderId="26" xfId="231" applyNumberFormat="1" applyFont="1" applyFill="1" applyBorder="1" applyProtection="1"/>
    <xf numFmtId="0" fontId="8" fillId="0" borderId="0" xfId="230" applyFont="1" applyFill="1" applyBorder="1" applyAlignment="1" applyProtection="1">
      <alignment horizontal="left"/>
    </xf>
    <xf numFmtId="0" fontId="12" fillId="0" borderId="26" xfId="223" applyFont="1" applyFill="1" applyBorder="1" applyAlignment="1">
      <alignment horizontal="left"/>
    </xf>
    <xf numFmtId="41" fontId="12" fillId="0" borderId="26" xfId="230" applyNumberFormat="1" applyFont="1" applyFill="1" applyBorder="1" applyAlignment="1" applyProtection="1">
      <alignment horizontal="right"/>
    </xf>
    <xf numFmtId="166" fontId="12" fillId="0" borderId="26" xfId="231" applyNumberFormat="1" applyFont="1" applyFill="1" applyBorder="1" applyAlignment="1" applyProtection="1">
      <alignment horizontal="right"/>
    </xf>
    <xf numFmtId="166" fontId="60" fillId="0" borderId="26" xfId="231" applyNumberFormat="1" applyFont="1" applyFill="1" applyBorder="1" applyAlignment="1" applyProtection="1">
      <alignment horizontal="right"/>
    </xf>
    <xf numFmtId="41" fontId="53" fillId="0" borderId="24" xfId="230" applyNumberFormat="1" applyFont="1" applyFill="1" applyBorder="1" applyAlignment="1" applyProtection="1">
      <alignment horizontal="right"/>
    </xf>
    <xf numFmtId="10" fontId="12" fillId="0" borderId="26" xfId="230" applyNumberFormat="1" applyFont="1" applyFill="1" applyBorder="1" applyAlignment="1" applyProtection="1">
      <alignment horizontal="right"/>
    </xf>
    <xf numFmtId="0" fontId="53" fillId="0" borderId="0" xfId="230" applyFont="1" applyAlignment="1" applyProtection="1">
      <alignment horizontal="centerContinuous"/>
    </xf>
    <xf numFmtId="0" fontId="10" fillId="0" borderId="24" xfId="0" applyFont="1" applyFill="1" applyBorder="1" applyAlignment="1">
      <alignment horizontal="centerContinuous" vertical="center" wrapText="1"/>
    </xf>
    <xf numFmtId="42" fontId="12" fillId="0" borderId="26" xfId="228" applyNumberFormat="1" applyFont="1" applyBorder="1" applyAlignment="1">
      <alignment vertical="center"/>
    </xf>
    <xf numFmtId="0" fontId="12" fillId="0" borderId="26" xfId="229" applyFont="1" applyBorder="1" applyAlignment="1">
      <alignment wrapText="1"/>
    </xf>
    <xf numFmtId="42" fontId="12" fillId="0" borderId="26" xfId="228" applyNumberFormat="1" applyFont="1" applyBorder="1" applyAlignment="1">
      <alignment horizontal="center" vertical="center"/>
    </xf>
    <xf numFmtId="42" fontId="53" fillId="0" borderId="24" xfId="228" applyNumberFormat="1" applyFont="1" applyBorder="1" applyAlignment="1">
      <alignment vertical="center"/>
    </xf>
    <xf numFmtId="0" fontId="10" fillId="0" borderId="0" xfId="217" applyFont="1" applyFill="1"/>
    <xf numFmtId="0" fontId="8" fillId="0" borderId="0" xfId="217" applyFont="1" applyFill="1"/>
    <xf numFmtId="0" fontId="10" fillId="0" borderId="0" xfId="217" applyFont="1" applyFill="1" applyAlignment="1">
      <alignment horizontal="left"/>
    </xf>
    <xf numFmtId="0" fontId="10" fillId="0" borderId="0" xfId="217" applyFont="1" applyAlignment="1">
      <alignment horizontal="right"/>
    </xf>
    <xf numFmtId="0" fontId="8" fillId="0" borderId="0" xfId="217" applyFont="1"/>
    <xf numFmtId="10" fontId="8" fillId="0" borderId="0" xfId="217" applyNumberFormat="1" applyFont="1" applyFill="1"/>
    <xf numFmtId="0" fontId="10" fillId="0" borderId="0" xfId="217" applyFont="1"/>
    <xf numFmtId="0" fontId="10" fillId="0" borderId="0" xfId="217" applyFont="1" applyBorder="1" applyAlignment="1">
      <alignment horizontal="center" wrapText="1"/>
    </xf>
    <xf numFmtId="0" fontId="8" fillId="0" borderId="0" xfId="217" applyFont="1" applyBorder="1" applyAlignment="1">
      <alignment wrapText="1"/>
    </xf>
    <xf numFmtId="10" fontId="10" fillId="0" borderId="0" xfId="217" quotePrefix="1" applyNumberFormat="1" applyFont="1" applyBorder="1" applyAlignment="1">
      <alignment horizontal="center" wrapText="1"/>
    </xf>
    <xf numFmtId="0" fontId="8" fillId="0" borderId="0" xfId="217" applyFont="1" applyAlignment="1">
      <alignment wrapText="1"/>
    </xf>
    <xf numFmtId="0" fontId="10" fillId="0" borderId="2" xfId="217" applyFont="1" applyBorder="1" applyAlignment="1">
      <alignment horizontal="center" wrapText="1"/>
    </xf>
    <xf numFmtId="180" fontId="8" fillId="0" borderId="0" xfId="217" applyNumberFormat="1" applyFont="1"/>
    <xf numFmtId="166" fontId="8" fillId="0" borderId="0" xfId="217" applyNumberFormat="1" applyFont="1" applyBorder="1"/>
    <xf numFmtId="180" fontId="8" fillId="0" borderId="0" xfId="217" applyNumberFormat="1" applyFont="1" applyBorder="1"/>
    <xf numFmtId="42" fontId="8" fillId="0" borderId="0" xfId="217" applyNumberFormat="1" applyFont="1"/>
    <xf numFmtId="180" fontId="8" fillId="0" borderId="2" xfId="217" applyNumberFormat="1" applyFont="1" applyBorder="1"/>
    <xf numFmtId="166" fontId="8" fillId="0" borderId="2" xfId="217" applyNumberFormat="1" applyFont="1" applyBorder="1"/>
    <xf numFmtId="166" fontId="8" fillId="0" borderId="0" xfId="217" applyNumberFormat="1" applyFont="1"/>
    <xf numFmtId="166" fontId="10" fillId="0" borderId="0" xfId="217" applyNumberFormat="1" applyFont="1"/>
    <xf numFmtId="182" fontId="8" fillId="0" borderId="0" xfId="222" applyNumberFormat="1" applyFont="1"/>
    <xf numFmtId="0" fontId="60" fillId="0" borderId="0" xfId="0" applyFont="1" applyFill="1" applyAlignment="1">
      <alignment horizontal="right"/>
    </xf>
    <xf numFmtId="164" fontId="60" fillId="0" borderId="0" xfId="223" applyNumberFormat="1" applyFont="1" applyFill="1" applyBorder="1" applyAlignment="1"/>
    <xf numFmtId="175" fontId="12" fillId="0" borderId="0" xfId="223" applyNumberFormat="1" applyFont="1" applyBorder="1"/>
    <xf numFmtId="0" fontId="12" fillId="0" borderId="0" xfId="223" applyFont="1" applyBorder="1"/>
    <xf numFmtId="0" fontId="63" fillId="0" borderId="0" xfId="223" applyFont="1"/>
    <xf numFmtId="166" fontId="53" fillId="0" borderId="0" xfId="233" applyNumberFormat="1" applyFont="1" applyAlignment="1">
      <alignment horizontal="right"/>
    </xf>
    <xf numFmtId="0" fontId="10" fillId="0" borderId="0" xfId="97" applyFont="1" applyAlignment="1">
      <alignment horizontal="right"/>
    </xf>
    <xf numFmtId="0" fontId="8" fillId="0" borderId="0" xfId="223" applyFont="1"/>
    <xf numFmtId="37" fontId="12" fillId="0" borderId="0" xfId="233" applyNumberFormat="1" applyFont="1" applyAlignment="1">
      <alignment horizontal="right"/>
    </xf>
    <xf numFmtId="37" fontId="12" fillId="0" borderId="2" xfId="233" applyNumberFormat="1" applyFont="1" applyBorder="1" applyAlignment="1">
      <alignment horizontal="right"/>
    </xf>
    <xf numFmtId="0" fontId="65" fillId="0" borderId="0" xfId="229" applyFont="1" applyAlignment="1">
      <alignment horizontal="left"/>
    </xf>
    <xf numFmtId="0" fontId="65" fillId="0" borderId="0" xfId="0" applyFont="1" applyAlignment="1">
      <alignment vertical="top"/>
    </xf>
    <xf numFmtId="37" fontId="12" fillId="0" borderId="0" xfId="233" applyNumberFormat="1" applyFont="1" applyFill="1" applyAlignment="1">
      <alignment horizontal="right"/>
    </xf>
    <xf numFmtId="175" fontId="12" fillId="0" borderId="2" xfId="223" applyNumberFormat="1" applyFont="1" applyBorder="1"/>
    <xf numFmtId="164" fontId="8" fillId="37" borderId="25" xfId="221" applyNumberFormat="1" applyFont="1" applyFill="1" applyBorder="1"/>
    <xf numFmtId="164" fontId="8" fillId="37" borderId="0" xfId="221" applyNumberFormat="1" applyFont="1" applyFill="1" applyBorder="1"/>
    <xf numFmtId="164" fontId="8" fillId="37" borderId="26" xfId="221" applyNumberFormat="1" applyFont="1" applyFill="1" applyBorder="1"/>
    <xf numFmtId="164" fontId="8" fillId="37" borderId="21" xfId="221" applyNumberFormat="1" applyFont="1" applyFill="1" applyBorder="1"/>
    <xf numFmtId="164" fontId="8" fillId="37" borderId="2" xfId="221" applyNumberFormat="1" applyFont="1" applyFill="1" applyBorder="1"/>
    <xf numFmtId="164" fontId="8" fillId="37" borderId="27" xfId="221" applyNumberFormat="1" applyFont="1" applyFill="1" applyBorder="1"/>
    <xf numFmtId="166" fontId="8" fillId="37" borderId="25" xfId="215" applyNumberFormat="1" applyFont="1" applyFill="1" applyBorder="1"/>
    <xf numFmtId="166" fontId="8" fillId="37" borderId="0" xfId="215" applyNumberFormat="1" applyFont="1" applyFill="1" applyBorder="1"/>
    <xf numFmtId="166" fontId="8" fillId="37" borderId="26" xfId="215" applyNumberFormat="1" applyFont="1" applyFill="1" applyBorder="1"/>
    <xf numFmtId="44" fontId="8" fillId="37" borderId="21" xfId="221" applyNumberFormat="1" applyFont="1" applyFill="1" applyBorder="1"/>
    <xf numFmtId="44" fontId="8" fillId="37" borderId="2" xfId="221" applyFont="1" applyFill="1" applyBorder="1"/>
    <xf numFmtId="44" fontId="8" fillId="37" borderId="2" xfId="221" applyNumberFormat="1" applyFont="1" applyFill="1" applyBorder="1"/>
    <xf numFmtId="44" fontId="60" fillId="37" borderId="27" xfId="221" applyNumberFormat="1" applyFont="1" applyFill="1" applyBorder="1"/>
    <xf numFmtId="164" fontId="10" fillId="37" borderId="25" xfId="221" applyNumberFormat="1" applyFont="1" applyFill="1" applyBorder="1"/>
    <xf numFmtId="164" fontId="10" fillId="37" borderId="0" xfId="221" applyNumberFormat="1" applyFont="1" applyFill="1" applyBorder="1"/>
    <xf numFmtId="164" fontId="10" fillId="37" borderId="26" xfId="221" applyNumberFormat="1" applyFont="1" applyFill="1" applyBorder="1"/>
    <xf numFmtId="166" fontId="8" fillId="37" borderId="25" xfId="215" applyNumberFormat="1" applyFont="1" applyFill="1" applyBorder="1" applyAlignment="1">
      <alignment wrapText="1"/>
    </xf>
    <xf numFmtId="166" fontId="60" fillId="37" borderId="26" xfId="215" applyNumberFormat="1" applyFont="1" applyFill="1" applyBorder="1"/>
    <xf numFmtId="44" fontId="8" fillId="37" borderId="27" xfId="221" applyNumberFormat="1" applyFont="1" applyFill="1" applyBorder="1"/>
    <xf numFmtId="41" fontId="12" fillId="37" borderId="23" xfId="230" applyNumberFormat="1" applyFont="1" applyFill="1" applyBorder="1" applyAlignment="1" applyProtection="1">
      <alignment horizontal="right"/>
    </xf>
    <xf numFmtId="41" fontId="12" fillId="37" borderId="28" xfId="230" applyNumberFormat="1" applyFont="1" applyFill="1" applyBorder="1" applyAlignment="1" applyProtection="1">
      <alignment horizontal="right"/>
    </xf>
    <xf numFmtId="41" fontId="12" fillId="37" borderId="22" xfId="230" applyNumberFormat="1" applyFont="1" applyFill="1" applyBorder="1" applyAlignment="1" applyProtection="1">
      <alignment horizontal="right"/>
    </xf>
    <xf numFmtId="41" fontId="12" fillId="37" borderId="26" xfId="230" applyNumberFormat="1" applyFont="1" applyFill="1" applyBorder="1" applyAlignment="1" applyProtection="1">
      <alignment horizontal="right"/>
    </xf>
    <xf numFmtId="41" fontId="53" fillId="37" borderId="8" xfId="230" applyNumberFormat="1" applyFont="1" applyFill="1" applyBorder="1" applyAlignment="1" applyProtection="1">
      <alignment horizontal="right"/>
    </xf>
    <xf numFmtId="41" fontId="53" fillId="37" borderId="24" xfId="230" applyNumberFormat="1" applyFont="1" applyFill="1" applyBorder="1" applyAlignment="1" applyProtection="1">
      <alignment horizontal="right"/>
    </xf>
    <xf numFmtId="38" fontId="8" fillId="37" borderId="22" xfId="230" applyNumberFormat="1" applyFont="1" applyFill="1" applyBorder="1" applyAlignment="1" applyProtection="1">
      <alignment horizontal="right"/>
    </xf>
    <xf numFmtId="38" fontId="8" fillId="37" borderId="26" xfId="230" applyNumberFormat="1" applyFont="1" applyFill="1" applyBorder="1" applyAlignment="1" applyProtection="1">
      <alignment horizontal="right"/>
    </xf>
    <xf numFmtId="41" fontId="8" fillId="37" borderId="22" xfId="230" applyNumberFormat="1" applyFont="1" applyFill="1" applyBorder="1" applyAlignment="1" applyProtection="1">
      <alignment horizontal="right"/>
    </xf>
    <xf numFmtId="41" fontId="8" fillId="37" borderId="26" xfId="230" applyNumberFormat="1" applyFont="1" applyFill="1" applyBorder="1" applyAlignment="1" applyProtection="1">
      <alignment horizontal="right"/>
    </xf>
    <xf numFmtId="164" fontId="53" fillId="37" borderId="22" xfId="232" applyNumberFormat="1" applyFont="1" applyFill="1" applyBorder="1" applyAlignment="1" applyProtection="1">
      <alignment horizontal="right"/>
    </xf>
    <xf numFmtId="164" fontId="53" fillId="37" borderId="26" xfId="232" applyNumberFormat="1" applyFont="1" applyFill="1" applyBorder="1" applyAlignment="1" applyProtection="1">
      <alignment horizontal="right"/>
    </xf>
    <xf numFmtId="44" fontId="53" fillId="37" borderId="22" xfId="232" applyNumberFormat="1" applyFont="1" applyFill="1" applyBorder="1" applyAlignment="1" applyProtection="1">
      <alignment horizontal="right"/>
    </xf>
    <xf numFmtId="44" fontId="53" fillId="37" borderId="26" xfId="232" applyNumberFormat="1" applyFont="1" applyFill="1" applyBorder="1" applyAlignment="1" applyProtection="1">
      <alignment horizontal="right"/>
    </xf>
    <xf numFmtId="10" fontId="53" fillId="37" borderId="14" xfId="230" applyNumberFormat="1" applyFont="1" applyFill="1" applyBorder="1" applyAlignment="1" applyProtection="1">
      <alignment horizontal="right"/>
    </xf>
    <xf numFmtId="10" fontId="53" fillId="37" borderId="27" xfId="230" applyNumberFormat="1" applyFont="1" applyFill="1" applyBorder="1" applyAlignment="1" applyProtection="1">
      <alignment horizontal="right"/>
    </xf>
    <xf numFmtId="164" fontId="10" fillId="37" borderId="22" xfId="232" applyNumberFormat="1" applyFont="1" applyFill="1" applyBorder="1" applyAlignment="1" applyProtection="1">
      <alignment horizontal="right"/>
    </xf>
    <xf numFmtId="164" fontId="10" fillId="37" borderId="26" xfId="232" applyNumberFormat="1" applyFont="1" applyFill="1" applyBorder="1" applyAlignment="1" applyProtection="1">
      <alignment horizontal="right"/>
    </xf>
    <xf numFmtId="44" fontId="10" fillId="37" borderId="22" xfId="232" applyNumberFormat="1" applyFont="1" applyFill="1" applyBorder="1" applyAlignment="1" applyProtection="1">
      <alignment horizontal="right"/>
    </xf>
    <xf numFmtId="44" fontId="10" fillId="37" borderId="26" xfId="232" applyNumberFormat="1" applyFont="1" applyFill="1" applyBorder="1" applyAlignment="1" applyProtection="1">
      <alignment horizontal="right"/>
    </xf>
    <xf numFmtId="10" fontId="10" fillId="37" borderId="14" xfId="230" applyNumberFormat="1" applyFont="1" applyFill="1" applyBorder="1" applyAlignment="1" applyProtection="1">
      <alignment horizontal="right"/>
    </xf>
    <xf numFmtId="10" fontId="10" fillId="37" borderId="27" xfId="230" applyNumberFormat="1" applyFont="1" applyFill="1" applyBorder="1" applyAlignment="1" applyProtection="1">
      <alignment horizontal="right"/>
    </xf>
    <xf numFmtId="166" fontId="12" fillId="37" borderId="27" xfId="231" applyNumberFormat="1" applyFont="1" applyFill="1" applyBorder="1" applyProtection="1"/>
    <xf numFmtId="166" fontId="12" fillId="37" borderId="0" xfId="231" applyNumberFormat="1" applyFont="1" applyFill="1" applyBorder="1" applyProtection="1"/>
    <xf numFmtId="0" fontId="53" fillId="0" borderId="0" xfId="230" applyFont="1" applyAlignment="1" applyProtection="1">
      <alignment horizontal="center"/>
    </xf>
    <xf numFmtId="0" fontId="10" fillId="0" borderId="1" xfId="230" applyFont="1" applyFill="1" applyBorder="1" applyAlignment="1" applyProtection="1">
      <alignment horizontal="center"/>
    </xf>
    <xf numFmtId="0" fontId="12" fillId="0" borderId="24" xfId="223" applyFont="1" applyFill="1" applyBorder="1" applyAlignment="1"/>
  </cellXfs>
  <cellStyles count="234">
    <cellStyle name="20% - Accent1 2" xfId="3"/>
    <cellStyle name="20% - Accent2 2" xfId="4"/>
    <cellStyle name="20% - Accent3 2" xfId="5"/>
    <cellStyle name="20% - Accent4 2" xfId="6"/>
    <cellStyle name="40% - Accent1 2" xfId="7"/>
    <cellStyle name="40% - Accent3 2" xfId="8"/>
    <cellStyle name="40% - Accent4 2" xfId="9"/>
    <cellStyle name="40% - Accent6 2" xfId="10"/>
    <cellStyle name="60% - Accent1 2" xfId="11"/>
    <cellStyle name="60% - Accent3 2" xfId="12"/>
    <cellStyle name="60% - Accent4 2" xfId="13"/>
    <cellStyle name="60% - Accent6 2" xfId="14"/>
    <cellStyle name="Accent1 2" xfId="15"/>
    <cellStyle name="Accent2 2" xfId="16"/>
    <cellStyle name="Accent3 2" xfId="17"/>
    <cellStyle name="Accent4 2" xfId="18"/>
    <cellStyle name="Bad 2" xfId="19"/>
    <cellStyle name="Calculation 2" xfId="20"/>
    <cellStyle name="Column total in dollars" xfId="21"/>
    <cellStyle name="Comma" xfId="233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(0)" xfId="30"/>
    <cellStyle name="Comma 10" xfId="31"/>
    <cellStyle name="Comma 10 2" xfId="32"/>
    <cellStyle name="Comma 11" xfId="33"/>
    <cellStyle name="Comma 12" xfId="34"/>
    <cellStyle name="Comma 13" xfId="35"/>
    <cellStyle name="Comma 13 2" xfId="36"/>
    <cellStyle name="Comma 13 2 2" xfId="37"/>
    <cellStyle name="Comma 13 3" xfId="231"/>
    <cellStyle name="Comma 14" xfId="38"/>
    <cellStyle name="Comma 15" xfId="215"/>
    <cellStyle name="Comma 16" xfId="226"/>
    <cellStyle name="Comma 2" xfId="39"/>
    <cellStyle name="Comma 2 2" xfId="40"/>
    <cellStyle name="Comma 2 2 2" xfId="41"/>
    <cellStyle name="Comma 3" xfId="42"/>
    <cellStyle name="Comma 3 2" xfId="43"/>
    <cellStyle name="Comma 3 3" xfId="44"/>
    <cellStyle name="Comma 4" xfId="45"/>
    <cellStyle name="Comma 4 2" xfId="46"/>
    <cellStyle name="Comma 4 3" xfId="47"/>
    <cellStyle name="Comma 5" xfId="48"/>
    <cellStyle name="Comma 6" xfId="49"/>
    <cellStyle name="Comma 6 2" xfId="50"/>
    <cellStyle name="Comma 7" xfId="51"/>
    <cellStyle name="Comma 7 2" xfId="52"/>
    <cellStyle name="Comma 7 2 2" xfId="53"/>
    <cellStyle name="Comma 8" xfId="54"/>
    <cellStyle name="Comma 9" xfId="55"/>
    <cellStyle name="Comma0" xfId="56"/>
    <cellStyle name="Comma0 - Style3" xfId="57"/>
    <cellStyle name="Comma0 - Style4" xfId="58"/>
    <cellStyle name="Comma0_3Q 2008 Release10-27-08 - USE FOR UT DEC 2009 GRC (5)" xfId="59"/>
    <cellStyle name="Comma1 - Style1" xfId="60"/>
    <cellStyle name="Currency 2" xfId="61"/>
    <cellStyle name="Currency 2 2" xfId="62"/>
    <cellStyle name="Currency 2 2 2" xfId="63"/>
    <cellStyle name="Currency 3" xfId="64"/>
    <cellStyle name="Currency 3 2" xfId="65"/>
    <cellStyle name="Currency 4" xfId="66"/>
    <cellStyle name="Currency 5" xfId="67"/>
    <cellStyle name="Currency 6" xfId="68"/>
    <cellStyle name="Currency 7" xfId="69"/>
    <cellStyle name="Currency 7 2" xfId="70"/>
    <cellStyle name="Currency 7 2 2" xfId="71"/>
    <cellStyle name="Currency 7 3" xfId="232"/>
    <cellStyle name="Currency 8" xfId="216"/>
    <cellStyle name="Currency 8 2" xfId="228"/>
    <cellStyle name="Currency 9" xfId="221"/>
    <cellStyle name="Currency No Comma" xfId="72"/>
    <cellStyle name="Currency(0)" xfId="73"/>
    <cellStyle name="Currency0" xfId="74"/>
    <cellStyle name="Date" xfId="75"/>
    <cellStyle name="Date - Style3" xfId="76"/>
    <cellStyle name="Date_3Q 2008 Release10-27-08 - USE FOR UT DEC 2009 GRC (5)" xfId="77"/>
    <cellStyle name="Fixed" xfId="78"/>
    <cellStyle name="General" xfId="79"/>
    <cellStyle name="Grey" xfId="80"/>
    <cellStyle name="header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Input [yellow]" xfId="88"/>
    <cellStyle name="Marathon" xfId="89"/>
    <cellStyle name="MCP" xfId="90"/>
    <cellStyle name="nONE" xfId="91"/>
    <cellStyle name="noninput" xfId="92"/>
    <cellStyle name="noninput 2" xfId="93"/>
    <cellStyle name="noninput 3" xfId="94"/>
    <cellStyle name="Normal" xfId="0" builtinId="0"/>
    <cellStyle name="Normal - Style1" xfId="95"/>
    <cellStyle name="Normal 10" xfId="96"/>
    <cellStyle name="Normal 11" xfId="97"/>
    <cellStyle name="Normal 12" xfId="98"/>
    <cellStyle name="Normal 13" xfId="99"/>
    <cellStyle name="Normal 14" xfId="100"/>
    <cellStyle name="Normal 15" xfId="1"/>
    <cellStyle name="Normal 15 2" xfId="101"/>
    <cellStyle name="Normal 15 2 2" xfId="102"/>
    <cellStyle name="Normal 15 3" xfId="230"/>
    <cellStyle name="Normal 16" xfId="103"/>
    <cellStyle name="Normal 17" xfId="104"/>
    <cellStyle name="Normal 18" xfId="2"/>
    <cellStyle name="Normal 18 2" xfId="209"/>
    <cellStyle name="Normal 18 3" xfId="210"/>
    <cellStyle name="Normal 18 4" xfId="214"/>
    <cellStyle name="Normal 18 5" xfId="223"/>
    <cellStyle name="Normal 19" xfId="105"/>
    <cellStyle name="Normal 19 2" xfId="213"/>
    <cellStyle name="Normal 2" xfId="106"/>
    <cellStyle name="Normal 2 2" xfId="107"/>
    <cellStyle name="Normal 2 3" xfId="108"/>
    <cellStyle name="Normal 2 3 2" xfId="109"/>
    <cellStyle name="Normal 2 4" xfId="110"/>
    <cellStyle name="Normal 20" xfId="111"/>
    <cellStyle name="Normal 21" xfId="112"/>
    <cellStyle name="Normal 22" xfId="211"/>
    <cellStyle name="Normal 22 2" xfId="217"/>
    <cellStyle name="Normal 23" xfId="218"/>
    <cellStyle name="Normal 23 2" xfId="229"/>
    <cellStyle name="Normal 24" xfId="219"/>
    <cellStyle name="Normal 25" xfId="220"/>
    <cellStyle name="Normal 26" xfId="224"/>
    <cellStyle name="Normal 27" xfId="225"/>
    <cellStyle name="Normal 28" xfId="227"/>
    <cellStyle name="Normal 3" xfId="113"/>
    <cellStyle name="Normal 3 2" xfId="114"/>
    <cellStyle name="Normal 4" xfId="115"/>
    <cellStyle name="Normal 4 2" xfId="116"/>
    <cellStyle name="Normal 4 3" xfId="117"/>
    <cellStyle name="Normal 5" xfId="118"/>
    <cellStyle name="Normal 5 2" xfId="119"/>
    <cellStyle name="Normal 6" xfId="120"/>
    <cellStyle name="Normal 6 2" xfId="121"/>
    <cellStyle name="Normal 6 2 2" xfId="122"/>
    <cellStyle name="Normal 6 3" xfId="123"/>
    <cellStyle name="Normal 6 4" xfId="124"/>
    <cellStyle name="Normal 6 4 2" xfId="125"/>
    <cellStyle name="Normal 7" xfId="126"/>
    <cellStyle name="Normal 8" xfId="127"/>
    <cellStyle name="Normal 8 2" xfId="128"/>
    <cellStyle name="Normal 9" xfId="129"/>
    <cellStyle name="Normal(0)" xfId="130"/>
    <cellStyle name="Number" xfId="131"/>
    <cellStyle name="Output 2" xfId="132"/>
    <cellStyle name="Password" xfId="133"/>
    <cellStyle name="Percen - Style1" xfId="134"/>
    <cellStyle name="Percen - Style2" xfId="135"/>
    <cellStyle name="Percent [2]" xfId="136"/>
    <cellStyle name="Percent 10" xfId="222"/>
    <cellStyle name="Percent 2" xfId="137"/>
    <cellStyle name="Percent 2 2" xfId="138"/>
    <cellStyle name="Percent 2 2 2" xfId="139"/>
    <cellStyle name="Percent 2 3" xfId="140"/>
    <cellStyle name="Percent 3" xfId="141"/>
    <cellStyle name="Percent 3 2" xfId="142"/>
    <cellStyle name="Percent 4" xfId="143"/>
    <cellStyle name="Percent 5" xfId="144"/>
    <cellStyle name="Percent 6" xfId="145"/>
    <cellStyle name="Percent 6 2" xfId="146"/>
    <cellStyle name="Percent 6 2 2" xfId="147"/>
    <cellStyle name="Percent 7" xfId="148"/>
    <cellStyle name="Percent 8" xfId="149"/>
    <cellStyle name="Percent 9" xfId="150"/>
    <cellStyle name="Percent 9 2" xfId="151"/>
    <cellStyle name="Percent(0)" xfId="152"/>
    <cellStyle name="SAPBEXaggData" xfId="153"/>
    <cellStyle name="SAPBEXaggDataEmph" xfId="154"/>
    <cellStyle name="SAPBEXaggItem" xfId="155"/>
    <cellStyle name="SAPBEXaggItemX" xfId="156"/>
    <cellStyle name="SAPBEXchaText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headerItem" xfId="171"/>
    <cellStyle name="SAPBEXheaderText" xfId="172"/>
    <cellStyle name="SAPBEXHLevel0" xfId="173"/>
    <cellStyle name="SAPBEXHLevel0X" xfId="174"/>
    <cellStyle name="SAPBEXHLevel1" xfId="175"/>
    <cellStyle name="SAPBEXHLevel1X" xfId="176"/>
    <cellStyle name="SAPBEXHLevel2" xfId="177"/>
    <cellStyle name="SAPBEXHLevel2X" xfId="178"/>
    <cellStyle name="SAPBEXHLevel3" xfId="179"/>
    <cellStyle name="SAPBEXHLevel3X" xfId="180"/>
    <cellStyle name="SAPBEXresData" xfId="181"/>
    <cellStyle name="SAPBEXresDataEmph" xfId="182"/>
    <cellStyle name="SAPBEXresItem" xfId="183"/>
    <cellStyle name="SAPBEXresItemX" xfId="184"/>
    <cellStyle name="SAPBEXstdData" xfId="185"/>
    <cellStyle name="SAPBEXstdDataEmph" xfId="186"/>
    <cellStyle name="SAPBEXstdItem" xfId="187"/>
    <cellStyle name="SAPBEXstdItemX" xfId="188"/>
    <cellStyle name="SAPBEXtitle" xfId="189"/>
    <cellStyle name="SAPBEXtitle 2" xfId="190"/>
    <cellStyle name="SAPBEXundefined" xfId="191"/>
    <cellStyle name="Shade" xfId="192"/>
    <cellStyle name="Special" xfId="193"/>
    <cellStyle name="Style 1" xfId="194"/>
    <cellStyle name="Style 27" xfId="195"/>
    <cellStyle name="Style 35" xfId="196"/>
    <cellStyle name="Style 36" xfId="197"/>
    <cellStyle name="Title 2" xfId="198"/>
    <cellStyle name="Titles" xfId="199"/>
    <cellStyle name="Total 2" xfId="200"/>
    <cellStyle name="Total2 - Style2" xfId="201"/>
    <cellStyle name="TRANSMISSION RELIABILITY PORTION OF PROJECT" xfId="202"/>
    <cellStyle name="Underl - Style4" xfId="203"/>
    <cellStyle name="Unprot" xfId="204"/>
    <cellStyle name="Unprot 2" xfId="205"/>
    <cellStyle name="Unprot 3" xfId="206"/>
    <cellStyle name="Unprot$" xfId="207"/>
    <cellStyle name="Unprot_CA PTAM New Wind Sept-09 - Estimated Preview" xfId="212"/>
    <cellStyle name="Unprotect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Normal="100" zoomScaleSheetLayoutView="100" workbookViewId="0">
      <selection activeCell="H8" sqref="H8"/>
    </sheetView>
  </sheetViews>
  <sheetFormatPr defaultColWidth="9.109375" defaultRowHeight="13.2"/>
  <cols>
    <col min="1" max="1" width="6.33203125" style="51" customWidth="1"/>
    <col min="2" max="2" width="40.6640625" style="52" customWidth="1"/>
    <col min="3" max="4" width="16" style="52" customWidth="1"/>
    <col min="5" max="5" width="1.5546875" style="53" customWidth="1"/>
    <col min="6" max="6" width="28.109375" style="53" customWidth="1"/>
    <col min="7" max="7" width="12.5546875" style="53" bestFit="1" customWidth="1"/>
    <col min="8" max="8" width="10.6640625" style="53" bestFit="1" customWidth="1"/>
    <col min="9" max="9" width="10.44140625" style="53" bestFit="1" customWidth="1"/>
    <col min="10" max="16384" width="9.109375" style="53"/>
  </cols>
  <sheetData>
    <row r="1" spans="1:10">
      <c r="A1" s="51" t="s">
        <v>104</v>
      </c>
      <c r="F1" s="54"/>
      <c r="G1" s="54"/>
    </row>
    <row r="2" spans="1:10">
      <c r="A2" s="55" t="s">
        <v>105</v>
      </c>
      <c r="F2" s="54"/>
    </row>
    <row r="3" spans="1:10">
      <c r="A3" s="55" t="s">
        <v>62</v>
      </c>
    </row>
    <row r="4" spans="1:10">
      <c r="B4" s="56"/>
      <c r="C4" s="57" t="s">
        <v>89</v>
      </c>
      <c r="D4" s="58" t="s">
        <v>90</v>
      </c>
      <c r="E4" s="59"/>
      <c r="F4" s="58" t="s">
        <v>91</v>
      </c>
    </row>
    <row r="5" spans="1:10">
      <c r="E5" s="60"/>
    </row>
    <row r="6" spans="1:10" s="52" customFormat="1" ht="40.5" customHeight="1">
      <c r="A6" s="61" t="s">
        <v>60</v>
      </c>
      <c r="B6" s="62" t="s">
        <v>61</v>
      </c>
      <c r="C6" s="14" t="s">
        <v>135</v>
      </c>
      <c r="D6" s="162" t="s">
        <v>134</v>
      </c>
      <c r="F6" s="63" t="s">
        <v>48</v>
      </c>
      <c r="G6" s="94"/>
    </row>
    <row r="7" spans="1:10" ht="8.85" customHeight="1">
      <c r="A7" s="64"/>
      <c r="B7" s="65"/>
      <c r="C7" s="66"/>
      <c r="D7" s="163"/>
      <c r="E7" s="67"/>
      <c r="F7" s="68"/>
    </row>
    <row r="8" spans="1:10" ht="25.5" customHeight="1">
      <c r="A8" s="51">
        <v>1</v>
      </c>
      <c r="B8" s="52" t="s">
        <v>92</v>
      </c>
      <c r="C8" s="69">
        <f>SUM('CONF Attach A - Page 2'!D19:O19)</f>
        <v>55186.919217322604</v>
      </c>
      <c r="D8" s="165" t="s">
        <v>107</v>
      </c>
      <c r="E8" s="67"/>
      <c r="F8" s="78" t="s">
        <v>103</v>
      </c>
      <c r="G8" s="71"/>
      <c r="I8" s="71"/>
      <c r="J8" s="71"/>
    </row>
    <row r="9" spans="1:10" ht="8.85" customHeight="1">
      <c r="D9" s="164"/>
      <c r="E9" s="67"/>
      <c r="F9" s="70"/>
      <c r="I9" s="71"/>
      <c r="J9" s="71"/>
    </row>
    <row r="10" spans="1:10" ht="25.5" customHeight="1">
      <c r="A10" s="51">
        <v>2</v>
      </c>
      <c r="B10" s="52" t="s">
        <v>93</v>
      </c>
      <c r="C10" s="69">
        <f>SUM('CONF Attach A - Page 2'!D54:O54)</f>
        <v>85178.068104089209</v>
      </c>
      <c r="D10" s="165" t="s">
        <v>107</v>
      </c>
      <c r="E10" s="67"/>
      <c r="F10" s="78" t="s">
        <v>102</v>
      </c>
      <c r="G10" s="71"/>
      <c r="I10" s="71"/>
      <c r="J10" s="71"/>
    </row>
    <row r="11" spans="1:10" ht="8.85" customHeight="1">
      <c r="D11" s="164"/>
      <c r="E11" s="67"/>
      <c r="F11" s="70"/>
      <c r="I11" s="71"/>
      <c r="J11" s="71"/>
    </row>
    <row r="12" spans="1:10" ht="25.5" customHeight="1">
      <c r="A12" s="51">
        <v>3</v>
      </c>
      <c r="B12" s="65" t="s">
        <v>13</v>
      </c>
      <c r="C12" s="72">
        <f>SUM('CONF Attach A - Page 2'!D59:O59)</f>
        <v>-134183.73973553072</v>
      </c>
      <c r="D12" s="165" t="s">
        <v>107</v>
      </c>
      <c r="E12" s="67"/>
      <c r="F12" s="78" t="s">
        <v>101</v>
      </c>
      <c r="G12" s="71"/>
      <c r="I12" s="71"/>
      <c r="J12" s="71"/>
    </row>
    <row r="13" spans="1:10" ht="8.85" customHeight="1">
      <c r="B13" s="65"/>
      <c r="C13" s="72"/>
      <c r="D13" s="165"/>
      <c r="E13" s="67"/>
      <c r="F13" s="70"/>
      <c r="I13" s="71"/>
      <c r="J13" s="71"/>
    </row>
    <row r="14" spans="1:10" ht="25.5" customHeight="1">
      <c r="A14" s="51">
        <v>4</v>
      </c>
      <c r="B14" s="65" t="s">
        <v>116</v>
      </c>
      <c r="C14" s="72">
        <f>'Attach A - Page 5'!E24</f>
        <v>-145.79532705742599</v>
      </c>
      <c r="D14" s="165" t="s">
        <v>107</v>
      </c>
      <c r="E14" s="67"/>
      <c r="F14" s="78" t="s">
        <v>97</v>
      </c>
      <c r="G14" s="71"/>
      <c r="I14" s="71"/>
      <c r="J14" s="71"/>
    </row>
    <row r="15" spans="1:10" ht="8.85" customHeight="1">
      <c r="B15" s="65"/>
      <c r="C15" s="69"/>
      <c r="D15" s="163"/>
      <c r="E15" s="67"/>
      <c r="F15" s="70"/>
      <c r="I15" s="71"/>
      <c r="J15" s="71"/>
    </row>
    <row r="16" spans="1:10" ht="25.5" customHeight="1">
      <c r="A16" s="73">
        <v>5</v>
      </c>
      <c r="B16" s="74" t="s">
        <v>94</v>
      </c>
      <c r="C16" s="75">
        <f>SUM(C8,C10,C12,C14)</f>
        <v>6035.4522588236678</v>
      </c>
      <c r="D16" s="166">
        <f>SUM(D8,D10,D12,D14)</f>
        <v>0</v>
      </c>
      <c r="E16" s="76"/>
      <c r="F16" s="77"/>
      <c r="G16" s="71"/>
      <c r="I16" s="71"/>
      <c r="J16" s="71"/>
    </row>
    <row r="17" spans="1:8">
      <c r="A17" s="198" t="s">
        <v>140</v>
      </c>
    </row>
    <row r="18" spans="1:8" ht="10.5" customHeight="1">
      <c r="A18" s="199" t="s">
        <v>142</v>
      </c>
      <c r="B18" s="80"/>
      <c r="C18" s="80"/>
      <c r="D18" s="80"/>
      <c r="E18" s="80"/>
      <c r="F18" s="80"/>
    </row>
    <row r="19" spans="1:8" ht="10.5" customHeight="1">
      <c r="A19" s="198" t="s">
        <v>141</v>
      </c>
    </row>
    <row r="20" spans="1:8" ht="10.5" customHeight="1">
      <c r="A20" s="198"/>
    </row>
    <row r="21" spans="1:8" ht="10.5" customHeight="1">
      <c r="A21" s="198"/>
    </row>
    <row r="22" spans="1:8" ht="10.5" customHeight="1">
      <c r="A22" s="198"/>
    </row>
    <row r="23" spans="1:8" s="52" customFormat="1" ht="5.25" customHeight="1">
      <c r="A23" s="51"/>
      <c r="E23" s="53"/>
      <c r="F23" s="53"/>
      <c r="G23" s="53"/>
      <c r="H23" s="53"/>
    </row>
    <row r="24" spans="1:8" s="52" customFormat="1">
      <c r="A24" s="51"/>
      <c r="E24" s="53"/>
      <c r="F24" s="53"/>
      <c r="G24" s="53"/>
      <c r="H24" s="53"/>
    </row>
  </sheetData>
  <pageMargins left="0.7" right="0.7" top="0.75" bottom="0.75" header="0.3" footer="0.3"/>
  <pageSetup orientation="landscape" r:id="rId1"/>
  <headerFooter>
    <oddHeader>&amp;R&amp;"Times New Roman,Regular"Attachment A - Page 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64"/>
  <sheetViews>
    <sheetView view="pageLayout" zoomScaleNormal="85" zoomScaleSheetLayoutView="70" workbookViewId="0">
      <selection activeCell="D2" sqref="D2"/>
    </sheetView>
  </sheetViews>
  <sheetFormatPr defaultColWidth="8.88671875" defaultRowHeight="13.2"/>
  <cols>
    <col min="1" max="1" width="5.44140625" style="1" customWidth="1"/>
    <col min="2" max="2" width="1.33203125" style="1" customWidth="1"/>
    <col min="3" max="3" width="60.33203125" style="2" bestFit="1" customWidth="1"/>
    <col min="4" max="4" width="12.6640625" style="3" customWidth="1"/>
    <col min="5" max="15" width="12.6640625" style="8" customWidth="1"/>
    <col min="16" max="16" width="1.5546875" style="8" customWidth="1"/>
    <col min="17" max="28" width="12.6640625" style="8" customWidth="1"/>
    <col min="29" max="29" width="1.5546875" style="3" customWidth="1"/>
    <col min="30" max="16384" width="8.88671875" style="3"/>
  </cols>
  <sheetData>
    <row r="1" spans="1:31">
      <c r="A1" s="5" t="s">
        <v>106</v>
      </c>
    </row>
    <row r="2" spans="1:31">
      <c r="A2" s="5" t="s">
        <v>62</v>
      </c>
      <c r="D2" s="3" t="s">
        <v>145</v>
      </c>
    </row>
    <row r="3" spans="1:31">
      <c r="A3" s="5"/>
    </row>
    <row r="4" spans="1:31" s="12" customFormat="1" ht="24" customHeight="1">
      <c r="A4" s="13" t="s">
        <v>60</v>
      </c>
      <c r="B4" s="14"/>
      <c r="C4" s="14" t="s">
        <v>61</v>
      </c>
      <c r="D4" s="16">
        <v>41640</v>
      </c>
      <c r="E4" s="15">
        <v>41671</v>
      </c>
      <c r="F4" s="15">
        <v>41699</v>
      </c>
      <c r="G4" s="15">
        <v>41730</v>
      </c>
      <c r="H4" s="15">
        <v>41760</v>
      </c>
      <c r="I4" s="15">
        <v>41791</v>
      </c>
      <c r="J4" s="15">
        <v>41821</v>
      </c>
      <c r="K4" s="15">
        <v>41852</v>
      </c>
      <c r="L4" s="15">
        <v>41883</v>
      </c>
      <c r="M4" s="15">
        <v>41913</v>
      </c>
      <c r="N4" s="15">
        <v>41944</v>
      </c>
      <c r="O4" s="24">
        <v>41974</v>
      </c>
      <c r="P4" s="99"/>
      <c r="Q4" s="16">
        <v>42005</v>
      </c>
      <c r="R4" s="15">
        <v>42036</v>
      </c>
      <c r="S4" s="15">
        <v>42064</v>
      </c>
      <c r="T4" s="15">
        <v>42095</v>
      </c>
      <c r="U4" s="15">
        <v>42125</v>
      </c>
      <c r="V4" s="15">
        <v>42156</v>
      </c>
      <c r="W4" s="15">
        <v>42186</v>
      </c>
      <c r="X4" s="15">
        <v>42217</v>
      </c>
      <c r="Y4" s="15">
        <v>42248</v>
      </c>
      <c r="Z4" s="15">
        <v>42278</v>
      </c>
      <c r="AA4" s="15">
        <v>42309</v>
      </c>
      <c r="AB4" s="24">
        <v>42339</v>
      </c>
      <c r="AC4" s="25"/>
    </row>
    <row r="5" spans="1:31">
      <c r="A5" s="1">
        <v>1</v>
      </c>
      <c r="B5" s="5" t="s">
        <v>1</v>
      </c>
      <c r="C5" s="6"/>
      <c r="D5" s="17"/>
      <c r="E5" s="7"/>
      <c r="F5" s="7"/>
      <c r="G5" s="7"/>
      <c r="H5" s="7"/>
      <c r="I5" s="7"/>
      <c r="J5" s="7"/>
      <c r="K5" s="7"/>
      <c r="L5" s="7"/>
      <c r="M5" s="7"/>
      <c r="N5" s="7"/>
      <c r="O5" s="18"/>
      <c r="P5" s="7"/>
      <c r="Q5" s="17"/>
      <c r="R5" s="7"/>
      <c r="S5" s="7"/>
      <c r="T5" s="7"/>
      <c r="U5" s="7"/>
      <c r="V5" s="7"/>
      <c r="W5" s="7"/>
      <c r="X5" s="7"/>
      <c r="Y5" s="7"/>
      <c r="Z5" s="7"/>
      <c r="AA5" s="7"/>
      <c r="AB5" s="18"/>
    </row>
    <row r="6" spans="1:31" ht="12.75" customHeight="1">
      <c r="A6" s="1">
        <v>2</v>
      </c>
      <c r="B6" s="4"/>
      <c r="C6" s="26" t="s">
        <v>2</v>
      </c>
      <c r="D6" s="202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4"/>
      <c r="P6" s="100"/>
      <c r="Q6" s="202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  <c r="AE6" s="49"/>
    </row>
    <row r="7" spans="1:31">
      <c r="A7" s="1">
        <v>3</v>
      </c>
      <c r="B7" s="4"/>
      <c r="C7" s="26" t="s">
        <v>3</v>
      </c>
      <c r="D7" s="202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4"/>
      <c r="P7" s="100"/>
      <c r="Q7" s="202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4"/>
      <c r="AE7" s="49"/>
    </row>
    <row r="8" spans="1:31">
      <c r="A8" s="1">
        <v>4</v>
      </c>
      <c r="B8" s="4"/>
      <c r="C8" s="26" t="s">
        <v>4</v>
      </c>
      <c r="D8" s="202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  <c r="P8" s="100"/>
      <c r="Q8" s="202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  <c r="AE8" s="49"/>
    </row>
    <row r="9" spans="1:31">
      <c r="A9" s="1">
        <v>5</v>
      </c>
      <c r="B9" s="4"/>
      <c r="C9" s="26" t="s">
        <v>5</v>
      </c>
      <c r="D9" s="205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7"/>
      <c r="P9" s="100"/>
      <c r="Q9" s="205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7"/>
      <c r="AE9" s="49"/>
    </row>
    <row r="10" spans="1:31">
      <c r="A10" s="1">
        <v>6</v>
      </c>
      <c r="B10" s="4"/>
      <c r="C10" s="27" t="s">
        <v>6</v>
      </c>
      <c r="D10" s="28">
        <v>17991.78</v>
      </c>
      <c r="E10" s="29">
        <v>0</v>
      </c>
      <c r="F10" s="29">
        <v>0</v>
      </c>
      <c r="G10" s="29">
        <v>0</v>
      </c>
      <c r="H10" s="29">
        <v>58481.149999999994</v>
      </c>
      <c r="I10" s="29">
        <v>10290</v>
      </c>
      <c r="J10" s="29">
        <v>10550</v>
      </c>
      <c r="K10" s="29">
        <v>10550</v>
      </c>
      <c r="L10" s="29">
        <v>10290</v>
      </c>
      <c r="M10" s="29">
        <v>10030</v>
      </c>
      <c r="N10" s="29">
        <v>10870</v>
      </c>
      <c r="O10" s="30">
        <v>105856.79999999999</v>
      </c>
      <c r="P10" s="29"/>
      <c r="Q10" s="28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30">
        <v>0</v>
      </c>
      <c r="AE10" s="49"/>
    </row>
    <row r="11" spans="1:31">
      <c r="A11" s="1">
        <v>7</v>
      </c>
      <c r="B11" s="4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29"/>
      <c r="Q11" s="2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0"/>
      <c r="AE11" s="49"/>
    </row>
    <row r="12" spans="1:31">
      <c r="A12" s="1">
        <v>8</v>
      </c>
      <c r="B12" s="4"/>
      <c r="C12" s="31" t="s">
        <v>7</v>
      </c>
      <c r="D12" s="32">
        <v>0.22533575622872401</v>
      </c>
      <c r="E12" s="33">
        <v>0.22533575622872401</v>
      </c>
      <c r="F12" s="33">
        <v>0.22533575622872401</v>
      </c>
      <c r="G12" s="33">
        <v>0.22533575622872401</v>
      </c>
      <c r="H12" s="33">
        <v>0.22533575622872401</v>
      </c>
      <c r="I12" s="33">
        <v>0.22533575622872401</v>
      </c>
      <c r="J12" s="33">
        <v>0.22533575622872401</v>
      </c>
      <c r="K12" s="33">
        <v>0.22533575622872401</v>
      </c>
      <c r="L12" s="33">
        <v>0.22533575622872401</v>
      </c>
      <c r="M12" s="33">
        <v>0.22533575622872401</v>
      </c>
      <c r="N12" s="33">
        <v>0.22533575622872401</v>
      </c>
      <c r="O12" s="34">
        <v>0.22533575622872401</v>
      </c>
      <c r="P12" s="33"/>
      <c r="Q12" s="32">
        <v>0.22533575622872401</v>
      </c>
      <c r="R12" s="33">
        <v>0.22533575622872401</v>
      </c>
      <c r="S12" s="33">
        <v>0.22533575622872401</v>
      </c>
      <c r="T12" s="33">
        <v>0.23084885646883399</v>
      </c>
      <c r="U12" s="33">
        <v>0.23084885646883399</v>
      </c>
      <c r="V12" s="33">
        <v>0.23084885646883399</v>
      </c>
      <c r="W12" s="33">
        <v>0.23084885646883399</v>
      </c>
      <c r="X12" s="33">
        <v>0.23084885646883399</v>
      </c>
      <c r="Y12" s="33">
        <v>0.23084885646883399</v>
      </c>
      <c r="Z12" s="33">
        <v>0.23084885646883399</v>
      </c>
      <c r="AA12" s="33">
        <v>0.23084885646883399</v>
      </c>
      <c r="AB12" s="34">
        <v>0.23084885646883399</v>
      </c>
      <c r="AE12" s="49"/>
    </row>
    <row r="13" spans="1:31">
      <c r="A13" s="1">
        <v>9</v>
      </c>
      <c r="B13" s="4"/>
      <c r="C13" s="27"/>
      <c r="D13" s="19"/>
      <c r="O13" s="20"/>
      <c r="Q13" s="19"/>
      <c r="AB13" s="20"/>
      <c r="AE13" s="49"/>
    </row>
    <row r="14" spans="1:31" ht="12.75" customHeight="1">
      <c r="A14" s="1">
        <v>10</v>
      </c>
      <c r="B14" s="6" t="s">
        <v>8</v>
      </c>
      <c r="C14" s="6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18"/>
      <c r="P14" s="7"/>
      <c r="Q14" s="17"/>
      <c r="R14" s="7"/>
      <c r="S14" s="7"/>
      <c r="T14" s="7"/>
      <c r="U14" s="7"/>
      <c r="V14" s="7"/>
      <c r="W14" s="7"/>
      <c r="X14" s="7"/>
      <c r="Y14" s="7"/>
      <c r="Z14" s="7"/>
      <c r="AA14" s="7"/>
      <c r="AB14" s="18"/>
      <c r="AE14" s="49"/>
    </row>
    <row r="15" spans="1:31" ht="12.75" customHeight="1">
      <c r="A15" s="1">
        <v>11</v>
      </c>
      <c r="B15" s="4"/>
      <c r="C15" s="26" t="s">
        <v>2</v>
      </c>
      <c r="D15" s="202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4"/>
      <c r="P15" s="100"/>
      <c r="Q15" s="202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4"/>
      <c r="AE15" s="49"/>
    </row>
    <row r="16" spans="1:31" ht="12.75" customHeight="1">
      <c r="A16" s="1">
        <v>12</v>
      </c>
      <c r="B16" s="4"/>
      <c r="C16" s="26" t="s">
        <v>3</v>
      </c>
      <c r="D16" s="202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4"/>
      <c r="P16" s="100"/>
      <c r="Q16" s="202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4"/>
      <c r="AE16" s="49"/>
    </row>
    <row r="17" spans="1:31" ht="12.75" customHeight="1">
      <c r="A17" s="1">
        <v>13</v>
      </c>
      <c r="B17" s="4"/>
      <c r="C17" s="26" t="s">
        <v>4</v>
      </c>
      <c r="D17" s="202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4"/>
      <c r="P17" s="100"/>
      <c r="Q17" s="202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4"/>
      <c r="AE17" s="49"/>
    </row>
    <row r="18" spans="1:31" ht="12.75" customHeight="1">
      <c r="A18" s="1">
        <v>14</v>
      </c>
      <c r="B18" s="4"/>
      <c r="C18" s="26" t="s">
        <v>5</v>
      </c>
      <c r="D18" s="205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00"/>
      <c r="Q18" s="205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7"/>
      <c r="AE18" s="49"/>
    </row>
    <row r="19" spans="1:31" ht="12.75" customHeight="1">
      <c r="A19" s="1">
        <v>15</v>
      </c>
      <c r="B19" s="4"/>
      <c r="C19" s="27" t="s">
        <v>54</v>
      </c>
      <c r="D19" s="28">
        <v>4054.1913522008317</v>
      </c>
      <c r="E19" s="29">
        <v>0</v>
      </c>
      <c r="F19" s="29">
        <v>0</v>
      </c>
      <c r="G19" s="29">
        <v>0</v>
      </c>
      <c r="H19" s="29">
        <v>13177.894160375441</v>
      </c>
      <c r="I19" s="29">
        <v>2318.7049315935701</v>
      </c>
      <c r="J19" s="29">
        <v>2377.2922282130385</v>
      </c>
      <c r="K19" s="29">
        <v>2377.2922282130385</v>
      </c>
      <c r="L19" s="29">
        <v>2318.7049315935701</v>
      </c>
      <c r="M19" s="29">
        <v>2260.1176349741017</v>
      </c>
      <c r="N19" s="29">
        <v>2449.39967020623</v>
      </c>
      <c r="O19" s="30">
        <v>23853.322079952788</v>
      </c>
      <c r="P19" s="29"/>
      <c r="Q19" s="28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30">
        <v>0</v>
      </c>
      <c r="AE19" s="49"/>
    </row>
    <row r="20" spans="1:31" ht="12.75" customHeight="1">
      <c r="A20" s="1">
        <v>16</v>
      </c>
      <c r="B20" s="4"/>
      <c r="C20" s="27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  <c r="AE20" s="49"/>
    </row>
    <row r="21" spans="1:31" ht="12.75" customHeight="1">
      <c r="A21" s="1">
        <v>17</v>
      </c>
      <c r="B21" s="6" t="s">
        <v>75</v>
      </c>
      <c r="C21" s="6"/>
      <c r="D21" s="1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  <c r="P21" s="7"/>
      <c r="Q21" s="17"/>
      <c r="R21" s="7"/>
      <c r="S21" s="7"/>
      <c r="T21" s="7"/>
      <c r="U21" s="7"/>
      <c r="V21" s="7"/>
      <c r="W21" s="7"/>
      <c r="X21" s="7"/>
      <c r="Y21" s="7"/>
      <c r="Z21" s="7"/>
      <c r="AA21" s="7"/>
      <c r="AB21" s="18"/>
      <c r="AE21" s="49"/>
    </row>
    <row r="22" spans="1:31" ht="12.75" customHeight="1">
      <c r="A22" s="1">
        <v>18</v>
      </c>
      <c r="B22" s="4"/>
      <c r="C22" s="35" t="s">
        <v>76</v>
      </c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37"/>
      <c r="Q22" s="208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10"/>
      <c r="AD22" s="23"/>
      <c r="AE22" s="49"/>
    </row>
    <row r="23" spans="1:31" ht="12.75" customHeight="1">
      <c r="A23" s="1">
        <v>19</v>
      </c>
      <c r="B23" s="4"/>
      <c r="C23" s="31" t="s">
        <v>7</v>
      </c>
      <c r="D23" s="32">
        <v>0.22533575622872401</v>
      </c>
      <c r="E23" s="33">
        <v>0.22533575622872401</v>
      </c>
      <c r="F23" s="33">
        <v>0.22533575622872401</v>
      </c>
      <c r="G23" s="33">
        <v>0.22533575622872401</v>
      </c>
      <c r="H23" s="33">
        <v>0.22533575622872401</v>
      </c>
      <c r="I23" s="33">
        <v>0.22533575622872401</v>
      </c>
      <c r="J23" s="33">
        <v>0.22533575622872401</v>
      </c>
      <c r="K23" s="33">
        <v>0.22533575622872401</v>
      </c>
      <c r="L23" s="33">
        <v>0.22533575622872401</v>
      </c>
      <c r="M23" s="33">
        <v>0.22533575622872401</v>
      </c>
      <c r="N23" s="33">
        <v>0.22533575622872401</v>
      </c>
      <c r="O23" s="34">
        <v>0.22533575622872401</v>
      </c>
      <c r="P23" s="33"/>
      <c r="Q23" s="32">
        <v>0.22533575622872401</v>
      </c>
      <c r="R23" s="33">
        <v>0.22533575622872401</v>
      </c>
      <c r="S23" s="33">
        <v>0.22533575622872401</v>
      </c>
      <c r="T23" s="33">
        <v>0.23084885646883399</v>
      </c>
      <c r="U23" s="33">
        <v>0.23084885646883399</v>
      </c>
      <c r="V23" s="33">
        <v>0.23084885646883399</v>
      </c>
      <c r="W23" s="33">
        <v>0.23084885646883399</v>
      </c>
      <c r="X23" s="33">
        <v>0.23084885646883399</v>
      </c>
      <c r="Y23" s="33">
        <v>0.23084885646883399</v>
      </c>
      <c r="Z23" s="33">
        <v>0.23084885646883399</v>
      </c>
      <c r="AA23" s="33">
        <v>0.23084885646883399</v>
      </c>
      <c r="AB23" s="34">
        <v>0.23084885646883399</v>
      </c>
      <c r="AE23" s="49"/>
    </row>
    <row r="24" spans="1:31" ht="12.75" customHeight="1">
      <c r="A24" s="1">
        <v>20</v>
      </c>
      <c r="B24" s="4"/>
      <c r="C24" s="35" t="s">
        <v>9</v>
      </c>
      <c r="D24" s="208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37"/>
      <c r="Q24" s="208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10"/>
      <c r="AE24" s="49"/>
    </row>
    <row r="25" spans="1:31" ht="12.75" customHeight="1">
      <c r="A25" s="1">
        <v>21</v>
      </c>
      <c r="B25" s="4"/>
      <c r="C25" s="31" t="s">
        <v>10</v>
      </c>
      <c r="D25" s="38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40">
        <v>1</v>
      </c>
      <c r="P25" s="39"/>
      <c r="Q25" s="38">
        <v>1</v>
      </c>
      <c r="R25" s="39">
        <v>1</v>
      </c>
      <c r="S25" s="39">
        <v>1</v>
      </c>
      <c r="T25" s="39">
        <v>1</v>
      </c>
      <c r="U25" s="39">
        <v>1</v>
      </c>
      <c r="V25" s="39">
        <v>1</v>
      </c>
      <c r="W25" s="39">
        <v>1</v>
      </c>
      <c r="X25" s="39">
        <v>1</v>
      </c>
      <c r="Y25" s="39">
        <v>1</v>
      </c>
      <c r="Z25" s="39">
        <v>1</v>
      </c>
      <c r="AA25" s="39">
        <v>1</v>
      </c>
      <c r="AB25" s="40">
        <v>1</v>
      </c>
      <c r="AE25" s="49"/>
    </row>
    <row r="26" spans="1:31" ht="12.75" customHeight="1">
      <c r="A26" s="1">
        <v>22</v>
      </c>
      <c r="B26" s="4"/>
      <c r="C26" s="35" t="s">
        <v>11</v>
      </c>
      <c r="D26" s="208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10"/>
      <c r="P26" s="37"/>
      <c r="Q26" s="208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10"/>
      <c r="AE26" s="49"/>
    </row>
    <row r="27" spans="1:31" ht="12.75" customHeight="1">
      <c r="A27" s="1">
        <v>23</v>
      </c>
      <c r="B27" s="4"/>
      <c r="C27" s="41" t="s">
        <v>12</v>
      </c>
      <c r="D27" s="211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101"/>
      <c r="Q27" s="211"/>
      <c r="R27" s="212"/>
      <c r="S27" s="213"/>
      <c r="T27" s="213"/>
      <c r="U27" s="213"/>
      <c r="V27" s="213"/>
      <c r="W27" s="213"/>
      <c r="X27" s="213"/>
      <c r="Y27" s="213"/>
      <c r="Z27" s="213"/>
      <c r="AA27" s="213"/>
      <c r="AB27" s="214"/>
      <c r="AE27" s="49"/>
    </row>
    <row r="28" spans="1:31" ht="12.75" customHeight="1">
      <c r="A28" s="1">
        <v>24</v>
      </c>
      <c r="B28" s="4"/>
      <c r="C28" s="42" t="s">
        <v>55</v>
      </c>
      <c r="D28" s="21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7"/>
      <c r="P28" s="29"/>
      <c r="Q28" s="215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7"/>
      <c r="AE28" s="49"/>
    </row>
    <row r="29" spans="1:31" ht="12.75" customHeight="1">
      <c r="A29" s="1">
        <v>25</v>
      </c>
      <c r="B29" s="4"/>
      <c r="C29" s="35"/>
      <c r="D29" s="43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6"/>
      <c r="P29" s="37"/>
      <c r="Q29" s="4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6"/>
      <c r="AE29" s="49"/>
    </row>
    <row r="30" spans="1:31" ht="12.75" customHeight="1">
      <c r="A30" s="1">
        <v>26</v>
      </c>
      <c r="B30" s="4"/>
      <c r="C30" s="35" t="s">
        <v>86</v>
      </c>
      <c r="D30" s="218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10"/>
      <c r="P30" s="37"/>
      <c r="Q30" s="218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10"/>
      <c r="AD30" s="23"/>
      <c r="AE30" s="49"/>
    </row>
    <row r="31" spans="1:31" ht="12.75" customHeight="1">
      <c r="A31" s="1">
        <v>27</v>
      </c>
      <c r="B31" s="4"/>
      <c r="C31" s="31" t="s">
        <v>7</v>
      </c>
      <c r="D31" s="32">
        <v>0.22533575622872401</v>
      </c>
      <c r="E31" s="33">
        <v>0.22533575622872401</v>
      </c>
      <c r="F31" s="33">
        <v>0.22533575622872401</v>
      </c>
      <c r="G31" s="33">
        <v>0.22533575622872401</v>
      </c>
      <c r="H31" s="33">
        <v>0.22533575622872401</v>
      </c>
      <c r="I31" s="33">
        <v>0.22533575622872401</v>
      </c>
      <c r="J31" s="33">
        <v>0.22533575622872401</v>
      </c>
      <c r="K31" s="33">
        <v>0.22533575622872401</v>
      </c>
      <c r="L31" s="33">
        <v>0.22533575622872401</v>
      </c>
      <c r="M31" s="33">
        <v>0.22533575622872401</v>
      </c>
      <c r="N31" s="33">
        <v>0.22533575622872401</v>
      </c>
      <c r="O31" s="34">
        <v>0.22533575622872401</v>
      </c>
      <c r="P31" s="33"/>
      <c r="Q31" s="32">
        <v>0.22533575622872401</v>
      </c>
      <c r="R31" s="33">
        <v>0.22533575622872401</v>
      </c>
      <c r="S31" s="33">
        <v>0.22533575622872401</v>
      </c>
      <c r="T31" s="33">
        <v>0.23084885646883399</v>
      </c>
      <c r="U31" s="33">
        <v>0.23084885646883399</v>
      </c>
      <c r="V31" s="33">
        <v>0.23084885646883399</v>
      </c>
      <c r="W31" s="33">
        <v>0.23084885646883399</v>
      </c>
      <c r="X31" s="33">
        <v>0.23084885646883399</v>
      </c>
      <c r="Y31" s="33">
        <v>0.23084885646883399</v>
      </c>
      <c r="Z31" s="33">
        <v>0.23084885646883399</v>
      </c>
      <c r="AA31" s="33">
        <v>0.23084885646883399</v>
      </c>
      <c r="AB31" s="34">
        <v>0.23084885646883399</v>
      </c>
      <c r="AE31" s="49"/>
    </row>
    <row r="32" spans="1:31" ht="12.75" customHeight="1">
      <c r="A32" s="1">
        <v>28</v>
      </c>
      <c r="B32" s="4"/>
      <c r="C32" s="35" t="s">
        <v>9</v>
      </c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209"/>
      <c r="Q32" s="208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10"/>
      <c r="AE32" s="49"/>
    </row>
    <row r="33" spans="1:31" ht="12.75" customHeight="1">
      <c r="A33" s="1">
        <v>29</v>
      </c>
      <c r="B33" s="4"/>
      <c r="C33" s="31" t="s">
        <v>10</v>
      </c>
      <c r="D33" s="38">
        <v>1</v>
      </c>
      <c r="E33" s="39">
        <v>1</v>
      </c>
      <c r="F33" s="39">
        <v>1</v>
      </c>
      <c r="G33" s="39">
        <v>1</v>
      </c>
      <c r="H33" s="39">
        <v>1</v>
      </c>
      <c r="I33" s="39">
        <v>1</v>
      </c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40">
        <v>1</v>
      </c>
      <c r="P33" s="39"/>
      <c r="Q33" s="38">
        <v>1</v>
      </c>
      <c r="R33" s="39">
        <v>1</v>
      </c>
      <c r="S33" s="39">
        <v>1</v>
      </c>
      <c r="T33" s="39">
        <v>1</v>
      </c>
      <c r="U33" s="39">
        <v>1</v>
      </c>
      <c r="V33" s="39">
        <v>1</v>
      </c>
      <c r="W33" s="39">
        <v>1</v>
      </c>
      <c r="X33" s="39">
        <v>1</v>
      </c>
      <c r="Y33" s="39">
        <v>1</v>
      </c>
      <c r="Z33" s="39">
        <v>1</v>
      </c>
      <c r="AA33" s="39">
        <v>1</v>
      </c>
      <c r="AB33" s="40">
        <v>1</v>
      </c>
      <c r="AE33" s="49"/>
    </row>
    <row r="34" spans="1:31" ht="12.75" customHeight="1">
      <c r="A34" s="1">
        <v>30</v>
      </c>
      <c r="B34" s="4"/>
      <c r="C34" s="35" t="s">
        <v>11</v>
      </c>
      <c r="D34" s="208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10"/>
      <c r="P34" s="37"/>
      <c r="Q34" s="208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10"/>
      <c r="AE34" s="49"/>
    </row>
    <row r="35" spans="1:31">
      <c r="A35" s="1">
        <v>31</v>
      </c>
      <c r="B35" s="4"/>
      <c r="C35" s="41" t="s">
        <v>12</v>
      </c>
      <c r="D35" s="211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20"/>
      <c r="P35" s="101"/>
      <c r="Q35" s="211"/>
      <c r="R35" s="212"/>
      <c r="S35" s="213"/>
      <c r="T35" s="213"/>
      <c r="U35" s="213"/>
      <c r="V35" s="213"/>
      <c r="W35" s="213"/>
      <c r="X35" s="213"/>
      <c r="Y35" s="213"/>
      <c r="Z35" s="213"/>
      <c r="AA35" s="213"/>
      <c r="AB35" s="214"/>
      <c r="AE35" s="49"/>
    </row>
    <row r="36" spans="1:31" ht="12.75" customHeight="1">
      <c r="A36" s="1">
        <v>32</v>
      </c>
      <c r="B36" s="4"/>
      <c r="C36" s="42" t="s">
        <v>56</v>
      </c>
      <c r="D36" s="21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  <c r="P36" s="29"/>
      <c r="Q36" s="215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7"/>
      <c r="AE36" s="49"/>
    </row>
    <row r="37" spans="1:31" ht="12.75" customHeight="1">
      <c r="A37" s="1">
        <v>33</v>
      </c>
      <c r="B37" s="4"/>
      <c r="C37" s="42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29"/>
      <c r="Q37" s="2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30"/>
      <c r="AE37" s="49"/>
    </row>
    <row r="38" spans="1:31" ht="12.75" customHeight="1">
      <c r="A38" s="1">
        <v>34</v>
      </c>
      <c r="B38" s="4"/>
      <c r="C38" s="35" t="s">
        <v>77</v>
      </c>
      <c r="D38" s="208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10"/>
      <c r="P38" s="37"/>
      <c r="Q38" s="208">
        <v>0</v>
      </c>
      <c r="R38" s="209">
        <v>0</v>
      </c>
      <c r="S38" s="209">
        <v>0</v>
      </c>
      <c r="T38" s="209">
        <v>0</v>
      </c>
      <c r="U38" s="209">
        <v>0</v>
      </c>
      <c r="V38" s="209">
        <v>0</v>
      </c>
      <c r="W38" s="209">
        <v>0</v>
      </c>
      <c r="X38" s="209">
        <v>0</v>
      </c>
      <c r="Y38" s="209">
        <v>0</v>
      </c>
      <c r="Z38" s="209">
        <v>0</v>
      </c>
      <c r="AA38" s="209">
        <v>0</v>
      </c>
      <c r="AB38" s="210">
        <v>0</v>
      </c>
      <c r="AD38" s="23"/>
      <c r="AE38" s="49"/>
    </row>
    <row r="39" spans="1:31" ht="12.75" customHeight="1">
      <c r="A39" s="1">
        <v>35</v>
      </c>
      <c r="B39" s="4"/>
      <c r="C39" s="31" t="s">
        <v>7</v>
      </c>
      <c r="D39" s="32">
        <v>0.22533575622872401</v>
      </c>
      <c r="E39" s="33">
        <v>0.22533575622872401</v>
      </c>
      <c r="F39" s="33">
        <v>0.22533575622872401</v>
      </c>
      <c r="G39" s="33">
        <v>0.22533575622872401</v>
      </c>
      <c r="H39" s="33">
        <v>0.22533575622872401</v>
      </c>
      <c r="I39" s="33">
        <v>0.22533575622872401</v>
      </c>
      <c r="J39" s="33">
        <v>0.22533575622872401</v>
      </c>
      <c r="K39" s="33">
        <v>0.22533575622872401</v>
      </c>
      <c r="L39" s="33">
        <v>0.22533575622872401</v>
      </c>
      <c r="M39" s="33">
        <v>0.22533575622872401</v>
      </c>
      <c r="N39" s="33">
        <v>0.22533575622872401</v>
      </c>
      <c r="O39" s="34">
        <v>0.22533575622872401</v>
      </c>
      <c r="P39" s="33"/>
      <c r="Q39" s="32">
        <v>0.22533575622872401</v>
      </c>
      <c r="R39" s="33">
        <v>0.22533575622872401</v>
      </c>
      <c r="S39" s="33">
        <v>0.22533575622872401</v>
      </c>
      <c r="T39" s="33">
        <v>0.23084885646883399</v>
      </c>
      <c r="U39" s="33">
        <v>0.23084885646883399</v>
      </c>
      <c r="V39" s="33">
        <v>0.23084885646883399</v>
      </c>
      <c r="W39" s="33">
        <v>0.23084885646883399</v>
      </c>
      <c r="X39" s="33">
        <v>0.23084885646883399</v>
      </c>
      <c r="Y39" s="33">
        <v>0.23084885646883399</v>
      </c>
      <c r="Z39" s="33">
        <v>0.23084885646883399</v>
      </c>
      <c r="AA39" s="33">
        <v>0.23084885646883399</v>
      </c>
      <c r="AB39" s="34">
        <v>0.23084885646883399</v>
      </c>
      <c r="AE39" s="49"/>
    </row>
    <row r="40" spans="1:31" ht="12.75" customHeight="1">
      <c r="A40" s="1">
        <v>36</v>
      </c>
      <c r="B40" s="4"/>
      <c r="C40" s="35" t="s">
        <v>9</v>
      </c>
      <c r="D40" s="208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10"/>
      <c r="P40" s="37"/>
      <c r="Q40" s="208">
        <v>0</v>
      </c>
      <c r="R40" s="209">
        <v>0</v>
      </c>
      <c r="S40" s="209">
        <v>0</v>
      </c>
      <c r="T40" s="209">
        <v>0</v>
      </c>
      <c r="U40" s="209">
        <v>0</v>
      </c>
      <c r="V40" s="209">
        <v>0</v>
      </c>
      <c r="W40" s="209">
        <v>0</v>
      </c>
      <c r="X40" s="209">
        <v>0</v>
      </c>
      <c r="Y40" s="209">
        <v>0</v>
      </c>
      <c r="Z40" s="209">
        <v>0</v>
      </c>
      <c r="AA40" s="209">
        <v>0</v>
      </c>
      <c r="AB40" s="210">
        <v>0</v>
      </c>
      <c r="AE40" s="49"/>
    </row>
    <row r="41" spans="1:31" ht="12.75" customHeight="1">
      <c r="A41" s="1">
        <v>37</v>
      </c>
      <c r="B41" s="4"/>
      <c r="C41" s="31" t="s">
        <v>10</v>
      </c>
      <c r="D41" s="38">
        <v>1</v>
      </c>
      <c r="E41" s="39">
        <v>1</v>
      </c>
      <c r="F41" s="39">
        <v>1</v>
      </c>
      <c r="G41" s="39">
        <v>1</v>
      </c>
      <c r="H41" s="39">
        <v>1</v>
      </c>
      <c r="I41" s="39">
        <v>1</v>
      </c>
      <c r="J41" s="39">
        <v>1</v>
      </c>
      <c r="K41" s="39">
        <v>1</v>
      </c>
      <c r="L41" s="39">
        <v>1</v>
      </c>
      <c r="M41" s="39">
        <v>1</v>
      </c>
      <c r="N41" s="39">
        <v>1</v>
      </c>
      <c r="O41" s="40">
        <v>1</v>
      </c>
      <c r="P41" s="39"/>
      <c r="Q41" s="38">
        <v>1</v>
      </c>
      <c r="R41" s="39">
        <v>1</v>
      </c>
      <c r="S41" s="39">
        <v>1</v>
      </c>
      <c r="T41" s="39">
        <v>1</v>
      </c>
      <c r="U41" s="39">
        <v>1</v>
      </c>
      <c r="V41" s="39">
        <v>1</v>
      </c>
      <c r="W41" s="39">
        <v>1</v>
      </c>
      <c r="X41" s="39">
        <v>1</v>
      </c>
      <c r="Y41" s="39">
        <v>1</v>
      </c>
      <c r="Z41" s="39">
        <v>1</v>
      </c>
      <c r="AA41" s="39">
        <v>1</v>
      </c>
      <c r="AB41" s="40">
        <v>1</v>
      </c>
      <c r="AE41" s="49"/>
    </row>
    <row r="42" spans="1:31" ht="12.75" customHeight="1">
      <c r="A42" s="1">
        <v>38</v>
      </c>
      <c r="B42" s="4"/>
      <c r="C42" s="35" t="s">
        <v>11</v>
      </c>
      <c r="D42" s="208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10"/>
      <c r="P42" s="37"/>
      <c r="Q42" s="208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10"/>
      <c r="AE42" s="49"/>
    </row>
    <row r="43" spans="1:31">
      <c r="A43" s="1">
        <v>39</v>
      </c>
      <c r="B43" s="4"/>
      <c r="C43" s="41" t="s">
        <v>12</v>
      </c>
      <c r="D43" s="211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20"/>
      <c r="P43" s="101"/>
      <c r="Q43" s="211"/>
      <c r="R43" s="212"/>
      <c r="S43" s="213"/>
      <c r="T43" s="213"/>
      <c r="U43" s="213"/>
      <c r="V43" s="213"/>
      <c r="W43" s="213"/>
      <c r="X43" s="213"/>
      <c r="Y43" s="213"/>
      <c r="Z43" s="213"/>
      <c r="AA43" s="213"/>
      <c r="AB43" s="214"/>
      <c r="AE43" s="49"/>
    </row>
    <row r="44" spans="1:31" ht="12.75" customHeight="1">
      <c r="A44" s="1">
        <v>40</v>
      </c>
      <c r="B44" s="4"/>
      <c r="C44" s="42" t="s">
        <v>57</v>
      </c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7"/>
      <c r="P44" s="29"/>
      <c r="Q44" s="215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7"/>
      <c r="AE44" s="49"/>
    </row>
    <row r="45" spans="1:31" ht="12.75" customHeight="1">
      <c r="A45" s="1">
        <v>41</v>
      </c>
      <c r="B45" s="4"/>
      <c r="C45" s="42"/>
      <c r="D45" s="19"/>
      <c r="O45" s="20"/>
      <c r="Q45" s="19"/>
      <c r="AB45" s="20"/>
      <c r="AE45" s="49"/>
    </row>
    <row r="46" spans="1:31" ht="12.75" customHeight="1">
      <c r="A46" s="1">
        <v>42</v>
      </c>
      <c r="B46" s="4"/>
      <c r="C46" s="35" t="s">
        <v>78</v>
      </c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10"/>
      <c r="P46" s="37"/>
      <c r="Q46" s="208">
        <v>0</v>
      </c>
      <c r="R46" s="209">
        <v>0</v>
      </c>
      <c r="S46" s="209">
        <v>0</v>
      </c>
      <c r="T46" s="209">
        <v>0</v>
      </c>
      <c r="U46" s="209">
        <v>0</v>
      </c>
      <c r="V46" s="209">
        <v>0</v>
      </c>
      <c r="W46" s="209">
        <v>0</v>
      </c>
      <c r="X46" s="209">
        <v>0</v>
      </c>
      <c r="Y46" s="209">
        <v>0</v>
      </c>
      <c r="Z46" s="209">
        <v>0</v>
      </c>
      <c r="AA46" s="209">
        <v>0</v>
      </c>
      <c r="AB46" s="210">
        <v>0</v>
      </c>
      <c r="AD46" s="23"/>
      <c r="AE46" s="49"/>
    </row>
    <row r="47" spans="1:31" ht="12.75" customHeight="1">
      <c r="A47" s="1">
        <v>43</v>
      </c>
      <c r="B47" s="4"/>
      <c r="C47" s="31" t="s">
        <v>7</v>
      </c>
      <c r="D47" s="32">
        <v>0.22533575622872401</v>
      </c>
      <c r="E47" s="33">
        <v>0.22533575622872401</v>
      </c>
      <c r="F47" s="33">
        <v>0.22533575622872401</v>
      </c>
      <c r="G47" s="33">
        <v>0.22533575622872401</v>
      </c>
      <c r="H47" s="33">
        <v>0.22533575622872401</v>
      </c>
      <c r="I47" s="33">
        <v>0.22533575622872401</v>
      </c>
      <c r="J47" s="33">
        <v>0.22533575622872401</v>
      </c>
      <c r="K47" s="33">
        <v>0.22533575622872401</v>
      </c>
      <c r="L47" s="33">
        <v>0.22533575622872401</v>
      </c>
      <c r="M47" s="33">
        <v>0.22533575622872401</v>
      </c>
      <c r="N47" s="33">
        <v>0.22533575622872401</v>
      </c>
      <c r="O47" s="34">
        <v>0.22533575622872401</v>
      </c>
      <c r="P47" s="33"/>
      <c r="Q47" s="32">
        <v>0.22533575622872401</v>
      </c>
      <c r="R47" s="33">
        <v>0.22533575622872401</v>
      </c>
      <c r="S47" s="33">
        <v>0.22533575622872401</v>
      </c>
      <c r="T47" s="33">
        <v>0.23084885646883399</v>
      </c>
      <c r="U47" s="33">
        <v>0.23084885646883399</v>
      </c>
      <c r="V47" s="33">
        <v>0.23084885646883399</v>
      </c>
      <c r="W47" s="33">
        <v>0.23084885646883399</v>
      </c>
      <c r="X47" s="33">
        <v>0.23084885646883399</v>
      </c>
      <c r="Y47" s="33">
        <v>0.23084885646883399</v>
      </c>
      <c r="Z47" s="33">
        <v>0.23084885646883399</v>
      </c>
      <c r="AA47" s="33">
        <v>0.23084885646883399</v>
      </c>
      <c r="AB47" s="34">
        <v>0.23084885646883399</v>
      </c>
      <c r="AE47" s="49"/>
    </row>
    <row r="48" spans="1:31" ht="12.75" customHeight="1">
      <c r="A48" s="1">
        <v>44</v>
      </c>
      <c r="B48" s="4"/>
      <c r="C48" s="35" t="s">
        <v>9</v>
      </c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10"/>
      <c r="P48" s="37"/>
      <c r="Q48" s="208">
        <v>0</v>
      </c>
      <c r="R48" s="209">
        <v>0</v>
      </c>
      <c r="S48" s="209">
        <v>0</v>
      </c>
      <c r="T48" s="209">
        <v>0</v>
      </c>
      <c r="U48" s="209">
        <v>0</v>
      </c>
      <c r="V48" s="209">
        <v>0</v>
      </c>
      <c r="W48" s="209">
        <v>0</v>
      </c>
      <c r="X48" s="209">
        <v>0</v>
      </c>
      <c r="Y48" s="209">
        <v>0</v>
      </c>
      <c r="Z48" s="209">
        <v>0</v>
      </c>
      <c r="AA48" s="209">
        <v>0</v>
      </c>
      <c r="AB48" s="210">
        <v>0</v>
      </c>
      <c r="AE48" s="49"/>
    </row>
    <row r="49" spans="1:31" ht="12.75" customHeight="1">
      <c r="A49" s="1">
        <v>45</v>
      </c>
      <c r="B49" s="4"/>
      <c r="C49" s="31" t="s">
        <v>10</v>
      </c>
      <c r="D49" s="38">
        <v>1</v>
      </c>
      <c r="E49" s="39">
        <v>1</v>
      </c>
      <c r="F49" s="39">
        <v>1</v>
      </c>
      <c r="G49" s="39">
        <v>1</v>
      </c>
      <c r="H49" s="39">
        <v>1</v>
      </c>
      <c r="I49" s="39">
        <v>1</v>
      </c>
      <c r="J49" s="39">
        <v>1</v>
      </c>
      <c r="K49" s="39">
        <v>1</v>
      </c>
      <c r="L49" s="39">
        <v>1</v>
      </c>
      <c r="M49" s="39">
        <v>1</v>
      </c>
      <c r="N49" s="39">
        <v>1</v>
      </c>
      <c r="O49" s="40">
        <v>1</v>
      </c>
      <c r="P49" s="39"/>
      <c r="Q49" s="38">
        <v>1</v>
      </c>
      <c r="R49" s="39">
        <v>1</v>
      </c>
      <c r="S49" s="39">
        <v>1</v>
      </c>
      <c r="T49" s="39">
        <v>1</v>
      </c>
      <c r="U49" s="39">
        <v>1</v>
      </c>
      <c r="V49" s="39">
        <v>1</v>
      </c>
      <c r="W49" s="39">
        <v>1</v>
      </c>
      <c r="X49" s="39">
        <v>1</v>
      </c>
      <c r="Y49" s="39">
        <v>1</v>
      </c>
      <c r="Z49" s="39">
        <v>1</v>
      </c>
      <c r="AA49" s="39">
        <v>1</v>
      </c>
      <c r="AB49" s="40">
        <v>1</v>
      </c>
      <c r="AE49" s="49"/>
    </row>
    <row r="50" spans="1:31" ht="12.75" customHeight="1">
      <c r="A50" s="1">
        <v>46</v>
      </c>
      <c r="B50" s="4"/>
      <c r="C50" s="35" t="s">
        <v>11</v>
      </c>
      <c r="D50" s="208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10"/>
      <c r="P50" s="37"/>
      <c r="Q50" s="208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10"/>
      <c r="AE50" s="49"/>
    </row>
    <row r="51" spans="1:31">
      <c r="A51" s="1">
        <v>47</v>
      </c>
      <c r="B51" s="4"/>
      <c r="C51" s="41" t="s">
        <v>12</v>
      </c>
      <c r="D51" s="211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20"/>
      <c r="P51" s="101"/>
      <c r="Q51" s="211"/>
      <c r="R51" s="212"/>
      <c r="S51" s="213"/>
      <c r="T51" s="213"/>
      <c r="U51" s="213"/>
      <c r="V51" s="213"/>
      <c r="W51" s="213"/>
      <c r="X51" s="213"/>
      <c r="Y51" s="213"/>
      <c r="Z51" s="213"/>
      <c r="AA51" s="213"/>
      <c r="AB51" s="214"/>
      <c r="AE51" s="49"/>
    </row>
    <row r="52" spans="1:31" ht="12.75" customHeight="1">
      <c r="A52" s="1">
        <v>48</v>
      </c>
      <c r="B52" s="4"/>
      <c r="C52" s="42" t="s">
        <v>58</v>
      </c>
      <c r="D52" s="21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7"/>
      <c r="P52" s="29"/>
      <c r="Q52" s="215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7"/>
      <c r="AE52" s="49"/>
    </row>
    <row r="53" spans="1:31" ht="12.75" customHeight="1">
      <c r="A53" s="1">
        <v>49</v>
      </c>
      <c r="B53" s="4"/>
      <c r="C53" s="44"/>
      <c r="D53" s="43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6"/>
      <c r="P53" s="37"/>
      <c r="Q53" s="4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6"/>
      <c r="AE53" s="49"/>
    </row>
    <row r="54" spans="1:31" ht="12.75" customHeight="1">
      <c r="A54" s="1">
        <v>50</v>
      </c>
      <c r="B54" s="27" t="s">
        <v>63</v>
      </c>
      <c r="C54" s="27"/>
      <c r="D54" s="45">
        <v>6098.8399147545188</v>
      </c>
      <c r="E54" s="46">
        <v>7194.7511306242795</v>
      </c>
      <c r="F54" s="46">
        <v>9121.1662043327779</v>
      </c>
      <c r="G54" s="46">
        <v>9267.1402512498407</v>
      </c>
      <c r="H54" s="46">
        <v>8230.9456909370601</v>
      </c>
      <c r="I54" s="46">
        <v>9262.7167952826567</v>
      </c>
      <c r="J54" s="46">
        <v>6385.2586886296631</v>
      </c>
      <c r="K54" s="46">
        <v>5741.6458454044359</v>
      </c>
      <c r="L54" s="46">
        <v>5667.5529579541089</v>
      </c>
      <c r="M54" s="46">
        <v>5556.9665587745167</v>
      </c>
      <c r="N54" s="46">
        <v>7571.8507518266888</v>
      </c>
      <c r="O54" s="47">
        <v>5079.233314318677</v>
      </c>
      <c r="P54" s="29"/>
      <c r="Q54" s="45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7">
        <v>0</v>
      </c>
      <c r="AE54" s="49"/>
    </row>
    <row r="55" spans="1:31" ht="12.75" customHeight="1">
      <c r="A55" s="1">
        <v>51</v>
      </c>
      <c r="B55" s="27"/>
      <c r="C55" s="27"/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/>
      <c r="P55" s="29"/>
      <c r="Q55" s="28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30"/>
      <c r="AE55" s="49"/>
    </row>
    <row r="56" spans="1:31" ht="12.75" customHeight="1">
      <c r="A56" s="1">
        <v>52</v>
      </c>
      <c r="B56" s="6" t="s">
        <v>13</v>
      </c>
      <c r="C56" s="27"/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0"/>
      <c r="P56" s="29"/>
      <c r="Q56" s="28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30"/>
      <c r="AE56" s="49"/>
    </row>
    <row r="57" spans="1:31">
      <c r="A57" s="1">
        <v>53</v>
      </c>
      <c r="B57" s="4"/>
      <c r="C57" s="41" t="s">
        <v>95</v>
      </c>
      <c r="D57" s="208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10"/>
      <c r="P57" s="37"/>
      <c r="Q57" s="208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19"/>
      <c r="AE57" s="49"/>
    </row>
    <row r="58" spans="1:31" ht="12.75" customHeight="1">
      <c r="A58" s="1">
        <v>54</v>
      </c>
      <c r="B58" s="4"/>
      <c r="C58" s="41" t="s">
        <v>12</v>
      </c>
      <c r="D58" s="211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20"/>
      <c r="P58" s="101"/>
      <c r="Q58" s="211"/>
      <c r="R58" s="212"/>
      <c r="S58" s="213"/>
      <c r="T58" s="213"/>
      <c r="U58" s="213"/>
      <c r="V58" s="213"/>
      <c r="W58" s="213"/>
      <c r="X58" s="213"/>
      <c r="Y58" s="213"/>
      <c r="Z58" s="213"/>
      <c r="AA58" s="213"/>
      <c r="AB58" s="220"/>
      <c r="AE58" s="49"/>
    </row>
    <row r="59" spans="1:31">
      <c r="A59" s="1">
        <v>55</v>
      </c>
      <c r="B59" s="4"/>
      <c r="C59" s="42" t="s">
        <v>59</v>
      </c>
      <c r="D59" s="28">
        <v>-11181.978311294226</v>
      </c>
      <c r="E59" s="29">
        <v>-11181.978311294226</v>
      </c>
      <c r="F59" s="29">
        <v>-11181.978311294226</v>
      </c>
      <c r="G59" s="29">
        <v>-11181.978311294226</v>
      </c>
      <c r="H59" s="29">
        <v>-11181.978311294226</v>
      </c>
      <c r="I59" s="29">
        <v>-11181.978311294226</v>
      </c>
      <c r="J59" s="29">
        <v>-11181.978311294226</v>
      </c>
      <c r="K59" s="29">
        <v>-11181.978311294226</v>
      </c>
      <c r="L59" s="29">
        <v>-11181.978311294226</v>
      </c>
      <c r="M59" s="29">
        <v>-11181.978311294226</v>
      </c>
      <c r="N59" s="29">
        <v>-11181.978311294226</v>
      </c>
      <c r="O59" s="30">
        <v>-11181.978311294226</v>
      </c>
      <c r="P59" s="29"/>
      <c r="Q59" s="28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30">
        <v>0</v>
      </c>
      <c r="AE59" s="49"/>
    </row>
    <row r="60" spans="1:31">
      <c r="A60" s="1">
        <v>56</v>
      </c>
      <c r="B60" s="4"/>
      <c r="C60" s="27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  <c r="P60" s="29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0"/>
      <c r="AE60" s="49"/>
    </row>
    <row r="61" spans="1:31" ht="12.75" customHeight="1">
      <c r="A61" s="1">
        <v>57</v>
      </c>
      <c r="B61" s="6" t="s">
        <v>79</v>
      </c>
      <c r="C61" s="9"/>
      <c r="D61" s="21">
        <v>-1028.9470443388764</v>
      </c>
      <c r="E61" s="10">
        <v>-3987.2271806699464</v>
      </c>
      <c r="F61" s="10">
        <v>-2060.8121069614481</v>
      </c>
      <c r="G61" s="10">
        <v>-1914.8380600443852</v>
      </c>
      <c r="H61" s="10">
        <v>10226.861540018273</v>
      </c>
      <c r="I61" s="10">
        <v>399.44341558199994</v>
      </c>
      <c r="J61" s="10">
        <v>-2419.4273944515244</v>
      </c>
      <c r="K61" s="10">
        <v>-3063.0402376767515</v>
      </c>
      <c r="L61" s="10">
        <v>-3195.7204217465469</v>
      </c>
      <c r="M61" s="10">
        <v>-3364.8941175456075</v>
      </c>
      <c r="N61" s="10">
        <v>-1160.7278892613067</v>
      </c>
      <c r="O61" s="22">
        <v>17750.577082977237</v>
      </c>
      <c r="P61" s="11"/>
      <c r="Q61" s="21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22">
        <v>0</v>
      </c>
      <c r="AE61" s="49"/>
    </row>
    <row r="62" spans="1:31" ht="12.75" customHeight="1">
      <c r="B62" s="6"/>
      <c r="C62" s="9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E62" s="49"/>
    </row>
    <row r="63" spans="1:31" ht="12.75" customHeight="1">
      <c r="C63" s="188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>
        <v>0</v>
      </c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50"/>
      <c r="AD63" s="48"/>
    </row>
    <row r="64" spans="1:31" ht="12.75" customHeight="1">
      <c r="C64" s="3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</sheetData>
  <pageMargins left="0.7" right="0.7" top="0.75" bottom="0.75" header="0.3" footer="0.3"/>
  <pageSetup scale="50" fitToWidth="2" orientation="landscape" r:id="rId1"/>
  <headerFooter differentFirst="1" scaleWithDoc="0">
    <oddHeader>&amp;L&amp;"Times New Roman,Regular"&amp;9Washington-Allocated Revenue from Sale of Renewable Energy Attributes (REAs) and Renewable Energy Credits (RECs)
Docket UE 100749&amp;R&amp;"Times New Roman,Regular"&amp;9Redacted Attachment A - Page 3</oddHeader>
    <firstHeader>&amp;L&amp;"Times New Roman,Regular"&amp;9Washington-Allocated Revenue from Sale of Renewable Energy Attributes (REAs) and Renewable Energy Credits (RECs)
Docket UE 100749&amp;R&amp;"Times New Roman,Regular"&amp;9Redacted Attachment A - Page 2</firstHeader>
  </headerFooter>
  <colBreaks count="1" manualBreakCount="1">
    <brk id="15" min="3" max="59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view="pageLayout" zoomScaleNormal="85" zoomScaleSheetLayoutView="85" workbookViewId="0">
      <selection activeCell="B8" sqref="B8"/>
    </sheetView>
  </sheetViews>
  <sheetFormatPr defaultColWidth="6.109375" defaultRowHeight="13.2"/>
  <cols>
    <col min="1" max="1" width="3.88671875" style="102" customWidth="1"/>
    <col min="2" max="2" width="60.6640625" style="102" customWidth="1"/>
    <col min="3" max="4" width="18.33203125" style="103" customWidth="1"/>
    <col min="5" max="5" width="18.5546875" style="103" customWidth="1"/>
    <col min="6" max="6" width="17.33203125" style="103" customWidth="1"/>
    <col min="7" max="7" width="15.5546875" style="102" customWidth="1"/>
    <col min="8" max="8" width="7.44140625" style="102" bestFit="1" customWidth="1"/>
    <col min="9" max="16384" width="6.109375" style="102"/>
  </cols>
  <sheetData>
    <row r="1" spans="1:7" ht="12.75" customHeight="1">
      <c r="A1" s="146" t="s">
        <v>143</v>
      </c>
      <c r="E1" s="150" t="s">
        <v>144</v>
      </c>
    </row>
    <row r="2" spans="1:7" ht="12.75" customHeight="1">
      <c r="A2" s="146" t="s">
        <v>49</v>
      </c>
    </row>
    <row r="3" spans="1:7" ht="12.75" customHeight="1">
      <c r="B3" s="245" t="s">
        <v>145</v>
      </c>
      <c r="C3" s="149"/>
      <c r="D3" s="149"/>
      <c r="E3" s="149"/>
      <c r="F3" s="149"/>
    </row>
    <row r="4" spans="1:7" ht="12.75" customHeight="1">
      <c r="B4" s="161"/>
      <c r="C4" s="148" t="s">
        <v>50</v>
      </c>
      <c r="D4" s="148" t="s">
        <v>98</v>
      </c>
      <c r="E4" s="102"/>
      <c r="F4" s="102"/>
    </row>
    <row r="5" spans="1:7" ht="12.75" customHeight="1">
      <c r="A5" s="128"/>
      <c r="B5" s="147" t="s">
        <v>64</v>
      </c>
      <c r="C5" s="137">
        <v>2014</v>
      </c>
      <c r="D5" s="137">
        <v>2015</v>
      </c>
      <c r="E5" s="102"/>
      <c r="F5" s="102"/>
    </row>
    <row r="6" spans="1:7" ht="12.75" customHeight="1">
      <c r="A6" s="110">
        <f>A5+1</f>
        <v>1</v>
      </c>
      <c r="B6" s="136" t="s">
        <v>42</v>
      </c>
      <c r="C6" s="221"/>
      <c r="D6" s="222"/>
      <c r="E6" s="104"/>
      <c r="F6" s="104"/>
      <c r="G6" s="104"/>
    </row>
    <row r="7" spans="1:7" ht="12.75" customHeight="1">
      <c r="A7" s="117">
        <f>A6+1</f>
        <v>2</v>
      </c>
      <c r="B7" s="141" t="s">
        <v>41</v>
      </c>
      <c r="C7" s="223"/>
      <c r="D7" s="224"/>
      <c r="E7" s="104"/>
      <c r="F7" s="104"/>
      <c r="G7" s="104"/>
    </row>
    <row r="8" spans="1:7" ht="12.75" customHeight="1">
      <c r="A8" s="117">
        <f>A7+1</f>
        <v>3</v>
      </c>
      <c r="B8" s="124" t="s">
        <v>43</v>
      </c>
      <c r="C8" s="223"/>
      <c r="D8" s="224"/>
      <c r="E8" s="104"/>
      <c r="F8" s="104"/>
      <c r="G8" s="104"/>
    </row>
    <row r="9" spans="1:7" ht="12.75" customHeight="1">
      <c r="A9" s="117">
        <f>A8+1</f>
        <v>4</v>
      </c>
      <c r="B9" s="124" t="s">
        <v>44</v>
      </c>
      <c r="C9" s="223"/>
      <c r="D9" s="224"/>
      <c r="E9" s="104"/>
      <c r="F9" s="104"/>
      <c r="G9" s="104"/>
    </row>
    <row r="10" spans="1:7" s="146" customFormat="1" ht="12.75" customHeight="1">
      <c r="A10" s="128">
        <f>A9+1</f>
        <v>5</v>
      </c>
      <c r="B10" s="127" t="s">
        <v>52</v>
      </c>
      <c r="C10" s="225"/>
      <c r="D10" s="226"/>
      <c r="E10" s="104"/>
      <c r="F10" s="104"/>
      <c r="G10" s="104"/>
    </row>
    <row r="11" spans="1:7" s="146" customFormat="1" ht="12.75" customHeight="1">
      <c r="A11" s="117"/>
      <c r="B11" s="141"/>
      <c r="C11" s="140"/>
      <c r="D11" s="156"/>
      <c r="E11" s="104"/>
      <c r="F11" s="104"/>
      <c r="G11" s="104"/>
    </row>
    <row r="12" spans="1:7" ht="12.75" customHeight="1">
      <c r="A12" s="117">
        <f>A10+1</f>
        <v>6</v>
      </c>
      <c r="B12" s="125" t="s">
        <v>80</v>
      </c>
      <c r="C12" s="227"/>
      <c r="D12" s="228"/>
      <c r="E12" s="104"/>
      <c r="F12" s="104"/>
      <c r="G12" s="104"/>
    </row>
    <row r="13" spans="1:7" ht="12.75" customHeight="1">
      <c r="A13" s="117">
        <f>A12+1</f>
        <v>7</v>
      </c>
      <c r="B13" s="125" t="s">
        <v>81</v>
      </c>
      <c r="C13" s="229"/>
      <c r="D13" s="230"/>
      <c r="E13" s="104"/>
      <c r="F13" s="104"/>
      <c r="G13" s="104"/>
    </row>
    <row r="14" spans="1:7" ht="12.75" customHeight="1">
      <c r="A14" s="117">
        <f>A13+1</f>
        <v>8</v>
      </c>
      <c r="B14" s="125" t="s">
        <v>82</v>
      </c>
      <c r="C14" s="227"/>
      <c r="D14" s="230"/>
      <c r="E14" s="104"/>
      <c r="F14" s="104"/>
      <c r="G14" s="104"/>
    </row>
    <row r="15" spans="1:7" ht="12.75" customHeight="1">
      <c r="A15" s="117">
        <f>A14+1</f>
        <v>9</v>
      </c>
      <c r="B15" s="125" t="s">
        <v>83</v>
      </c>
      <c r="C15" s="229"/>
      <c r="D15" s="230"/>
      <c r="E15" s="104"/>
      <c r="F15" s="104"/>
      <c r="G15" s="104"/>
    </row>
    <row r="16" spans="1:7" ht="12.75" customHeight="1">
      <c r="A16" s="117"/>
      <c r="B16" s="124"/>
      <c r="C16" s="145"/>
      <c r="D16" s="157"/>
      <c r="E16" s="104"/>
      <c r="F16" s="104"/>
      <c r="G16" s="104"/>
    </row>
    <row r="17" spans="1:7" ht="12.75" customHeight="1">
      <c r="A17" s="134">
        <f>A15+1</f>
        <v>10</v>
      </c>
      <c r="B17" s="122" t="s">
        <v>84</v>
      </c>
      <c r="C17" s="231"/>
      <c r="D17" s="232"/>
      <c r="E17" s="104"/>
      <c r="F17" s="104"/>
      <c r="G17" s="104"/>
    </row>
    <row r="18" spans="1:7" ht="12.75" customHeight="1">
      <c r="A18" s="134">
        <f>A17+1</f>
        <v>11</v>
      </c>
      <c r="B18" s="121" t="s">
        <v>51</v>
      </c>
      <c r="C18" s="233"/>
      <c r="D18" s="234"/>
      <c r="E18" s="104"/>
      <c r="F18" s="104"/>
      <c r="G18" s="104"/>
    </row>
    <row r="19" spans="1:7" ht="12.75" customHeight="1">
      <c r="A19" s="133">
        <f>A18+1</f>
        <v>12</v>
      </c>
      <c r="B19" s="120" t="s">
        <v>85</v>
      </c>
      <c r="C19" s="235"/>
      <c r="D19" s="236"/>
      <c r="E19" s="104"/>
      <c r="F19" s="104"/>
      <c r="G19" s="104"/>
    </row>
    <row r="20" spans="1:7" ht="12.75" customHeight="1">
      <c r="A20" s="119"/>
      <c r="B20" s="121"/>
      <c r="C20" s="144"/>
      <c r="D20" s="144"/>
      <c r="E20" s="104"/>
      <c r="F20" s="104"/>
      <c r="G20" s="104"/>
    </row>
    <row r="21" spans="1:7" ht="12.75" customHeight="1">
      <c r="A21" s="114"/>
      <c r="B21" s="124"/>
      <c r="C21" s="143"/>
      <c r="D21" s="143"/>
      <c r="E21" s="104"/>
      <c r="F21" s="104"/>
      <c r="G21" s="104"/>
    </row>
    <row r="22" spans="1:7" ht="12.75" customHeight="1">
      <c r="A22" s="110"/>
      <c r="B22" s="142" t="s">
        <v>65</v>
      </c>
      <c r="C22" s="137">
        <v>2014</v>
      </c>
      <c r="D22" s="137">
        <v>2015</v>
      </c>
      <c r="E22" s="104"/>
      <c r="F22" s="104"/>
      <c r="G22" s="104"/>
    </row>
    <row r="23" spans="1:7" ht="12.75" customHeight="1">
      <c r="A23" s="110">
        <f>A19+1</f>
        <v>13</v>
      </c>
      <c r="B23" s="136" t="s">
        <v>23</v>
      </c>
      <c r="C23" s="221"/>
      <c r="D23" s="222"/>
      <c r="E23" s="104"/>
      <c r="F23" s="104"/>
      <c r="G23" s="104"/>
    </row>
    <row r="24" spans="1:7" ht="12.75" customHeight="1">
      <c r="A24" s="117">
        <f t="shared" ref="A24:A41" si="0">A23+1</f>
        <v>14</v>
      </c>
      <c r="B24" s="124" t="s">
        <v>24</v>
      </c>
      <c r="C24" s="223"/>
      <c r="D24" s="224"/>
      <c r="E24" s="104"/>
      <c r="F24" s="104"/>
      <c r="G24" s="104"/>
    </row>
    <row r="25" spans="1:7" ht="12.75" customHeight="1">
      <c r="A25" s="117">
        <f t="shared" si="0"/>
        <v>15</v>
      </c>
      <c r="B25" s="124" t="s">
        <v>25</v>
      </c>
      <c r="C25" s="223"/>
      <c r="D25" s="224"/>
      <c r="E25" s="104"/>
      <c r="F25" s="104"/>
      <c r="G25" s="104"/>
    </row>
    <row r="26" spans="1:7" ht="12.75" customHeight="1">
      <c r="A26" s="117">
        <f t="shared" si="0"/>
        <v>16</v>
      </c>
      <c r="B26" s="124" t="s">
        <v>26</v>
      </c>
      <c r="C26" s="223"/>
      <c r="D26" s="224"/>
      <c r="E26" s="104"/>
      <c r="F26" s="104"/>
      <c r="G26" s="104"/>
    </row>
    <row r="27" spans="1:7" ht="12.75" customHeight="1">
      <c r="A27" s="117">
        <f t="shared" si="0"/>
        <v>17</v>
      </c>
      <c r="B27" s="124" t="s">
        <v>27</v>
      </c>
      <c r="C27" s="223"/>
      <c r="D27" s="224"/>
      <c r="E27" s="104"/>
      <c r="F27" s="104"/>
      <c r="G27" s="104"/>
    </row>
    <row r="28" spans="1:7" ht="12.75" customHeight="1">
      <c r="A28" s="117">
        <f t="shared" si="0"/>
        <v>18</v>
      </c>
      <c r="B28" s="124" t="s">
        <v>28</v>
      </c>
      <c r="C28" s="223"/>
      <c r="D28" s="224"/>
      <c r="E28" s="104"/>
      <c r="F28" s="104"/>
      <c r="G28" s="104"/>
    </row>
    <row r="29" spans="1:7" ht="12.75" customHeight="1">
      <c r="A29" s="117">
        <f t="shared" si="0"/>
        <v>19</v>
      </c>
      <c r="B29" s="124" t="s">
        <v>29</v>
      </c>
      <c r="C29" s="223"/>
      <c r="D29" s="224"/>
      <c r="E29" s="104"/>
      <c r="F29" s="104"/>
      <c r="G29" s="104"/>
    </row>
    <row r="30" spans="1:7" ht="12.75" customHeight="1">
      <c r="A30" s="117">
        <f t="shared" si="0"/>
        <v>20</v>
      </c>
      <c r="B30" s="124" t="s">
        <v>30</v>
      </c>
      <c r="C30" s="223"/>
      <c r="D30" s="224"/>
      <c r="E30" s="104"/>
      <c r="F30" s="104"/>
      <c r="G30" s="104"/>
    </row>
    <row r="31" spans="1:7" ht="12.75" customHeight="1">
      <c r="A31" s="117">
        <f t="shared" si="0"/>
        <v>21</v>
      </c>
      <c r="B31" s="124" t="s">
        <v>31</v>
      </c>
      <c r="C31" s="223"/>
      <c r="D31" s="224"/>
      <c r="E31" s="104"/>
      <c r="F31" s="104"/>
      <c r="G31" s="104"/>
    </row>
    <row r="32" spans="1:7" ht="12.75" customHeight="1">
      <c r="A32" s="117">
        <f t="shared" si="0"/>
        <v>22</v>
      </c>
      <c r="B32" s="124" t="s">
        <v>32</v>
      </c>
      <c r="C32" s="223"/>
      <c r="D32" s="224"/>
      <c r="E32" s="104"/>
      <c r="F32" s="104"/>
      <c r="G32" s="104"/>
    </row>
    <row r="33" spans="1:7" ht="12.75" customHeight="1">
      <c r="A33" s="117">
        <f t="shared" si="0"/>
        <v>23</v>
      </c>
      <c r="B33" s="124" t="s">
        <v>33</v>
      </c>
      <c r="C33" s="223"/>
      <c r="D33" s="224"/>
      <c r="E33" s="104"/>
      <c r="F33" s="104"/>
      <c r="G33" s="104"/>
    </row>
    <row r="34" spans="1:7" ht="12.75" customHeight="1">
      <c r="A34" s="117">
        <f t="shared" si="0"/>
        <v>24</v>
      </c>
      <c r="B34" s="124" t="s">
        <v>34</v>
      </c>
      <c r="C34" s="223"/>
      <c r="D34" s="224"/>
      <c r="E34" s="104"/>
      <c r="F34" s="104"/>
      <c r="G34" s="104"/>
    </row>
    <row r="35" spans="1:7" ht="12.75" customHeight="1">
      <c r="A35" s="117">
        <f t="shared" si="0"/>
        <v>25</v>
      </c>
      <c r="B35" s="124" t="s">
        <v>35</v>
      </c>
      <c r="C35" s="223"/>
      <c r="D35" s="224"/>
      <c r="E35" s="104"/>
      <c r="F35" s="104"/>
      <c r="G35" s="104"/>
    </row>
    <row r="36" spans="1:7" ht="12.75" customHeight="1">
      <c r="A36" s="117">
        <f t="shared" si="0"/>
        <v>26</v>
      </c>
      <c r="B36" s="124" t="s">
        <v>36</v>
      </c>
      <c r="C36" s="223"/>
      <c r="D36" s="224"/>
      <c r="E36" s="104"/>
      <c r="F36" s="104"/>
      <c r="G36" s="104"/>
    </row>
    <row r="37" spans="1:7" ht="12.75" customHeight="1">
      <c r="A37" s="117">
        <f t="shared" si="0"/>
        <v>27</v>
      </c>
      <c r="B37" s="124" t="s">
        <v>37</v>
      </c>
      <c r="C37" s="223"/>
      <c r="D37" s="224"/>
      <c r="E37" s="104"/>
      <c r="F37" s="104"/>
      <c r="G37" s="104"/>
    </row>
    <row r="38" spans="1:7" ht="12.75" customHeight="1">
      <c r="A38" s="117">
        <f t="shared" si="0"/>
        <v>28</v>
      </c>
      <c r="B38" s="124" t="s">
        <v>38</v>
      </c>
      <c r="C38" s="223"/>
      <c r="D38" s="224"/>
      <c r="E38" s="104"/>
      <c r="F38" s="104"/>
      <c r="G38" s="104"/>
    </row>
    <row r="39" spans="1:7" ht="12.75" customHeight="1">
      <c r="A39" s="117">
        <f t="shared" si="0"/>
        <v>29</v>
      </c>
      <c r="B39" s="124" t="s">
        <v>39</v>
      </c>
      <c r="C39" s="223"/>
      <c r="D39" s="224"/>
      <c r="E39" s="104"/>
      <c r="F39" s="104"/>
      <c r="G39" s="104"/>
    </row>
    <row r="40" spans="1:7" ht="12.75" customHeight="1">
      <c r="A40" s="117">
        <f t="shared" si="0"/>
        <v>30</v>
      </c>
      <c r="B40" s="124" t="s">
        <v>40</v>
      </c>
      <c r="C40" s="223"/>
      <c r="D40" s="224"/>
      <c r="E40" s="104"/>
      <c r="F40" s="104"/>
      <c r="G40" s="104"/>
    </row>
    <row r="41" spans="1:7" ht="12.75" customHeight="1">
      <c r="A41" s="128">
        <f t="shared" si="0"/>
        <v>31</v>
      </c>
      <c r="B41" s="127" t="s">
        <v>52</v>
      </c>
      <c r="C41" s="225"/>
      <c r="D41" s="226"/>
      <c r="E41" s="104"/>
      <c r="F41" s="104"/>
      <c r="G41" s="104"/>
    </row>
    <row r="42" spans="1:7" ht="12.75" customHeight="1">
      <c r="A42" s="117"/>
      <c r="B42" s="141"/>
      <c r="C42" s="140"/>
      <c r="D42" s="156"/>
      <c r="E42" s="104"/>
      <c r="F42" s="104"/>
      <c r="G42" s="104"/>
    </row>
    <row r="43" spans="1:7" ht="12.75" customHeight="1">
      <c r="A43" s="117">
        <f>A41+1</f>
        <v>32</v>
      </c>
      <c r="B43" s="125" t="s">
        <v>80</v>
      </c>
      <c r="C43" s="229"/>
      <c r="D43" s="230"/>
      <c r="E43" s="104"/>
      <c r="F43" s="104"/>
      <c r="G43" s="104"/>
    </row>
    <row r="44" spans="1:7" ht="12.75" customHeight="1">
      <c r="A44" s="117">
        <f>A43+1</f>
        <v>33</v>
      </c>
      <c r="B44" s="125" t="s">
        <v>81</v>
      </c>
      <c r="C44" s="229"/>
      <c r="D44" s="230"/>
      <c r="E44" s="104"/>
      <c r="F44" s="104"/>
      <c r="G44" s="104"/>
    </row>
    <row r="45" spans="1:7" ht="12.75" customHeight="1">
      <c r="A45" s="117">
        <f>A44+1</f>
        <v>34</v>
      </c>
      <c r="B45" s="125" t="s">
        <v>82</v>
      </c>
      <c r="C45" s="229"/>
      <c r="D45" s="230"/>
      <c r="E45" s="104"/>
      <c r="F45" s="104"/>
      <c r="G45" s="104"/>
    </row>
    <row r="46" spans="1:7" ht="12.75" customHeight="1">
      <c r="A46" s="117">
        <f>A45+1</f>
        <v>35</v>
      </c>
      <c r="B46" s="125" t="s">
        <v>83</v>
      </c>
      <c r="C46" s="229"/>
      <c r="D46" s="230"/>
      <c r="E46" s="104"/>
      <c r="F46" s="104"/>
      <c r="G46" s="104"/>
    </row>
    <row r="47" spans="1:7" ht="12.75" customHeight="1">
      <c r="A47" s="117"/>
      <c r="B47" s="124"/>
      <c r="C47" s="135"/>
      <c r="D47" s="158"/>
      <c r="E47" s="104"/>
      <c r="F47" s="104"/>
      <c r="G47" s="104"/>
    </row>
    <row r="48" spans="1:7" ht="12.75" customHeight="1">
      <c r="A48" s="134">
        <f>A46+1</f>
        <v>36</v>
      </c>
      <c r="B48" s="122" t="s">
        <v>84</v>
      </c>
      <c r="C48" s="237"/>
      <c r="D48" s="238"/>
      <c r="E48" s="104"/>
      <c r="F48" s="104"/>
      <c r="G48" s="104"/>
    </row>
    <row r="49" spans="1:7" ht="12.75" customHeight="1">
      <c r="A49" s="134">
        <f>A48+1</f>
        <v>37</v>
      </c>
      <c r="B49" s="121" t="s">
        <v>51</v>
      </c>
      <c r="C49" s="239"/>
      <c r="D49" s="240"/>
      <c r="E49" s="104"/>
      <c r="F49" s="104"/>
      <c r="G49" s="104"/>
    </row>
    <row r="50" spans="1:7" ht="12.75" customHeight="1">
      <c r="A50" s="133">
        <f>A49+1</f>
        <v>38</v>
      </c>
      <c r="B50" s="120" t="s">
        <v>85</v>
      </c>
      <c r="C50" s="241"/>
      <c r="D50" s="242"/>
      <c r="E50" s="104"/>
      <c r="F50" s="104"/>
      <c r="G50" s="104"/>
    </row>
    <row r="51" spans="1:7" ht="12.75" customHeight="1">
      <c r="A51" s="119"/>
      <c r="B51" s="124"/>
      <c r="C51" s="139"/>
      <c r="D51" s="139"/>
      <c r="E51" s="104"/>
      <c r="F51" s="104"/>
      <c r="G51" s="104"/>
    </row>
    <row r="52" spans="1:7" ht="12.75" customHeight="1">
      <c r="A52" s="114"/>
      <c r="B52" s="124"/>
      <c r="C52" s="131"/>
      <c r="D52" s="131"/>
      <c r="E52" s="104"/>
      <c r="F52" s="104"/>
      <c r="G52" s="104"/>
    </row>
    <row r="53" spans="1:7" ht="12.75" customHeight="1">
      <c r="A53" s="110"/>
      <c r="B53" s="138" t="s">
        <v>66</v>
      </c>
      <c r="C53" s="137">
        <v>2014</v>
      </c>
      <c r="D53" s="137">
        <v>2015</v>
      </c>
      <c r="E53" s="104"/>
      <c r="F53" s="104"/>
      <c r="G53" s="104"/>
    </row>
    <row r="54" spans="1:7" ht="12.75" customHeight="1">
      <c r="A54" s="110">
        <f>A50+1</f>
        <v>39</v>
      </c>
      <c r="B54" s="136" t="s">
        <v>15</v>
      </c>
      <c r="C54" s="221"/>
      <c r="D54" s="222"/>
      <c r="E54" s="104"/>
      <c r="F54" s="104"/>
      <c r="G54" s="104"/>
    </row>
    <row r="55" spans="1:7" ht="12.75" customHeight="1">
      <c r="A55" s="117">
        <f t="shared" ref="A55:A62" si="1">A54+1</f>
        <v>40</v>
      </c>
      <c r="B55" s="124" t="s">
        <v>16</v>
      </c>
      <c r="C55" s="223"/>
      <c r="D55" s="224"/>
      <c r="E55" s="104"/>
      <c r="F55" s="104"/>
      <c r="G55" s="104"/>
    </row>
    <row r="56" spans="1:7" ht="12.75" customHeight="1">
      <c r="A56" s="117">
        <f t="shared" si="1"/>
        <v>41</v>
      </c>
      <c r="B56" s="124" t="s">
        <v>17</v>
      </c>
      <c r="C56" s="223"/>
      <c r="D56" s="224"/>
      <c r="E56" s="104"/>
      <c r="F56" s="104"/>
      <c r="G56" s="104"/>
    </row>
    <row r="57" spans="1:7" ht="12.75" customHeight="1">
      <c r="A57" s="117">
        <f t="shared" si="1"/>
        <v>42</v>
      </c>
      <c r="B57" s="124" t="s">
        <v>18</v>
      </c>
      <c r="C57" s="223"/>
      <c r="D57" s="224"/>
      <c r="E57" s="104"/>
      <c r="F57" s="104"/>
      <c r="G57" s="104"/>
    </row>
    <row r="58" spans="1:7" ht="12.75" customHeight="1">
      <c r="A58" s="117">
        <f t="shared" si="1"/>
        <v>43</v>
      </c>
      <c r="B58" s="124" t="s">
        <v>19</v>
      </c>
      <c r="C58" s="223"/>
      <c r="D58" s="224"/>
      <c r="E58" s="104"/>
      <c r="F58" s="104"/>
      <c r="G58" s="104"/>
    </row>
    <row r="59" spans="1:7" ht="12.75" customHeight="1">
      <c r="A59" s="117">
        <f t="shared" si="1"/>
        <v>44</v>
      </c>
      <c r="B59" s="124" t="s">
        <v>20</v>
      </c>
      <c r="C59" s="223"/>
      <c r="D59" s="224"/>
      <c r="E59" s="104"/>
      <c r="F59" s="104"/>
      <c r="G59" s="104"/>
    </row>
    <row r="60" spans="1:7" ht="12.75" customHeight="1">
      <c r="A60" s="117">
        <f t="shared" si="1"/>
        <v>45</v>
      </c>
      <c r="B60" s="124" t="s">
        <v>21</v>
      </c>
      <c r="C60" s="223"/>
      <c r="D60" s="224"/>
      <c r="E60" s="104"/>
      <c r="F60" s="104"/>
      <c r="G60" s="104"/>
    </row>
    <row r="61" spans="1:7" ht="12.75" customHeight="1">
      <c r="A61" s="117">
        <f t="shared" si="1"/>
        <v>46</v>
      </c>
      <c r="B61" s="124" t="s">
        <v>22</v>
      </c>
      <c r="C61" s="223"/>
      <c r="D61" s="224"/>
      <c r="E61" s="104"/>
      <c r="F61" s="104"/>
      <c r="G61" s="104"/>
    </row>
    <row r="62" spans="1:7" ht="12.75" customHeight="1">
      <c r="A62" s="128">
        <f t="shared" si="1"/>
        <v>47</v>
      </c>
      <c r="B62" s="127" t="s">
        <v>52</v>
      </c>
      <c r="C62" s="225"/>
      <c r="D62" s="226"/>
      <c r="E62" s="104"/>
      <c r="F62" s="104"/>
      <c r="G62" s="104"/>
    </row>
    <row r="63" spans="1:7" ht="12.75" customHeight="1">
      <c r="A63" s="128"/>
      <c r="B63" s="127"/>
      <c r="C63" s="126"/>
      <c r="D63" s="159"/>
      <c r="E63" s="104"/>
      <c r="F63" s="104"/>
      <c r="G63" s="104"/>
    </row>
    <row r="64" spans="1:7" ht="12.75" customHeight="1">
      <c r="A64" s="117">
        <f>A62+1</f>
        <v>48</v>
      </c>
      <c r="B64" s="125" t="s">
        <v>80</v>
      </c>
      <c r="C64" s="229"/>
      <c r="D64" s="230"/>
      <c r="E64" s="104"/>
      <c r="F64" s="104"/>
      <c r="G64" s="104"/>
    </row>
    <row r="65" spans="1:7" ht="12.75" customHeight="1">
      <c r="A65" s="117">
        <f>A64+1</f>
        <v>49</v>
      </c>
      <c r="B65" s="125" t="s">
        <v>81</v>
      </c>
      <c r="C65" s="229"/>
      <c r="D65" s="230"/>
      <c r="E65" s="104"/>
      <c r="F65" s="104"/>
      <c r="G65" s="104"/>
    </row>
    <row r="66" spans="1:7" ht="12.75" customHeight="1">
      <c r="A66" s="117">
        <f>A65+1</f>
        <v>50</v>
      </c>
      <c r="B66" s="125" t="s">
        <v>82</v>
      </c>
      <c r="C66" s="229"/>
      <c r="D66" s="230"/>
      <c r="E66" s="104"/>
      <c r="F66" s="104"/>
      <c r="G66" s="104"/>
    </row>
    <row r="67" spans="1:7" ht="12.75" customHeight="1">
      <c r="A67" s="117">
        <f>A66+1</f>
        <v>51</v>
      </c>
      <c r="B67" s="125" t="s">
        <v>83</v>
      </c>
      <c r="C67" s="229"/>
      <c r="D67" s="230"/>
      <c r="E67" s="104"/>
      <c r="F67" s="104"/>
      <c r="G67" s="104"/>
    </row>
    <row r="68" spans="1:7" ht="12.75" customHeight="1">
      <c r="A68" s="117"/>
      <c r="B68" s="124"/>
      <c r="C68" s="135"/>
      <c r="D68" s="158"/>
      <c r="E68" s="104"/>
      <c r="F68" s="104"/>
      <c r="G68" s="104"/>
    </row>
    <row r="69" spans="1:7" ht="12.75" customHeight="1">
      <c r="A69" s="134">
        <f>A67+1</f>
        <v>52</v>
      </c>
      <c r="B69" s="122" t="s">
        <v>84</v>
      </c>
      <c r="C69" s="237"/>
      <c r="D69" s="238"/>
      <c r="E69" s="104"/>
      <c r="F69" s="104"/>
      <c r="G69" s="104"/>
    </row>
    <row r="70" spans="1:7" ht="12.75" customHeight="1">
      <c r="A70" s="134">
        <f>A69+1</f>
        <v>53</v>
      </c>
      <c r="B70" s="121" t="s">
        <v>51</v>
      </c>
      <c r="C70" s="239"/>
      <c r="D70" s="240"/>
      <c r="E70" s="104"/>
      <c r="F70" s="104"/>
      <c r="G70" s="104"/>
    </row>
    <row r="71" spans="1:7" ht="12.75" customHeight="1">
      <c r="A71" s="133">
        <f>A70+1</f>
        <v>54</v>
      </c>
      <c r="B71" s="120" t="s">
        <v>85</v>
      </c>
      <c r="C71" s="241"/>
      <c r="D71" s="242"/>
      <c r="E71" s="104"/>
      <c r="F71" s="104"/>
      <c r="G71" s="104"/>
    </row>
    <row r="72" spans="1:7" ht="12.75" customHeight="1">
      <c r="A72" s="119"/>
      <c r="B72" s="121"/>
      <c r="C72" s="132"/>
      <c r="D72" s="132"/>
      <c r="E72" s="104"/>
      <c r="F72" s="104"/>
      <c r="G72" s="104"/>
    </row>
    <row r="73" spans="1:7" ht="12.75" customHeight="1">
      <c r="A73" s="114"/>
      <c r="B73" s="124"/>
      <c r="C73" s="131"/>
      <c r="D73" s="131"/>
      <c r="E73" s="104"/>
      <c r="F73" s="104"/>
      <c r="G73" s="104"/>
    </row>
    <row r="74" spans="1:7" ht="12.75" customHeight="1">
      <c r="A74" s="130"/>
      <c r="B74" s="129" t="s">
        <v>67</v>
      </c>
      <c r="C74" s="137">
        <v>2014</v>
      </c>
      <c r="D74" s="137">
        <v>2015</v>
      </c>
      <c r="E74" s="104"/>
      <c r="F74" s="104"/>
      <c r="G74" s="104"/>
    </row>
    <row r="75" spans="1:7" ht="12.75" customHeight="1">
      <c r="A75" s="110">
        <f>A71+1</f>
        <v>55</v>
      </c>
      <c r="B75" s="81" t="s">
        <v>14</v>
      </c>
      <c r="C75" s="221"/>
      <c r="D75" s="222"/>
      <c r="E75" s="104"/>
      <c r="F75" s="104"/>
      <c r="G75" s="104"/>
    </row>
    <row r="76" spans="1:7" ht="12.75" customHeight="1">
      <c r="A76" s="128">
        <f>A75+1</f>
        <v>56</v>
      </c>
      <c r="B76" s="127" t="s">
        <v>52</v>
      </c>
      <c r="C76" s="225"/>
      <c r="D76" s="226"/>
      <c r="E76" s="104"/>
      <c r="F76" s="104"/>
      <c r="G76" s="104"/>
    </row>
    <row r="77" spans="1:7" ht="12.75" customHeight="1">
      <c r="A77" s="128"/>
      <c r="B77" s="127"/>
      <c r="C77" s="126"/>
      <c r="D77" s="159"/>
      <c r="E77" s="104"/>
      <c r="F77" s="104"/>
      <c r="G77" s="104"/>
    </row>
    <row r="78" spans="1:7" ht="12.75" customHeight="1">
      <c r="A78" s="117">
        <f>A76+1</f>
        <v>57</v>
      </c>
      <c r="B78" s="125" t="s">
        <v>80</v>
      </c>
      <c r="C78" s="227"/>
      <c r="D78" s="228"/>
      <c r="E78" s="104"/>
      <c r="F78" s="104"/>
      <c r="G78" s="104"/>
    </row>
    <row r="79" spans="1:7" ht="12.75" customHeight="1">
      <c r="A79" s="117">
        <f>A78+1</f>
        <v>58</v>
      </c>
      <c r="B79" s="125" t="s">
        <v>81</v>
      </c>
      <c r="C79" s="227"/>
      <c r="D79" s="228"/>
      <c r="E79" s="104"/>
      <c r="F79" s="104"/>
      <c r="G79" s="104"/>
    </row>
    <row r="80" spans="1:7" ht="12.75" customHeight="1">
      <c r="A80" s="117">
        <f>A79+1</f>
        <v>59</v>
      </c>
      <c r="B80" s="125" t="s">
        <v>82</v>
      </c>
      <c r="C80" s="229"/>
      <c r="D80" s="230"/>
      <c r="E80" s="104"/>
      <c r="F80" s="104"/>
      <c r="G80" s="104"/>
    </row>
    <row r="81" spans="1:8" ht="12.75" customHeight="1">
      <c r="A81" s="117">
        <f>A80+1</f>
        <v>60</v>
      </c>
      <c r="B81" s="125" t="s">
        <v>83</v>
      </c>
      <c r="C81" s="227"/>
      <c r="D81" s="228"/>
      <c r="E81" s="104"/>
      <c r="F81" s="104"/>
      <c r="G81" s="104"/>
    </row>
    <row r="82" spans="1:8" ht="12.75" customHeight="1">
      <c r="A82" s="117"/>
      <c r="B82" s="124"/>
      <c r="C82" s="123"/>
      <c r="D82" s="160"/>
      <c r="E82" s="104"/>
      <c r="F82" s="104"/>
      <c r="G82" s="104"/>
    </row>
    <row r="83" spans="1:8" ht="12.75" customHeight="1">
      <c r="A83" s="117">
        <f>A81+1</f>
        <v>61</v>
      </c>
      <c r="B83" s="122" t="s">
        <v>84</v>
      </c>
      <c r="C83" s="231"/>
      <c r="D83" s="232"/>
      <c r="E83" s="104"/>
      <c r="F83" s="104"/>
      <c r="G83" s="104"/>
    </row>
    <row r="84" spans="1:8" ht="12.75" customHeight="1">
      <c r="A84" s="117">
        <f>A83+1</f>
        <v>62</v>
      </c>
      <c r="B84" s="121" t="s">
        <v>51</v>
      </c>
      <c r="C84" s="233"/>
      <c r="D84" s="234"/>
      <c r="E84" s="104"/>
      <c r="F84" s="104"/>
      <c r="G84" s="104"/>
    </row>
    <row r="85" spans="1:8" ht="12.75" customHeight="1">
      <c r="A85" s="107">
        <f>A84+1</f>
        <v>63</v>
      </c>
      <c r="B85" s="120" t="s">
        <v>85</v>
      </c>
      <c r="C85" s="235"/>
      <c r="D85" s="236"/>
      <c r="E85" s="104"/>
      <c r="F85" s="104"/>
      <c r="G85" s="104"/>
    </row>
    <row r="86" spans="1:8" ht="12.75" customHeight="1">
      <c r="A86" s="119"/>
      <c r="B86" s="105"/>
      <c r="C86" s="105"/>
      <c r="D86" s="105"/>
      <c r="E86" s="105"/>
      <c r="F86" s="105"/>
      <c r="G86" s="104"/>
      <c r="H86" s="105"/>
    </row>
    <row r="87" spans="1:8" ht="12.75" customHeight="1">
      <c r="A87" s="114"/>
      <c r="B87" s="105"/>
      <c r="C87" s="105"/>
      <c r="D87" s="105"/>
      <c r="E87" s="105"/>
      <c r="F87" s="105"/>
      <c r="G87" s="104"/>
      <c r="H87" s="105"/>
    </row>
    <row r="88" spans="1:8" ht="12.75" customHeight="1">
      <c r="A88" s="110"/>
      <c r="B88" s="109" t="s">
        <v>45</v>
      </c>
      <c r="C88" s="118" t="s">
        <v>46</v>
      </c>
      <c r="D88" s="105"/>
      <c r="E88" s="105"/>
      <c r="F88" s="102"/>
      <c r="G88" s="104"/>
      <c r="H88" s="105"/>
    </row>
    <row r="89" spans="1:8" ht="12.75" customHeight="1">
      <c r="A89" s="117">
        <f>A85+1</f>
        <v>64</v>
      </c>
      <c r="B89" s="116" t="s">
        <v>88</v>
      </c>
      <c r="C89" s="115">
        <v>3971579</v>
      </c>
      <c r="D89" s="105"/>
      <c r="E89" s="105"/>
      <c r="F89" s="102"/>
      <c r="G89" s="104"/>
      <c r="H89" s="105"/>
    </row>
    <row r="90" spans="1:8" ht="12.75" customHeight="1">
      <c r="A90" s="117">
        <f>A89+1</f>
        <v>65</v>
      </c>
      <c r="B90" s="152" t="s">
        <v>108</v>
      </c>
      <c r="C90" s="153">
        <v>4117646</v>
      </c>
      <c r="D90" s="105"/>
      <c r="E90" s="105"/>
      <c r="F90" s="102"/>
      <c r="G90" s="104"/>
      <c r="H90" s="105"/>
    </row>
    <row r="91" spans="1:8" ht="12.75" customHeight="1">
      <c r="A91" s="107">
        <f>A90+1</f>
        <v>66</v>
      </c>
      <c r="B91" s="106" t="s">
        <v>109</v>
      </c>
      <c r="C91" s="243"/>
      <c r="D91" s="105"/>
      <c r="E91" s="105"/>
      <c r="F91" s="102"/>
      <c r="G91" s="104"/>
      <c r="H91" s="105"/>
    </row>
    <row r="92" spans="1:8" ht="12.75" customHeight="1">
      <c r="A92" s="114"/>
      <c r="B92" s="113"/>
      <c r="C92" s="112"/>
      <c r="D92" s="111"/>
      <c r="E92" s="111"/>
      <c r="F92" s="102"/>
      <c r="G92" s="104"/>
      <c r="H92" s="105"/>
    </row>
    <row r="93" spans="1:8" ht="12.75" customHeight="1">
      <c r="A93" s="110"/>
      <c r="B93" s="109" t="s">
        <v>47</v>
      </c>
      <c r="C93" s="108" t="s">
        <v>46</v>
      </c>
      <c r="D93" s="246" t="s">
        <v>48</v>
      </c>
      <c r="E93" s="247"/>
      <c r="F93" s="102"/>
      <c r="G93" s="104"/>
      <c r="H93" s="105"/>
    </row>
    <row r="94" spans="1:8" ht="12.75" customHeight="1">
      <c r="A94" s="117">
        <f t="shared" ref="A94" si="2">A91+1</f>
        <v>67</v>
      </c>
      <c r="B94" s="152" t="s">
        <v>112</v>
      </c>
      <c r="C94" s="151">
        <v>121338.375</v>
      </c>
      <c r="D94" s="154" t="s">
        <v>99</v>
      </c>
      <c r="E94" s="155"/>
      <c r="F94" s="105"/>
      <c r="G94" s="104"/>
      <c r="H94" s="105"/>
    </row>
    <row r="95" spans="1:8">
      <c r="A95" s="117">
        <f>A94+1</f>
        <v>68</v>
      </c>
      <c r="B95" s="106" t="s">
        <v>111</v>
      </c>
      <c r="C95" s="244"/>
      <c r="D95" s="154" t="s">
        <v>110</v>
      </c>
      <c r="E95" s="155"/>
    </row>
  </sheetData>
  <mergeCells count="1">
    <mergeCell ref="D93:E93"/>
  </mergeCells>
  <pageMargins left="0.75" right="0.75" top="0.27" bottom="0.49" header="0.21" footer="0.3"/>
  <pageSetup scale="63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54"/>
  <sheetViews>
    <sheetView view="pageBreakPreview" zoomScale="115" zoomScaleNormal="70" zoomScaleSheetLayoutView="115" workbookViewId="0">
      <selection activeCell="E31" sqref="E31"/>
    </sheetView>
  </sheetViews>
  <sheetFormatPr defaultColWidth="8.88671875" defaultRowHeight="13.2"/>
  <cols>
    <col min="1" max="1" width="13.33203125" style="171" customWidth="1"/>
    <col min="2" max="6" width="16.44140625" style="171" customWidth="1"/>
    <col min="7" max="7" width="11.33203125" style="171" bestFit="1" customWidth="1"/>
    <col min="8" max="16384" width="8.88671875" style="171"/>
  </cols>
  <sheetData>
    <row r="1" spans="1:6">
      <c r="A1" s="167" t="s">
        <v>118</v>
      </c>
      <c r="B1" s="168"/>
      <c r="C1" s="169"/>
      <c r="D1" s="169"/>
      <c r="E1" s="168"/>
      <c r="F1" s="170" t="s">
        <v>96</v>
      </c>
    </row>
    <row r="3" spans="1:6">
      <c r="A3" s="171" t="s">
        <v>73</v>
      </c>
      <c r="B3" s="172">
        <v>6.4202727000000001E-2</v>
      </c>
      <c r="C3" s="171" t="s">
        <v>87</v>
      </c>
      <c r="D3" s="173"/>
      <c r="E3" s="173"/>
    </row>
    <row r="4" spans="1:6">
      <c r="A4" s="171" t="s">
        <v>73</v>
      </c>
      <c r="B4" s="172">
        <v>6.3780137000000001E-2</v>
      </c>
      <c r="C4" s="171" t="s">
        <v>117</v>
      </c>
      <c r="D4" s="173"/>
      <c r="E4" s="173"/>
    </row>
    <row r="5" spans="1:6">
      <c r="A5" s="173"/>
      <c r="B5" s="174"/>
      <c r="C5" s="175"/>
      <c r="D5" s="174"/>
      <c r="E5" s="176"/>
      <c r="F5" s="174"/>
    </row>
    <row r="6" spans="1:6">
      <c r="A6" s="173"/>
      <c r="B6" s="174"/>
      <c r="C6" s="175"/>
      <c r="D6" s="174"/>
      <c r="E6" s="176"/>
      <c r="F6" s="174"/>
    </row>
    <row r="7" spans="1:6" ht="26.4">
      <c r="A7" s="177"/>
      <c r="B7" s="178" t="s">
        <v>68</v>
      </c>
      <c r="C7" s="178" t="s">
        <v>69</v>
      </c>
      <c r="D7" s="178" t="s">
        <v>70</v>
      </c>
      <c r="E7" s="178" t="s">
        <v>71</v>
      </c>
      <c r="F7" s="178" t="s">
        <v>72</v>
      </c>
    </row>
    <row r="8" spans="1:6" ht="12" customHeight="1">
      <c r="A8" s="179">
        <v>41640</v>
      </c>
      <c r="B8" s="180">
        <v>0</v>
      </c>
      <c r="C8" s="82">
        <f>+'CONF Attach A - Page 2'!$D$61</f>
        <v>-1028.9470443388764</v>
      </c>
      <c r="D8" s="82">
        <f>'Attach A - Page 6'!C7</f>
        <v>0</v>
      </c>
      <c r="E8" s="83">
        <f t="shared" ref="E8:E20" si="0">(B8+((C8+D8)*0.5))*$B$3/12</f>
        <v>-2.7525502577144074</v>
      </c>
      <c r="F8" s="83">
        <f>B8+C8+D8+E8</f>
        <v>-1031.6995945965907</v>
      </c>
    </row>
    <row r="9" spans="1:6" ht="12" customHeight="1">
      <c r="A9" s="179">
        <v>41671</v>
      </c>
      <c r="B9" s="180">
        <f t="shared" ref="B9:B22" si="1">F8</f>
        <v>-1031.6995945965907</v>
      </c>
      <c r="C9" s="82">
        <f>+'CONF Attach A - Page 2'!$E$61</f>
        <v>-3987.2271806699464</v>
      </c>
      <c r="D9" s="82">
        <f>'Attach A - Page 6'!C8</f>
        <v>0</v>
      </c>
      <c r="E9" s="83">
        <f t="shared" si="0"/>
        <v>-16.186113041805143</v>
      </c>
      <c r="F9" s="83">
        <f t="shared" ref="F9:F17" si="2">B9+C9+D9+E9</f>
        <v>-5035.1128883083429</v>
      </c>
    </row>
    <row r="10" spans="1:6" ht="12" customHeight="1">
      <c r="A10" s="179">
        <v>41699</v>
      </c>
      <c r="B10" s="180">
        <f t="shared" si="1"/>
        <v>-5035.1128883083429</v>
      </c>
      <c r="C10" s="82">
        <f>+'CONF Attach A - Page 2'!$F$61</f>
        <v>-2060.8121069614481</v>
      </c>
      <c r="D10" s="82">
        <f>'Attach A - Page 6'!C9</f>
        <v>0</v>
      </c>
      <c r="E10" s="83">
        <f t="shared" si="0"/>
        <v>-32.451904727751028</v>
      </c>
      <c r="F10" s="83">
        <f t="shared" si="2"/>
        <v>-7128.3768999975418</v>
      </c>
    </row>
    <row r="11" spans="1:6" ht="12" customHeight="1">
      <c r="A11" s="179">
        <v>41730</v>
      </c>
      <c r="B11" s="180">
        <f t="shared" si="1"/>
        <v>-7128.3768999975418</v>
      </c>
      <c r="C11" s="82">
        <f>+'CONF Attach A - Page 2'!$G$61</f>
        <v>-1914.8380600443852</v>
      </c>
      <c r="D11" s="82">
        <f>'Attach A - Page 6'!C10</f>
        <v>0</v>
      </c>
      <c r="E11" s="83">
        <f t="shared" si="0"/>
        <v>-43.260845722730672</v>
      </c>
      <c r="F11" s="83">
        <f t="shared" si="2"/>
        <v>-9086.4758057646577</v>
      </c>
    </row>
    <row r="12" spans="1:6" ht="12" customHeight="1">
      <c r="A12" s="179">
        <v>41760</v>
      </c>
      <c r="B12" s="180">
        <f t="shared" si="1"/>
        <v>-9086.4758057646577</v>
      </c>
      <c r="C12" s="82">
        <f>+'CONF Attach A - Page 2'!$H$61</f>
        <v>10226.861540018273</v>
      </c>
      <c r="D12" s="82">
        <f>'Attach A - Page 6'!C11</f>
        <v>0</v>
      </c>
      <c r="E12" s="83">
        <f t="shared" si="0"/>
        <v>-21.256693815776412</v>
      </c>
      <c r="F12" s="83">
        <f t="shared" si="2"/>
        <v>1119.1290404378394</v>
      </c>
    </row>
    <row r="13" spans="1:6" ht="12" customHeight="1">
      <c r="A13" s="181">
        <v>41791</v>
      </c>
      <c r="B13" s="180">
        <f t="shared" si="1"/>
        <v>1119.1290404378394</v>
      </c>
      <c r="C13" s="82">
        <f>+'CONF Attach A - Page 2'!$I$61</f>
        <v>399.44341558199994</v>
      </c>
      <c r="D13" s="82">
        <f>'Attach A - Page 6'!C12</f>
        <v>0</v>
      </c>
      <c r="E13" s="83">
        <f t="shared" si="0"/>
        <v>7.0561512118568261</v>
      </c>
      <c r="F13" s="83">
        <f t="shared" si="2"/>
        <v>1525.6286072316962</v>
      </c>
    </row>
    <row r="14" spans="1:6" ht="12" customHeight="1">
      <c r="A14" s="179">
        <v>41821</v>
      </c>
      <c r="B14" s="180">
        <f t="shared" si="1"/>
        <v>1525.6286072316962</v>
      </c>
      <c r="C14" s="82">
        <f>+'CONF Attach A - Page 2'!$J$61</f>
        <v>-2419.4273944515244</v>
      </c>
      <c r="D14" s="82">
        <f>'Attach A - Page 6'!C13</f>
        <v>0</v>
      </c>
      <c r="E14" s="83">
        <f t="shared" si="0"/>
        <v>1.6902165601950456</v>
      </c>
      <c r="F14" s="83">
        <f t="shared" si="2"/>
        <v>-892.10857065963319</v>
      </c>
    </row>
    <row r="15" spans="1:6" ht="12" customHeight="1">
      <c r="A15" s="179">
        <v>41852</v>
      </c>
      <c r="B15" s="180">
        <f t="shared" si="1"/>
        <v>-892.10857065963319</v>
      </c>
      <c r="C15" s="82">
        <f>+'CONF Attach A - Page 2'!$K$61</f>
        <v>-3063.0402376767515</v>
      </c>
      <c r="D15" s="82">
        <f>'Attach A - Page 6'!C14</f>
        <v>0</v>
      </c>
      <c r="E15" s="83">
        <f t="shared" si="0"/>
        <v>-12.966964258434038</v>
      </c>
      <c r="F15" s="83">
        <f t="shared" si="2"/>
        <v>-3968.1157725948187</v>
      </c>
    </row>
    <row r="16" spans="1:6" ht="12" customHeight="1">
      <c r="A16" s="179">
        <v>41883</v>
      </c>
      <c r="B16" s="180">
        <f t="shared" si="1"/>
        <v>-3968.1157725948187</v>
      </c>
      <c r="C16" s="82">
        <f>+'CONF Attach A - Page 2'!$L$61</f>
        <v>-3195.7204217465469</v>
      </c>
      <c r="D16" s="82">
        <f>'Attach A - Page 6'!C15</f>
        <v>0</v>
      </c>
      <c r="E16" s="83">
        <f t="shared" si="0"/>
        <v>-29.779236379596536</v>
      </c>
      <c r="F16" s="83">
        <f t="shared" si="2"/>
        <v>-7193.6154307209617</v>
      </c>
    </row>
    <row r="17" spans="1:7" ht="12" customHeight="1">
      <c r="A17" s="179">
        <v>41913</v>
      </c>
      <c r="B17" s="180">
        <f t="shared" si="1"/>
        <v>-7193.6154307209617</v>
      </c>
      <c r="C17" s="82">
        <f>+'CONF Attach A - Page 2'!$M$61</f>
        <v>-3364.8941175456075</v>
      </c>
      <c r="D17" s="82">
        <f>'Attach A - Page 6'!C16</f>
        <v>0</v>
      </c>
      <c r="E17" s="83">
        <f t="shared" si="0"/>
        <v>-47.488951403992381</v>
      </c>
      <c r="F17" s="83">
        <f t="shared" si="2"/>
        <v>-10605.998499670563</v>
      </c>
    </row>
    <row r="18" spans="1:7" ht="12" customHeight="1">
      <c r="A18" s="179">
        <v>41944</v>
      </c>
      <c r="B18" s="180">
        <f t="shared" si="1"/>
        <v>-10605.998499670563</v>
      </c>
      <c r="C18" s="82">
        <f>+'CONF Attach A - Page 2'!$N$61</f>
        <v>-1160.7278892613067</v>
      </c>
      <c r="D18" s="82">
        <f>'Attach A - Page 6'!C17</f>
        <v>0</v>
      </c>
      <c r="E18" s="83">
        <f t="shared" si="0"/>
        <v>-59.849581177876978</v>
      </c>
      <c r="F18" s="83">
        <f t="shared" ref="F18:F23" si="3">B18+C18+D18+E18</f>
        <v>-11826.575970109747</v>
      </c>
    </row>
    <row r="19" spans="1:7" ht="12" customHeight="1">
      <c r="A19" s="181">
        <v>41974</v>
      </c>
      <c r="B19" s="180">
        <f>F18</f>
        <v>-11826.575970109747</v>
      </c>
      <c r="C19" s="82">
        <f>+'CONF Attach A - Page 2'!$O$61</f>
        <v>17750.577082977237</v>
      </c>
      <c r="D19" s="82">
        <f>'Attach A - Page 6'!C18</f>
        <v>0</v>
      </c>
      <c r="E19" s="83">
        <f t="shared" si="0"/>
        <v>-15.790058423191191</v>
      </c>
      <c r="F19" s="83">
        <f t="shared" si="3"/>
        <v>5908.2110544442994</v>
      </c>
    </row>
    <row r="20" spans="1:7">
      <c r="A20" s="181">
        <v>42005</v>
      </c>
      <c r="B20" s="180">
        <f>F19</f>
        <v>5908.2110544442994</v>
      </c>
      <c r="C20" s="82">
        <v>0</v>
      </c>
      <c r="D20" s="82">
        <f>'Attach A - Page 6'!C19</f>
        <v>0</v>
      </c>
      <c r="E20" s="83">
        <f t="shared" si="0"/>
        <v>31.610271782239124</v>
      </c>
      <c r="F20" s="83">
        <f t="shared" si="3"/>
        <v>5939.8213262265381</v>
      </c>
      <c r="G20" s="182"/>
    </row>
    <row r="21" spans="1:7">
      <c r="A21" s="181">
        <v>42036</v>
      </c>
      <c r="B21" s="180">
        <f>F20</f>
        <v>5939.8213262265381</v>
      </c>
      <c r="C21" s="82">
        <v>0</v>
      </c>
      <c r="D21" s="82">
        <f>'Attach A - Page 6'!C20</f>
        <v>0</v>
      </c>
      <c r="E21" s="83">
        <f>(B21+((C21+D21)*0.5))*$B$3/12</f>
        <v>31.779393919708365</v>
      </c>
      <c r="F21" s="83">
        <f t="shared" si="3"/>
        <v>5971.6007201462462</v>
      </c>
      <c r="G21" s="182"/>
    </row>
    <row r="22" spans="1:7">
      <c r="A22" s="181">
        <v>42064</v>
      </c>
      <c r="B22" s="180">
        <f t="shared" si="1"/>
        <v>5971.6007201462462</v>
      </c>
      <c r="C22" s="82">
        <v>0</v>
      </c>
      <c r="D22" s="82">
        <v>0</v>
      </c>
      <c r="E22" s="83">
        <f>(B22+((C22+D22)*0.5))*$B$3/12*30/31+(B22+((C22+D22)*0.5))*$B$4/12*1/31</f>
        <v>31.942637192733368</v>
      </c>
      <c r="F22" s="83">
        <f t="shared" si="3"/>
        <v>6003.5433573389791</v>
      </c>
      <c r="G22" s="182"/>
    </row>
    <row r="23" spans="1:7">
      <c r="A23" s="183">
        <v>42095</v>
      </c>
      <c r="B23" s="184">
        <f>F22</f>
        <v>6003.5433573389791</v>
      </c>
      <c r="C23" s="84">
        <v>0</v>
      </c>
      <c r="D23" s="84">
        <v>0</v>
      </c>
      <c r="E23" s="85">
        <f>(B23+((C23+D23)*0.5))*$B$4/12</f>
        <v>31.908901484710004</v>
      </c>
      <c r="F23" s="85">
        <f t="shared" si="3"/>
        <v>6035.4522588236896</v>
      </c>
      <c r="G23" s="182"/>
    </row>
    <row r="24" spans="1:7" ht="14.25" customHeight="1">
      <c r="A24" s="173" t="s">
        <v>0</v>
      </c>
      <c r="B24" s="185"/>
      <c r="C24" s="186">
        <f>SUM(C8:C23)</f>
        <v>6181.2475858811176</v>
      </c>
      <c r="D24" s="186">
        <f>SUM(D8:D23)</f>
        <v>0</v>
      </c>
      <c r="E24" s="186">
        <f>SUM(E8:E23)</f>
        <v>-145.79532705742599</v>
      </c>
      <c r="F24" s="86"/>
      <c r="G24" s="182"/>
    </row>
    <row r="25" spans="1:7">
      <c r="A25" s="173"/>
      <c r="B25" s="185"/>
      <c r="C25" s="186"/>
      <c r="D25" s="186"/>
      <c r="E25" s="186"/>
      <c r="F25" s="86"/>
    </row>
    <row r="26" spans="1:7">
      <c r="A26" s="173"/>
      <c r="B26" s="187"/>
      <c r="C26" s="186"/>
      <c r="D26" s="186"/>
      <c r="E26" s="186"/>
      <c r="F26" s="86"/>
    </row>
    <row r="27" spans="1:7">
      <c r="A27" s="173"/>
      <c r="B27" s="185"/>
      <c r="C27" s="186"/>
      <c r="D27" s="186"/>
      <c r="E27" s="186"/>
      <c r="F27" s="86"/>
    </row>
    <row r="28" spans="1:7">
      <c r="A28" s="173"/>
      <c r="B28" s="185"/>
      <c r="C28" s="186"/>
      <c r="D28" s="186"/>
      <c r="E28" s="186"/>
      <c r="F28" s="86"/>
    </row>
    <row r="29" spans="1:7">
      <c r="A29" s="173"/>
      <c r="B29" s="185"/>
      <c r="C29" s="186"/>
      <c r="D29" s="186"/>
      <c r="E29" s="186"/>
      <c r="F29" s="86"/>
    </row>
    <row r="30" spans="1:7">
      <c r="A30" s="173"/>
      <c r="B30" s="185"/>
      <c r="C30" s="186"/>
      <c r="D30" s="186"/>
      <c r="E30" s="186"/>
      <c r="F30" s="86"/>
    </row>
    <row r="31" spans="1:7">
      <c r="A31" s="173"/>
      <c r="B31" s="185"/>
      <c r="C31" s="186"/>
      <c r="D31" s="186"/>
      <c r="E31" s="186"/>
      <c r="F31" s="86"/>
    </row>
    <row r="32" spans="1:7">
      <c r="A32" s="173"/>
      <c r="B32" s="185"/>
      <c r="C32" s="186"/>
      <c r="D32" s="186"/>
      <c r="E32" s="186"/>
      <c r="F32" s="86"/>
    </row>
    <row r="33" spans="1:6">
      <c r="A33" s="173"/>
      <c r="B33" s="185"/>
      <c r="C33" s="186"/>
      <c r="D33" s="186"/>
      <c r="E33" s="186"/>
      <c r="F33" s="86"/>
    </row>
    <row r="34" spans="1:6">
      <c r="A34" s="173"/>
      <c r="B34" s="185"/>
      <c r="C34" s="186"/>
      <c r="D34" s="186"/>
      <c r="E34" s="186"/>
      <c r="F34" s="86"/>
    </row>
    <row r="35" spans="1:6">
      <c r="A35" s="173"/>
      <c r="B35" s="185"/>
      <c r="C35" s="186"/>
      <c r="D35" s="186"/>
      <c r="E35" s="186"/>
      <c r="F35" s="86"/>
    </row>
    <row r="36" spans="1:6">
      <c r="A36" s="173"/>
      <c r="B36" s="185"/>
      <c r="C36" s="186"/>
      <c r="D36" s="186"/>
      <c r="E36" s="186"/>
      <c r="F36" s="86"/>
    </row>
    <row r="37" spans="1:6">
      <c r="A37" s="173"/>
      <c r="B37" s="185"/>
      <c r="C37" s="186"/>
      <c r="D37" s="186"/>
      <c r="E37" s="186"/>
      <c r="F37" s="86"/>
    </row>
    <row r="38" spans="1:6">
      <c r="A38" s="173"/>
      <c r="B38" s="185"/>
      <c r="C38" s="186"/>
      <c r="D38" s="186"/>
      <c r="E38" s="186"/>
      <c r="F38" s="86"/>
    </row>
    <row r="39" spans="1:6">
      <c r="A39" s="173"/>
      <c r="B39" s="185"/>
      <c r="C39" s="186"/>
      <c r="D39" s="186"/>
      <c r="E39" s="186"/>
      <c r="F39" s="86"/>
    </row>
    <row r="40" spans="1:6">
      <c r="A40" s="173"/>
      <c r="B40" s="185"/>
      <c r="C40" s="186"/>
      <c r="D40" s="186"/>
      <c r="E40" s="186"/>
      <c r="F40" s="86"/>
    </row>
    <row r="41" spans="1:6">
      <c r="A41" s="173"/>
      <c r="B41" s="185"/>
      <c r="C41" s="186"/>
      <c r="D41" s="186"/>
      <c r="E41" s="186"/>
      <c r="F41" s="86"/>
    </row>
    <row r="42" spans="1:6">
      <c r="A42" s="173"/>
      <c r="B42" s="185"/>
      <c r="C42" s="186"/>
      <c r="D42" s="186"/>
      <c r="E42" s="186"/>
      <c r="F42" s="86"/>
    </row>
    <row r="43" spans="1:6">
      <c r="A43" s="173"/>
      <c r="B43" s="185"/>
      <c r="C43" s="186"/>
      <c r="D43" s="186"/>
      <c r="E43" s="186"/>
      <c r="F43" s="86"/>
    </row>
    <row r="44" spans="1:6">
      <c r="A44" s="173"/>
      <c r="B44" s="185"/>
      <c r="C44" s="186"/>
      <c r="D44" s="186"/>
      <c r="E44" s="186"/>
      <c r="F44" s="86"/>
    </row>
    <row r="45" spans="1:6">
      <c r="A45" s="173"/>
      <c r="B45" s="185"/>
      <c r="C45" s="186"/>
      <c r="D45" s="186"/>
      <c r="E45" s="186"/>
      <c r="F45" s="86"/>
    </row>
    <row r="46" spans="1:6">
      <c r="A46" s="173"/>
      <c r="B46" s="185"/>
      <c r="C46" s="186"/>
      <c r="D46" s="186"/>
      <c r="E46" s="186"/>
      <c r="F46" s="86"/>
    </row>
    <row r="47" spans="1:6">
      <c r="A47" s="173"/>
      <c r="B47" s="185"/>
      <c r="C47" s="186"/>
      <c r="D47" s="186"/>
      <c r="E47" s="186"/>
      <c r="F47" s="86"/>
    </row>
    <row r="48" spans="1:6">
      <c r="A48" s="173"/>
      <c r="B48" s="185"/>
      <c r="C48" s="186"/>
      <c r="D48" s="186"/>
      <c r="E48" s="186"/>
      <c r="F48" s="86"/>
    </row>
    <row r="49" spans="1:6">
      <c r="A49" s="173"/>
      <c r="B49" s="185"/>
      <c r="C49" s="186"/>
      <c r="D49" s="186"/>
      <c r="E49" s="186"/>
      <c r="F49" s="86"/>
    </row>
    <row r="50" spans="1:6">
      <c r="A50" s="173"/>
      <c r="B50" s="185"/>
      <c r="C50" s="186"/>
      <c r="D50" s="186"/>
      <c r="E50" s="186"/>
      <c r="F50" s="86"/>
    </row>
    <row r="51" spans="1:6">
      <c r="A51" s="173"/>
      <c r="B51" s="185"/>
      <c r="C51" s="82"/>
      <c r="D51" s="86"/>
      <c r="E51" s="87"/>
      <c r="F51" s="86"/>
    </row>
    <row r="54" spans="1:6">
      <c r="B54" s="179"/>
      <c r="C54" s="185"/>
    </row>
  </sheetData>
  <pageMargins left="0.75" right="0.75" top="1" bottom="1" header="0.87" footer="0.5"/>
  <pageSetup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100" zoomScaleSheetLayoutView="80" workbookViewId="0">
      <selection activeCell="N29" sqref="N29"/>
    </sheetView>
  </sheetViews>
  <sheetFormatPr defaultColWidth="8.88671875" defaultRowHeight="13.2"/>
  <cols>
    <col min="1" max="1" width="12.5546875" style="89" customWidth="1"/>
    <col min="2" max="2" width="24.109375" style="89" customWidth="1"/>
    <col min="3" max="3" width="13.88671875" style="89" bestFit="1" customWidth="1"/>
    <col min="4" max="4" width="8.88671875" style="89"/>
    <col min="5" max="5" width="22.88671875" style="89" customWidth="1"/>
    <col min="6" max="7" width="10.5546875" style="89" customWidth="1"/>
    <col min="8" max="16384" width="8.88671875" style="89"/>
  </cols>
  <sheetData>
    <row r="1" spans="1:9">
      <c r="A1" s="88" t="s">
        <v>138</v>
      </c>
      <c r="I1" s="79" t="s">
        <v>100</v>
      </c>
    </row>
    <row r="2" spans="1:9">
      <c r="A2" s="90"/>
    </row>
    <row r="3" spans="1:9">
      <c r="B3" s="194" t="s">
        <v>123</v>
      </c>
      <c r="C3" s="193"/>
      <c r="E3" s="194" t="s">
        <v>119</v>
      </c>
      <c r="F3" s="193"/>
    </row>
    <row r="4" spans="1:9">
      <c r="A4" s="90"/>
      <c r="B4" s="79" t="s">
        <v>122</v>
      </c>
      <c r="C4" s="193">
        <v>-4916392.848638542</v>
      </c>
      <c r="E4" s="79" t="s">
        <v>120</v>
      </c>
      <c r="F4" s="193">
        <f>'Attach A - Page 1'!C16+'Attach A - Page 1'!D16</f>
        <v>6035.4522588236678</v>
      </c>
    </row>
    <row r="5" spans="1:9">
      <c r="A5" s="90"/>
    </row>
    <row r="6" spans="1:9" ht="15.6">
      <c r="B6" s="192" t="s">
        <v>129</v>
      </c>
      <c r="E6" s="192" t="s">
        <v>53</v>
      </c>
    </row>
    <row r="7" spans="1:9" ht="13.5" customHeight="1">
      <c r="B7" s="95">
        <v>41640</v>
      </c>
      <c r="C7" s="96">
        <v>0</v>
      </c>
      <c r="E7" s="95">
        <v>41640</v>
      </c>
      <c r="F7" s="96">
        <v>0</v>
      </c>
    </row>
    <row r="8" spans="1:9" ht="13.5" customHeight="1">
      <c r="B8" s="95">
        <v>41671</v>
      </c>
      <c r="C8" s="96">
        <v>0</v>
      </c>
      <c r="E8" s="95">
        <v>41671</v>
      </c>
      <c r="F8" s="96">
        <v>0</v>
      </c>
    </row>
    <row r="9" spans="1:9" ht="13.5" customHeight="1">
      <c r="B9" s="95">
        <v>41699</v>
      </c>
      <c r="C9" s="96">
        <v>0</v>
      </c>
      <c r="E9" s="95">
        <v>41699</v>
      </c>
      <c r="F9" s="96">
        <v>0</v>
      </c>
    </row>
    <row r="10" spans="1:9" ht="13.5" customHeight="1">
      <c r="B10" s="97" t="s">
        <v>121</v>
      </c>
      <c r="C10" s="91">
        <v>0</v>
      </c>
      <c r="E10" s="97" t="s">
        <v>121</v>
      </c>
      <c r="F10" s="91">
        <v>0</v>
      </c>
    </row>
    <row r="11" spans="1:9" ht="13.5" customHeight="1">
      <c r="B11" s="95">
        <v>41760</v>
      </c>
      <c r="C11" s="91">
        <v>0</v>
      </c>
      <c r="E11" s="95">
        <v>41760</v>
      </c>
      <c r="F11" s="91">
        <v>0</v>
      </c>
    </row>
    <row r="12" spans="1:9" ht="13.5" customHeight="1">
      <c r="B12" s="95">
        <v>41791</v>
      </c>
      <c r="C12" s="91">
        <v>0</v>
      </c>
      <c r="E12" s="95">
        <v>41791</v>
      </c>
      <c r="F12" s="91">
        <v>0</v>
      </c>
    </row>
    <row r="13" spans="1:9" ht="13.5" customHeight="1">
      <c r="B13" s="95">
        <v>41821</v>
      </c>
      <c r="C13" s="91">
        <v>0</v>
      </c>
      <c r="E13" s="95">
        <v>41821</v>
      </c>
      <c r="F13" s="91">
        <v>0</v>
      </c>
    </row>
    <row r="14" spans="1:9" ht="13.5" customHeight="1">
      <c r="B14" s="95">
        <v>41852</v>
      </c>
      <c r="C14" s="91">
        <v>0</v>
      </c>
      <c r="E14" s="95">
        <v>41852</v>
      </c>
      <c r="F14" s="91">
        <v>0</v>
      </c>
    </row>
    <row r="15" spans="1:9" ht="13.5" customHeight="1">
      <c r="B15" s="95">
        <v>41883</v>
      </c>
      <c r="C15" s="91">
        <v>0</v>
      </c>
      <c r="E15" s="95">
        <v>41883</v>
      </c>
      <c r="F15" s="91">
        <v>0</v>
      </c>
    </row>
    <row r="16" spans="1:9" ht="13.5" customHeight="1">
      <c r="B16" s="95">
        <v>41913</v>
      </c>
      <c r="C16" s="91">
        <v>0</v>
      </c>
      <c r="E16" s="95">
        <v>41913</v>
      </c>
      <c r="F16" s="91">
        <v>0</v>
      </c>
    </row>
    <row r="17" spans="2:6" ht="13.5" customHeight="1">
      <c r="B17" s="95">
        <v>41944</v>
      </c>
      <c r="C17" s="91">
        <v>0</v>
      </c>
      <c r="E17" s="95">
        <v>41944</v>
      </c>
      <c r="F17" s="91">
        <v>0</v>
      </c>
    </row>
    <row r="18" spans="2:6" ht="13.5" customHeight="1">
      <c r="B18" s="95">
        <v>41974</v>
      </c>
      <c r="C18" s="190">
        <v>0</v>
      </c>
      <c r="D18" s="191"/>
      <c r="E18" s="95">
        <v>41974</v>
      </c>
      <c r="F18" s="190">
        <v>0</v>
      </c>
    </row>
    <row r="19" spans="2:6" ht="13.5" customHeight="1">
      <c r="B19" s="95">
        <v>42005</v>
      </c>
      <c r="C19" s="190"/>
      <c r="D19" s="191"/>
      <c r="E19" s="95">
        <v>42005</v>
      </c>
      <c r="F19" s="190">
        <v>0</v>
      </c>
    </row>
    <row r="20" spans="2:6" ht="13.5" customHeight="1">
      <c r="B20" s="95">
        <v>42036</v>
      </c>
      <c r="C20" s="190"/>
      <c r="D20" s="191"/>
      <c r="E20" s="95">
        <v>42036</v>
      </c>
      <c r="F20" s="190">
        <v>0</v>
      </c>
    </row>
    <row r="21" spans="2:6" ht="13.5" customHeight="1">
      <c r="B21" s="95" t="s">
        <v>113</v>
      </c>
      <c r="C21" s="200">
        <v>-229.73</v>
      </c>
      <c r="D21" s="191"/>
      <c r="E21" s="95">
        <v>42078</v>
      </c>
      <c r="F21" s="190">
        <v>0</v>
      </c>
    </row>
    <row r="22" spans="2:6" ht="13.5" customHeight="1">
      <c r="B22" s="95" t="s">
        <v>124</v>
      </c>
      <c r="C22" s="196">
        <f>$C$4/24</f>
        <v>-204849.70202660593</v>
      </c>
      <c r="D22" s="191"/>
      <c r="E22" s="95">
        <v>42095</v>
      </c>
      <c r="F22" s="190">
        <v>0</v>
      </c>
    </row>
    <row r="23" spans="2:6" ht="13.5" customHeight="1">
      <c r="B23" s="95" t="s">
        <v>125</v>
      </c>
      <c r="C23" s="196">
        <f>$C$4/24</f>
        <v>-204849.70202660593</v>
      </c>
      <c r="D23" s="191"/>
      <c r="E23" s="95">
        <v>42125</v>
      </c>
      <c r="F23" s="190">
        <v>0</v>
      </c>
    </row>
    <row r="24" spans="2:6" ht="13.5" customHeight="1">
      <c r="B24" s="95" t="s">
        <v>126</v>
      </c>
      <c r="C24" s="196">
        <f t="shared" ref="C24:C30" si="0">$C$4/24</f>
        <v>-204849.70202660593</v>
      </c>
      <c r="D24" s="191"/>
      <c r="E24" s="95">
        <v>42156</v>
      </c>
      <c r="F24" s="190">
        <v>0</v>
      </c>
    </row>
    <row r="25" spans="2:6" ht="13.5" customHeight="1">
      <c r="B25" s="95" t="s">
        <v>127</v>
      </c>
      <c r="C25" s="196">
        <f t="shared" si="0"/>
        <v>-204849.70202660593</v>
      </c>
      <c r="D25" s="191"/>
      <c r="E25" s="95">
        <v>42186</v>
      </c>
      <c r="F25" s="190">
        <v>0</v>
      </c>
    </row>
    <row r="26" spans="2:6" ht="13.5" customHeight="1">
      <c r="B26" s="95" t="s">
        <v>128</v>
      </c>
      <c r="C26" s="196">
        <f t="shared" si="0"/>
        <v>-204849.70202660593</v>
      </c>
      <c r="D26" s="191"/>
      <c r="E26" s="95">
        <v>42217</v>
      </c>
      <c r="F26" s="190">
        <v>0</v>
      </c>
    </row>
    <row r="27" spans="2:6" ht="13.5" customHeight="1">
      <c r="B27" s="95" t="s">
        <v>130</v>
      </c>
      <c r="C27" s="196">
        <f t="shared" si="0"/>
        <v>-204849.70202660593</v>
      </c>
      <c r="D27" s="191"/>
      <c r="E27" s="95">
        <v>42248</v>
      </c>
      <c r="F27" s="190">
        <v>0</v>
      </c>
    </row>
    <row r="28" spans="2:6" ht="13.5" customHeight="1">
      <c r="B28" s="95" t="s">
        <v>132</v>
      </c>
      <c r="C28" s="196">
        <f t="shared" si="0"/>
        <v>-204849.70202660593</v>
      </c>
      <c r="D28" s="191"/>
      <c r="E28" s="95">
        <v>42278</v>
      </c>
      <c r="F28" s="190">
        <v>0</v>
      </c>
    </row>
    <row r="29" spans="2:6" ht="13.5" customHeight="1">
      <c r="B29" s="95" t="s">
        <v>131</v>
      </c>
      <c r="C29" s="196">
        <f t="shared" si="0"/>
        <v>-204849.70202660593</v>
      </c>
      <c r="D29" s="191"/>
      <c r="E29" s="95">
        <v>42309</v>
      </c>
      <c r="F29" s="190">
        <v>0</v>
      </c>
    </row>
    <row r="30" spans="2:6" ht="13.5" customHeight="1">
      <c r="B30" s="98" t="s">
        <v>133</v>
      </c>
      <c r="C30" s="197">
        <f t="shared" si="0"/>
        <v>-204849.70202660593</v>
      </c>
      <c r="D30" s="191"/>
      <c r="E30" s="98">
        <v>42339</v>
      </c>
      <c r="F30" s="201">
        <v>0</v>
      </c>
    </row>
    <row r="31" spans="2:6" ht="13.5" customHeight="1">
      <c r="B31" s="95"/>
      <c r="C31" s="190"/>
      <c r="E31" s="95"/>
      <c r="F31" s="190"/>
    </row>
    <row r="32" spans="2:6">
      <c r="B32" s="79" t="s">
        <v>114</v>
      </c>
      <c r="C32" s="92">
        <f>SUM(C7:C18)</f>
        <v>0</v>
      </c>
      <c r="E32" s="79" t="s">
        <v>114</v>
      </c>
      <c r="F32" s="92">
        <f>SUM(F7:F18)</f>
        <v>0</v>
      </c>
    </row>
    <row r="33" spans="1:6">
      <c r="B33" s="79" t="s">
        <v>136</v>
      </c>
      <c r="C33" s="92">
        <f>SUM(C19:C30)</f>
        <v>-1843877.0482394532</v>
      </c>
      <c r="E33" s="79" t="s">
        <v>115</v>
      </c>
      <c r="F33" s="92">
        <f>SUM(F19:F30)</f>
        <v>0</v>
      </c>
    </row>
    <row r="35" spans="1:6" ht="15.6">
      <c r="A35" s="89" t="s">
        <v>139</v>
      </c>
    </row>
    <row r="36" spans="1:6" ht="15.6">
      <c r="A36" s="195" t="s">
        <v>137</v>
      </c>
    </row>
    <row r="37" spans="1:6">
      <c r="A37" s="89" t="s">
        <v>74</v>
      </c>
      <c r="B37" s="93">
        <f>C32-'Attach A - Page 5'!D20</f>
        <v>0</v>
      </c>
    </row>
  </sheetData>
  <pageMargins left="0.7" right="0.7" top="0.75" bottom="0.75" header="0.3" footer="0.3"/>
  <pageSetup scale="74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2015-05-01T07:00:00+00:00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C26A8-3B25-4E81-ACE2-B66011EAFE2B}"/>
</file>

<file path=customXml/itemProps2.xml><?xml version="1.0" encoding="utf-8"?>
<ds:datastoreItem xmlns:ds="http://schemas.openxmlformats.org/officeDocument/2006/customXml" ds:itemID="{57488170-1736-42C5-BC39-158A3D9D023A}"/>
</file>

<file path=customXml/itemProps3.xml><?xml version="1.0" encoding="utf-8"?>
<ds:datastoreItem xmlns:ds="http://schemas.openxmlformats.org/officeDocument/2006/customXml" ds:itemID="{003C938A-675B-4776-8445-0C480D859039}"/>
</file>

<file path=customXml/itemProps4.xml><?xml version="1.0" encoding="utf-8"?>
<ds:datastoreItem xmlns:ds="http://schemas.openxmlformats.org/officeDocument/2006/customXml" ds:itemID="{ABDD5858-E034-4C06-AE8A-EEA8EC7E2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Attach A - Page 1</vt:lpstr>
      <vt:lpstr>CONF Attach A - Page 2</vt:lpstr>
      <vt:lpstr>CONF Attach A - Page 4</vt:lpstr>
      <vt:lpstr>Attach A - Page 5</vt:lpstr>
      <vt:lpstr>Attach A - Page 6</vt:lpstr>
      <vt:lpstr>'Attach A - Page 1'!_ftn1</vt:lpstr>
      <vt:lpstr>'Attach A - Page 1'!_ftnref1</vt:lpstr>
      <vt:lpstr>'Attach A - Page 1'!Print_Area</vt:lpstr>
      <vt:lpstr>'Attach A - Page 5'!Print_Area</vt:lpstr>
      <vt:lpstr>'Attach A - Page 6'!Print_Area</vt:lpstr>
      <vt:lpstr>'CONF Attach A - Page 2'!Print_Area</vt:lpstr>
      <vt:lpstr>'CONF Attach A - Page 4'!Print_Area</vt:lpstr>
      <vt:lpstr>'CONF Attach A - Page 2'!Print_Titles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Bryce Dalley</dc:creator>
  <cp:lastModifiedBy>Information Services</cp:lastModifiedBy>
  <cp:lastPrinted>2015-05-01T16:07:31Z</cp:lastPrinted>
  <dcterms:created xsi:type="dcterms:W3CDTF">2012-10-24T21:40:05Z</dcterms:created>
  <dcterms:modified xsi:type="dcterms:W3CDTF">2015-05-01T23:42:46Z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