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F343B9EF-FA1C-4949-BAA7-8BDE81AB68FD}" xr6:coauthVersionLast="47" xr6:coauthVersionMax="47" xr10:uidLastSave="{00000000-0000-0000-0000-000000000000}"/>
  <bookViews>
    <workbookView xWindow="-120" yWindow="-120" windowWidth="11760" windowHeight="20130" xr2:uid="{570820F6-75C9-4644-8540-6A0711362608}"/>
  </bookViews>
  <sheets>
    <sheet name="Cover" sheetId="4" r:id="rId1"/>
    <sheet name="A-RR Cross-Reference " sheetId="5" r:id="rId2"/>
    <sheet name="B - COS Results" sheetId="1" r:id="rId3"/>
    <sheet name="C-COS Allocation Factors" sheetId="2" r:id="rId4"/>
    <sheet name="D-Summary of Adjustments" sheetId="6" r:id="rId5"/>
    <sheet name="E-Summary of Results" sheetId="3" r:id="rId6"/>
  </sheets>
  <definedNames>
    <definedName name="_xlnm._FilterDatabase" localSheetId="1" hidden="1">'A-RR Cross-Reference '!$A$6:$CL$499</definedName>
    <definedName name="Alloc_Factor_Name">#REF!</definedName>
    <definedName name="Check_Limit">#REF!</definedName>
    <definedName name="Class_Factor_Names">#REF!</definedName>
    <definedName name="Func_Factor_Name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LATESTK">1000</definedName>
    <definedName name="IQ_LATESTQ">500</definedName>
    <definedName name="IQ_LTM">2000</definedName>
    <definedName name="IQ_LTMMONTH">120000</definedName>
    <definedName name="IQ_MONTH">15000</definedName>
    <definedName name="IQ_NTM">6000</definedName>
    <definedName name="IQ_TODAY">0</definedName>
    <definedName name="IQ_WEEK">50000</definedName>
    <definedName name="IQ_YTD">3000</definedName>
    <definedName name="IQ_YTDMONTH">130000</definedName>
    <definedName name="_xlnm.Print_Area" localSheetId="1">'A-RR Cross-Reference '!$A$3:$CL$499</definedName>
    <definedName name="_xlnm.Print_Area" localSheetId="2">'B - COS Results'!$A$1:$M$502</definedName>
    <definedName name="_xlnm.Print_Area" localSheetId="0">Cover!$A$1:$J$40</definedName>
    <definedName name="_xlnm.Print_Area" localSheetId="4">'D-Summary of Adjustments'!$B$1:$J$109</definedName>
    <definedName name="_xlnm.Print_Titles" localSheetId="1">'A-RR Cross-Reference '!$A:$D,'A-RR Cross-Reference '!$3:$7</definedName>
    <definedName name="_xlnm.Print_Titles" localSheetId="2">'B - COS Results'!$A:$D,'B - COS Results'!$1:$4</definedName>
    <definedName name="_xlnm.Print_Titles" localSheetId="3">'C-COS Allocation Factors'!$D:$D,'C-COS Allocation Factors'!$1:$4</definedName>
    <definedName name="_xlnm.Print_Titles" localSheetId="4">'D-Summary of Adjustments'!$1:$10</definedName>
    <definedName name="ROR_System">#REF!</definedName>
    <definedName name="TOTALCustomerSheets">OFFSET(#REF!,,,12-COUNTBLANK(#REF!))</definedName>
    <definedName name="TOTALDemandSheets">OFFSET(#REF!,,,12-COUNTBLANK(#REF!))</definedName>
    <definedName name="TOTALECSheets">OFFSET(#REF!,,,12-COUNTBLANK(#REF!))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4" i="6" l="1"/>
  <c r="M104" i="6" s="1"/>
  <c r="F104" i="6"/>
  <c r="M100" i="6" s="1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104" i="6" s="1"/>
  <c r="M56" i="6"/>
  <c r="H56" i="6"/>
  <c r="G56" i="6"/>
  <c r="G107" i="6" s="1"/>
  <c r="F56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B16" i="6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B55" i="6" s="1"/>
  <c r="B56" i="6" s="1"/>
  <c r="B62" i="6" s="1"/>
  <c r="B63" i="6" s="1"/>
  <c r="B64" i="6" s="1"/>
  <c r="B65" i="6" s="1"/>
  <c r="B66" i="6" s="1"/>
  <c r="B67" i="6" s="1"/>
  <c r="B68" i="6" s="1"/>
  <c r="B69" i="6" s="1"/>
  <c r="B70" i="6" s="1"/>
  <c r="B71" i="6" s="1"/>
  <c r="B72" i="6" s="1"/>
  <c r="B73" i="6" s="1"/>
  <c r="B74" i="6" s="1"/>
  <c r="B75" i="6" s="1"/>
  <c r="B76" i="6" s="1"/>
  <c r="B77" i="6" s="1"/>
  <c r="B78" i="6" s="1"/>
  <c r="B79" i="6" s="1"/>
  <c r="B80" i="6" s="1"/>
  <c r="B81" i="6" s="1"/>
  <c r="B82" i="6" s="1"/>
  <c r="B83" i="6" s="1"/>
  <c r="B84" i="6" s="1"/>
  <c r="B85" i="6" s="1"/>
  <c r="B86" i="6" s="1"/>
  <c r="B87" i="6" s="1"/>
  <c r="B88" i="6" s="1"/>
  <c r="B89" i="6" s="1"/>
  <c r="B90" i="6" s="1"/>
  <c r="B91" i="6" s="1"/>
  <c r="B92" i="6" s="1"/>
  <c r="B93" i="6" s="1"/>
  <c r="B94" i="6" s="1"/>
  <c r="B95" i="6" s="1"/>
  <c r="B96" i="6" s="1"/>
  <c r="B97" i="6" s="1"/>
  <c r="B98" i="6" s="1"/>
  <c r="B99" i="6" s="1"/>
  <c r="B100" i="6" s="1"/>
  <c r="B101" i="6" s="1"/>
  <c r="B102" i="6" s="1"/>
  <c r="B103" i="6" s="1"/>
  <c r="B104" i="6" s="1"/>
  <c r="B105" i="6" s="1"/>
  <c r="B106" i="6" s="1"/>
  <c r="B107" i="6" s="1"/>
  <c r="H15" i="6"/>
  <c r="B15" i="6"/>
  <c r="H14" i="6"/>
  <c r="CK494" i="5"/>
  <c r="CJ494" i="5"/>
  <c r="CI494" i="5"/>
  <c r="CH494" i="5"/>
  <c r="CG494" i="5"/>
  <c r="CF494" i="5"/>
  <c r="CE494" i="5"/>
  <c r="CD494" i="5"/>
  <c r="CC494" i="5"/>
  <c r="CB494" i="5"/>
  <c r="CA494" i="5"/>
  <c r="BZ494" i="5"/>
  <c r="BY494" i="5"/>
  <c r="BX494" i="5"/>
  <c r="BW494" i="5"/>
  <c r="BV494" i="5"/>
  <c r="BU494" i="5"/>
  <c r="BT494" i="5"/>
  <c r="BS494" i="5"/>
  <c r="BR494" i="5"/>
  <c r="BQ494" i="5"/>
  <c r="BP494" i="5"/>
  <c r="BO494" i="5"/>
  <c r="BN494" i="5"/>
  <c r="BM494" i="5"/>
  <c r="BL494" i="5"/>
  <c r="BK494" i="5"/>
  <c r="BJ494" i="5"/>
  <c r="BI494" i="5"/>
  <c r="BH494" i="5"/>
  <c r="BG494" i="5"/>
  <c r="BF494" i="5"/>
  <c r="BE494" i="5"/>
  <c r="BD494" i="5"/>
  <c r="BC494" i="5"/>
  <c r="BB494" i="5"/>
  <c r="BA494" i="5"/>
  <c r="AZ494" i="5"/>
  <c r="AY494" i="5"/>
  <c r="AX494" i="5"/>
  <c r="AW494" i="5"/>
  <c r="AV494" i="5"/>
  <c r="AT494" i="5"/>
  <c r="AS494" i="5"/>
  <c r="AR494" i="5"/>
  <c r="AQ494" i="5"/>
  <c r="AO494" i="5"/>
  <c r="AN494" i="5"/>
  <c r="AM494" i="5"/>
  <c r="AL494" i="5"/>
  <c r="AK494" i="5"/>
  <c r="AJ494" i="5"/>
  <c r="AI494" i="5"/>
  <c r="AH494" i="5"/>
  <c r="AG494" i="5"/>
  <c r="AF494" i="5"/>
  <c r="AE494" i="5"/>
  <c r="AD494" i="5"/>
  <c r="AC494" i="5"/>
  <c r="AB494" i="5"/>
  <c r="AA494" i="5"/>
  <c r="Z494" i="5"/>
  <c r="Y494" i="5"/>
  <c r="X494" i="5"/>
  <c r="W494" i="5"/>
  <c r="V494" i="5"/>
  <c r="U494" i="5"/>
  <c r="T494" i="5"/>
  <c r="S494" i="5"/>
  <c r="R494" i="5"/>
  <c r="Q494" i="5"/>
  <c r="P494" i="5"/>
  <c r="O494" i="5"/>
  <c r="N494" i="5"/>
  <c r="M494" i="5"/>
  <c r="L494" i="5"/>
  <c r="K494" i="5"/>
  <c r="J494" i="5"/>
  <c r="I494" i="5"/>
  <c r="H494" i="5"/>
  <c r="G494" i="5"/>
  <c r="F494" i="5"/>
  <c r="E494" i="5"/>
  <c r="CK493" i="5"/>
  <c r="CL493" i="5" s="1"/>
  <c r="CL494" i="5" s="1"/>
  <c r="CJ493" i="5"/>
  <c r="AU493" i="5"/>
  <c r="AU494" i="5" s="1"/>
  <c r="CI492" i="5"/>
  <c r="CH492" i="5"/>
  <c r="CG492" i="5"/>
  <c r="CF492" i="5"/>
  <c r="CE492" i="5"/>
  <c r="CD492" i="5"/>
  <c r="CC492" i="5"/>
  <c r="CB492" i="5"/>
  <c r="CA492" i="5"/>
  <c r="BZ492" i="5"/>
  <c r="BY492" i="5"/>
  <c r="BX492" i="5"/>
  <c r="BW492" i="5"/>
  <c r="BV492" i="5"/>
  <c r="BU492" i="5"/>
  <c r="BT492" i="5"/>
  <c r="BS492" i="5"/>
  <c r="BR492" i="5"/>
  <c r="BQ492" i="5"/>
  <c r="BP492" i="5"/>
  <c r="BO492" i="5"/>
  <c r="BN492" i="5"/>
  <c r="BM492" i="5"/>
  <c r="BL492" i="5"/>
  <c r="BK492" i="5"/>
  <c r="BJ492" i="5"/>
  <c r="BI492" i="5"/>
  <c r="BH492" i="5"/>
  <c r="BG492" i="5"/>
  <c r="BF492" i="5"/>
  <c r="BE492" i="5"/>
  <c r="BD492" i="5"/>
  <c r="BC492" i="5"/>
  <c r="BB492" i="5"/>
  <c r="BA492" i="5"/>
  <c r="AZ492" i="5"/>
  <c r="AY492" i="5"/>
  <c r="AX492" i="5"/>
  <c r="AW492" i="5"/>
  <c r="AV492" i="5"/>
  <c r="AT492" i="5"/>
  <c r="AS492" i="5"/>
  <c r="AR492" i="5"/>
  <c r="AQ492" i="5"/>
  <c r="AO492" i="5"/>
  <c r="AN492" i="5"/>
  <c r="AM492" i="5"/>
  <c r="AL492" i="5"/>
  <c r="AK492" i="5"/>
  <c r="AJ492" i="5"/>
  <c r="AI492" i="5"/>
  <c r="AH492" i="5"/>
  <c r="AG492" i="5"/>
  <c r="AF492" i="5"/>
  <c r="AE492" i="5"/>
  <c r="AD492" i="5"/>
  <c r="AC492" i="5"/>
  <c r="AB492" i="5"/>
  <c r="AA492" i="5"/>
  <c r="Z492" i="5"/>
  <c r="Y492" i="5"/>
  <c r="X492" i="5"/>
  <c r="W492" i="5"/>
  <c r="V492" i="5"/>
  <c r="U492" i="5"/>
  <c r="T492" i="5"/>
  <c r="S492" i="5"/>
  <c r="R492" i="5"/>
  <c r="Q492" i="5"/>
  <c r="P492" i="5"/>
  <c r="O492" i="5"/>
  <c r="N492" i="5"/>
  <c r="M492" i="5"/>
  <c r="L492" i="5"/>
  <c r="K492" i="5"/>
  <c r="J492" i="5"/>
  <c r="I492" i="5"/>
  <c r="H492" i="5"/>
  <c r="G492" i="5"/>
  <c r="F492" i="5"/>
  <c r="E492" i="5"/>
  <c r="CK491" i="5"/>
  <c r="CL491" i="5" s="1"/>
  <c r="CJ491" i="5"/>
  <c r="AU491" i="5"/>
  <c r="CJ490" i="5"/>
  <c r="CK490" i="5" s="1"/>
  <c r="CL490" i="5" s="1"/>
  <c r="AU490" i="5"/>
  <c r="CJ489" i="5"/>
  <c r="AU489" i="5"/>
  <c r="CK489" i="5" s="1"/>
  <c r="CL489" i="5" s="1"/>
  <c r="CJ488" i="5"/>
  <c r="CK488" i="5" s="1"/>
  <c r="CL488" i="5" s="1"/>
  <c r="AU488" i="5"/>
  <c r="CJ487" i="5"/>
  <c r="CK487" i="5" s="1"/>
  <c r="CL487" i="5" s="1"/>
  <c r="AU487" i="5"/>
  <c r="CJ486" i="5"/>
  <c r="CK486" i="5" s="1"/>
  <c r="CL486" i="5" s="1"/>
  <c r="AU486" i="5"/>
  <c r="CJ485" i="5"/>
  <c r="AU485" i="5"/>
  <c r="AU492" i="5" s="1"/>
  <c r="BZ484" i="5"/>
  <c r="BJ484" i="5"/>
  <c r="AP484" i="5"/>
  <c r="AF484" i="5"/>
  <c r="AD484" i="5"/>
  <c r="AB484" i="5"/>
  <c r="P484" i="5"/>
  <c r="N484" i="5"/>
  <c r="L484" i="5"/>
  <c r="CJ483" i="5"/>
  <c r="AU483" i="5"/>
  <c r="CK483" i="5" s="1"/>
  <c r="CL483" i="5" s="1"/>
  <c r="CJ482" i="5"/>
  <c r="CJ484" i="5" s="1"/>
  <c r="CI482" i="5"/>
  <c r="CI484" i="5" s="1"/>
  <c r="CH482" i="5"/>
  <c r="CG482" i="5"/>
  <c r="CG484" i="5" s="1"/>
  <c r="CF482" i="5"/>
  <c r="CF484" i="5" s="1"/>
  <c r="CE482" i="5"/>
  <c r="CE484" i="5" s="1"/>
  <c r="CD482" i="5"/>
  <c r="CD484" i="5" s="1"/>
  <c r="CC482" i="5"/>
  <c r="CC484" i="5" s="1"/>
  <c r="CB482" i="5"/>
  <c r="CA482" i="5"/>
  <c r="CA484" i="5" s="1"/>
  <c r="BZ482" i="5"/>
  <c r="BY482" i="5"/>
  <c r="BY484" i="5" s="1"/>
  <c r="BX482" i="5"/>
  <c r="BW482" i="5"/>
  <c r="BW484" i="5" s="1"/>
  <c r="BV482" i="5"/>
  <c r="BV484" i="5" s="1"/>
  <c r="BU482" i="5"/>
  <c r="BU484" i="5" s="1"/>
  <c r="BT482" i="5"/>
  <c r="BT484" i="5" s="1"/>
  <c r="BS482" i="5"/>
  <c r="BS484" i="5" s="1"/>
  <c r="BR482" i="5"/>
  <c r="BQ482" i="5"/>
  <c r="BQ484" i="5" s="1"/>
  <c r="BP482" i="5"/>
  <c r="BP484" i="5" s="1"/>
  <c r="BO482" i="5"/>
  <c r="BO484" i="5" s="1"/>
  <c r="BN482" i="5"/>
  <c r="BN484" i="5" s="1"/>
  <c r="BM482" i="5"/>
  <c r="BM484" i="5" s="1"/>
  <c r="BL482" i="5"/>
  <c r="BK482" i="5"/>
  <c r="BK484" i="5" s="1"/>
  <c r="BJ482" i="5"/>
  <c r="BI482" i="5"/>
  <c r="BI484" i="5" s="1"/>
  <c r="BH482" i="5"/>
  <c r="BG482" i="5"/>
  <c r="BG484" i="5" s="1"/>
  <c r="BF482" i="5"/>
  <c r="BF484" i="5" s="1"/>
  <c r="BE482" i="5"/>
  <c r="BE484" i="5" s="1"/>
  <c r="BD482" i="5"/>
  <c r="BD484" i="5" s="1"/>
  <c r="BC482" i="5"/>
  <c r="BC484" i="5" s="1"/>
  <c r="BB482" i="5"/>
  <c r="BA482" i="5"/>
  <c r="BA484" i="5" s="1"/>
  <c r="AZ482" i="5"/>
  <c r="AZ484" i="5" s="1"/>
  <c r="AY482" i="5"/>
  <c r="AY484" i="5" s="1"/>
  <c r="AX482" i="5"/>
  <c r="AX484" i="5" s="1"/>
  <c r="AW482" i="5"/>
  <c r="AW484" i="5" s="1"/>
  <c r="AV482" i="5"/>
  <c r="AT482" i="5"/>
  <c r="AS482" i="5"/>
  <c r="AS484" i="5" s="1"/>
  <c r="AR482" i="5"/>
  <c r="AQ482" i="5"/>
  <c r="AQ484" i="5" s="1"/>
  <c r="AO482" i="5"/>
  <c r="AO484" i="5" s="1"/>
  <c r="AN482" i="5"/>
  <c r="AN484" i="5" s="1"/>
  <c r="AM482" i="5"/>
  <c r="AM484" i="5" s="1"/>
  <c r="AL482" i="5"/>
  <c r="AK482" i="5"/>
  <c r="AK484" i="5" s="1"/>
  <c r="AJ482" i="5"/>
  <c r="AJ484" i="5" s="1"/>
  <c r="AI482" i="5"/>
  <c r="AI484" i="5" s="1"/>
  <c r="AH482" i="5"/>
  <c r="AG482" i="5"/>
  <c r="AG484" i="5" s="1"/>
  <c r="AF482" i="5"/>
  <c r="AE482" i="5"/>
  <c r="AE484" i="5" s="1"/>
  <c r="AD482" i="5"/>
  <c r="AC482" i="5"/>
  <c r="AB482" i="5"/>
  <c r="AA482" i="5"/>
  <c r="Z482" i="5"/>
  <c r="Z484" i="5" s="1"/>
  <c r="Y482" i="5"/>
  <c r="Y484" i="5" s="1"/>
  <c r="X482" i="5"/>
  <c r="X484" i="5" s="1"/>
  <c r="W482" i="5"/>
  <c r="W484" i="5" s="1"/>
  <c r="V482" i="5"/>
  <c r="U482" i="5"/>
  <c r="U484" i="5" s="1"/>
  <c r="T482" i="5"/>
  <c r="T484" i="5" s="1"/>
  <c r="S482" i="5"/>
  <c r="S484" i="5" s="1"/>
  <c r="R482" i="5"/>
  <c r="Q482" i="5"/>
  <c r="Q484" i="5" s="1"/>
  <c r="P482" i="5"/>
  <c r="O482" i="5"/>
  <c r="O484" i="5" s="1"/>
  <c r="N482" i="5"/>
  <c r="M482" i="5"/>
  <c r="L482" i="5"/>
  <c r="K482" i="5"/>
  <c r="J482" i="5"/>
  <c r="J484" i="5" s="1"/>
  <c r="I482" i="5"/>
  <c r="I484" i="5" s="1"/>
  <c r="H482" i="5"/>
  <c r="H484" i="5" s="1"/>
  <c r="G482" i="5"/>
  <c r="G484" i="5" s="1"/>
  <c r="F482" i="5"/>
  <c r="E482" i="5"/>
  <c r="E484" i="5" s="1"/>
  <c r="CJ481" i="5"/>
  <c r="CK481" i="5" s="1"/>
  <c r="CL481" i="5" s="1"/>
  <c r="AU481" i="5"/>
  <c r="CJ480" i="5"/>
  <c r="AU480" i="5"/>
  <c r="CK480" i="5" s="1"/>
  <c r="CL480" i="5" s="1"/>
  <c r="CJ479" i="5"/>
  <c r="CK479" i="5" s="1"/>
  <c r="CL479" i="5" s="1"/>
  <c r="AU479" i="5"/>
  <c r="CJ478" i="5"/>
  <c r="CK478" i="5" s="1"/>
  <c r="CL478" i="5" s="1"/>
  <c r="AU478" i="5"/>
  <c r="CJ477" i="5"/>
  <c r="CK477" i="5" s="1"/>
  <c r="CL477" i="5" s="1"/>
  <c r="AU477" i="5"/>
  <c r="CJ476" i="5"/>
  <c r="AU476" i="5"/>
  <c r="AU482" i="5" s="1"/>
  <c r="CI475" i="5"/>
  <c r="CH475" i="5"/>
  <c r="CH484" i="5" s="1"/>
  <c r="CG475" i="5"/>
  <c r="CF475" i="5"/>
  <c r="CE475" i="5"/>
  <c r="CD475" i="5"/>
  <c r="CC475" i="5"/>
  <c r="CB475" i="5"/>
  <c r="CB484" i="5" s="1"/>
  <c r="CA475" i="5"/>
  <c r="BZ475" i="5"/>
  <c r="BY475" i="5"/>
  <c r="BX475" i="5"/>
  <c r="BX484" i="5" s="1"/>
  <c r="BW475" i="5"/>
  <c r="BV475" i="5"/>
  <c r="BU475" i="5"/>
  <c r="BT475" i="5"/>
  <c r="BS475" i="5"/>
  <c r="BR475" i="5"/>
  <c r="BR484" i="5" s="1"/>
  <c r="BQ475" i="5"/>
  <c r="BP475" i="5"/>
  <c r="BO475" i="5"/>
  <c r="BN475" i="5"/>
  <c r="BM475" i="5"/>
  <c r="BL475" i="5"/>
  <c r="BL484" i="5" s="1"/>
  <c r="BK475" i="5"/>
  <c r="BJ475" i="5"/>
  <c r="BI475" i="5"/>
  <c r="BH475" i="5"/>
  <c r="BH484" i="5" s="1"/>
  <c r="BG475" i="5"/>
  <c r="BF475" i="5"/>
  <c r="BE475" i="5"/>
  <c r="BD475" i="5"/>
  <c r="BC475" i="5"/>
  <c r="BB475" i="5"/>
  <c r="BB484" i="5" s="1"/>
  <c r="BA475" i="5"/>
  <c r="AZ475" i="5"/>
  <c r="AY475" i="5"/>
  <c r="AX475" i="5"/>
  <c r="AW475" i="5"/>
  <c r="AV475" i="5"/>
  <c r="AV484" i="5" s="1"/>
  <c r="AT475" i="5"/>
  <c r="AT484" i="5" s="1"/>
  <c r="AS475" i="5"/>
  <c r="AR475" i="5"/>
  <c r="AR484" i="5" s="1"/>
  <c r="AQ475" i="5"/>
  <c r="AO475" i="5"/>
  <c r="AN475" i="5"/>
  <c r="AM475" i="5"/>
  <c r="AL475" i="5"/>
  <c r="AL484" i="5" s="1"/>
  <c r="AK475" i="5"/>
  <c r="AJ475" i="5"/>
  <c r="AI475" i="5"/>
  <c r="AH475" i="5"/>
  <c r="AH484" i="5" s="1"/>
  <c r="AG475" i="5"/>
  <c r="AF475" i="5"/>
  <c r="AE475" i="5"/>
  <c r="AD475" i="5"/>
  <c r="AC475" i="5"/>
  <c r="AB475" i="5"/>
  <c r="AA475" i="5"/>
  <c r="Z475" i="5"/>
  <c r="Y475" i="5"/>
  <c r="X475" i="5"/>
  <c r="W475" i="5"/>
  <c r="V475" i="5"/>
  <c r="V484" i="5" s="1"/>
  <c r="U475" i="5"/>
  <c r="T475" i="5"/>
  <c r="S475" i="5"/>
  <c r="R475" i="5"/>
  <c r="R484" i="5" s="1"/>
  <c r="Q475" i="5"/>
  <c r="P475" i="5"/>
  <c r="O475" i="5"/>
  <c r="N475" i="5"/>
  <c r="M475" i="5"/>
  <c r="L475" i="5"/>
  <c r="K475" i="5"/>
  <c r="J475" i="5"/>
  <c r="I475" i="5"/>
  <c r="H475" i="5"/>
  <c r="G475" i="5"/>
  <c r="F475" i="5"/>
  <c r="F484" i="5" s="1"/>
  <c r="E475" i="5"/>
  <c r="CJ474" i="5"/>
  <c r="CK474" i="5" s="1"/>
  <c r="CL474" i="5" s="1"/>
  <c r="AU474" i="5"/>
  <c r="CJ473" i="5"/>
  <c r="AU473" i="5"/>
  <c r="CK473" i="5" s="1"/>
  <c r="CL473" i="5" s="1"/>
  <c r="CJ472" i="5"/>
  <c r="CK472" i="5" s="1"/>
  <c r="CL472" i="5" s="1"/>
  <c r="AU472" i="5"/>
  <c r="CJ471" i="5"/>
  <c r="CJ475" i="5" s="1"/>
  <c r="AU471" i="5"/>
  <c r="CI469" i="5"/>
  <c r="CH469" i="5"/>
  <c r="CG469" i="5"/>
  <c r="CF469" i="5"/>
  <c r="CE469" i="5"/>
  <c r="CD469" i="5"/>
  <c r="CC469" i="5"/>
  <c r="CB469" i="5"/>
  <c r="CA469" i="5"/>
  <c r="BZ469" i="5"/>
  <c r="BY469" i="5"/>
  <c r="BX469" i="5"/>
  <c r="BW469" i="5"/>
  <c r="BV469" i="5"/>
  <c r="BU469" i="5"/>
  <c r="BT469" i="5"/>
  <c r="BS469" i="5"/>
  <c r="BR469" i="5"/>
  <c r="BQ469" i="5"/>
  <c r="BP469" i="5"/>
  <c r="BO469" i="5"/>
  <c r="BN469" i="5"/>
  <c r="BM469" i="5"/>
  <c r="BL469" i="5"/>
  <c r="BK469" i="5"/>
  <c r="BJ469" i="5"/>
  <c r="BI469" i="5"/>
  <c r="BH469" i="5"/>
  <c r="BG469" i="5"/>
  <c r="BF469" i="5"/>
  <c r="BE469" i="5"/>
  <c r="BD469" i="5"/>
  <c r="BC469" i="5"/>
  <c r="BB469" i="5"/>
  <c r="BA469" i="5"/>
  <c r="AZ469" i="5"/>
  <c r="AY469" i="5"/>
  <c r="AX469" i="5"/>
  <c r="AW469" i="5"/>
  <c r="AV469" i="5"/>
  <c r="AU469" i="5"/>
  <c r="AT469" i="5"/>
  <c r="AS469" i="5"/>
  <c r="AR469" i="5"/>
  <c r="AQ469" i="5"/>
  <c r="AO469" i="5"/>
  <c r="AN469" i="5"/>
  <c r="AM469" i="5"/>
  <c r="AL469" i="5"/>
  <c r="AK469" i="5"/>
  <c r="AJ469" i="5"/>
  <c r="AI469" i="5"/>
  <c r="AH469" i="5"/>
  <c r="AG469" i="5"/>
  <c r="AF469" i="5"/>
  <c r="AE469" i="5"/>
  <c r="AD469" i="5"/>
  <c r="AC469" i="5"/>
  <c r="AB469" i="5"/>
  <c r="AA469" i="5"/>
  <c r="Z469" i="5"/>
  <c r="Y469" i="5"/>
  <c r="X469" i="5"/>
  <c r="W469" i="5"/>
  <c r="V469" i="5"/>
  <c r="U469" i="5"/>
  <c r="T469" i="5"/>
  <c r="S469" i="5"/>
  <c r="R469" i="5"/>
  <c r="Q469" i="5"/>
  <c r="P469" i="5"/>
  <c r="O469" i="5"/>
  <c r="N469" i="5"/>
  <c r="M469" i="5"/>
  <c r="L469" i="5"/>
  <c r="K469" i="5"/>
  <c r="J469" i="5"/>
  <c r="I469" i="5"/>
  <c r="H469" i="5"/>
  <c r="G469" i="5"/>
  <c r="F469" i="5"/>
  <c r="E469" i="5"/>
  <c r="CJ468" i="5"/>
  <c r="CJ469" i="5" s="1"/>
  <c r="AU468" i="5"/>
  <c r="CI466" i="5"/>
  <c r="CH466" i="5"/>
  <c r="CG466" i="5"/>
  <c r="CF466" i="5"/>
  <c r="CE466" i="5"/>
  <c r="CD466" i="5"/>
  <c r="CC466" i="5"/>
  <c r="CB466" i="5"/>
  <c r="CA466" i="5"/>
  <c r="BZ466" i="5"/>
  <c r="BY466" i="5"/>
  <c r="BX466" i="5"/>
  <c r="BW466" i="5"/>
  <c r="BV466" i="5"/>
  <c r="BU466" i="5"/>
  <c r="BT466" i="5"/>
  <c r="BS466" i="5"/>
  <c r="BR466" i="5"/>
  <c r="BQ466" i="5"/>
  <c r="BP466" i="5"/>
  <c r="BO466" i="5"/>
  <c r="BN466" i="5"/>
  <c r="BM466" i="5"/>
  <c r="BL466" i="5"/>
  <c r="BK466" i="5"/>
  <c r="BJ466" i="5"/>
  <c r="BI466" i="5"/>
  <c r="BH466" i="5"/>
  <c r="BG466" i="5"/>
  <c r="BF466" i="5"/>
  <c r="BE466" i="5"/>
  <c r="BD466" i="5"/>
  <c r="BC466" i="5"/>
  <c r="BB466" i="5"/>
  <c r="BA466" i="5"/>
  <c r="AZ466" i="5"/>
  <c r="AY466" i="5"/>
  <c r="AX466" i="5"/>
  <c r="AW466" i="5"/>
  <c r="AV466" i="5"/>
  <c r="AT466" i="5"/>
  <c r="AS466" i="5"/>
  <c r="AR466" i="5"/>
  <c r="AQ466" i="5"/>
  <c r="AO466" i="5"/>
  <c r="AN466" i="5"/>
  <c r="AM466" i="5"/>
  <c r="AL466" i="5"/>
  <c r="AK466" i="5"/>
  <c r="AJ466" i="5"/>
  <c r="AI466" i="5"/>
  <c r="AH466" i="5"/>
  <c r="AG466" i="5"/>
  <c r="AF466" i="5"/>
  <c r="AE466" i="5"/>
  <c r="AD466" i="5"/>
  <c r="AC466" i="5"/>
  <c r="AB466" i="5"/>
  <c r="AA466" i="5"/>
  <c r="Z466" i="5"/>
  <c r="Y466" i="5"/>
  <c r="X466" i="5"/>
  <c r="W466" i="5"/>
  <c r="V466" i="5"/>
  <c r="U466" i="5"/>
  <c r="T466" i="5"/>
  <c r="S466" i="5"/>
  <c r="R466" i="5"/>
  <c r="Q466" i="5"/>
  <c r="P466" i="5"/>
  <c r="O466" i="5"/>
  <c r="N466" i="5"/>
  <c r="M466" i="5"/>
  <c r="L466" i="5"/>
  <c r="K466" i="5"/>
  <c r="J466" i="5"/>
  <c r="I466" i="5"/>
  <c r="H466" i="5"/>
  <c r="G466" i="5"/>
  <c r="F466" i="5"/>
  <c r="E466" i="5"/>
  <c r="CJ465" i="5"/>
  <c r="CK465" i="5" s="1"/>
  <c r="CL465" i="5" s="1"/>
  <c r="AU465" i="5"/>
  <c r="CJ464" i="5"/>
  <c r="AU464" i="5"/>
  <c r="CK464" i="5" s="1"/>
  <c r="CL464" i="5" s="1"/>
  <c r="CJ463" i="5"/>
  <c r="CK463" i="5" s="1"/>
  <c r="CL463" i="5" s="1"/>
  <c r="AU463" i="5"/>
  <c r="CJ462" i="5"/>
  <c r="CJ466" i="5" s="1"/>
  <c r="AU462" i="5"/>
  <c r="AU466" i="5" s="1"/>
  <c r="CJ461" i="5"/>
  <c r="CI461" i="5"/>
  <c r="CH461" i="5"/>
  <c r="CG461" i="5"/>
  <c r="CF461" i="5"/>
  <c r="CE461" i="5"/>
  <c r="CD461" i="5"/>
  <c r="CC461" i="5"/>
  <c r="CB461" i="5"/>
  <c r="CA461" i="5"/>
  <c r="BZ461" i="5"/>
  <c r="BY461" i="5"/>
  <c r="BX461" i="5"/>
  <c r="BW461" i="5"/>
  <c r="BV461" i="5"/>
  <c r="BU461" i="5"/>
  <c r="BT461" i="5"/>
  <c r="BS461" i="5"/>
  <c r="BR461" i="5"/>
  <c r="BQ461" i="5"/>
  <c r="BP461" i="5"/>
  <c r="BO461" i="5"/>
  <c r="BN461" i="5"/>
  <c r="BM461" i="5"/>
  <c r="BL461" i="5"/>
  <c r="BK461" i="5"/>
  <c r="BJ461" i="5"/>
  <c r="BI461" i="5"/>
  <c r="BH461" i="5"/>
  <c r="BG461" i="5"/>
  <c r="BF461" i="5"/>
  <c r="BE461" i="5"/>
  <c r="BD461" i="5"/>
  <c r="BC461" i="5"/>
  <c r="BB461" i="5"/>
  <c r="BA461" i="5"/>
  <c r="AZ461" i="5"/>
  <c r="AY461" i="5"/>
  <c r="AX461" i="5"/>
  <c r="AW461" i="5"/>
  <c r="AV461" i="5"/>
  <c r="AT461" i="5"/>
  <c r="AS461" i="5"/>
  <c r="AR461" i="5"/>
  <c r="AQ461" i="5"/>
  <c r="AO461" i="5"/>
  <c r="AN461" i="5"/>
  <c r="AM461" i="5"/>
  <c r="AL461" i="5"/>
  <c r="AK461" i="5"/>
  <c r="AJ461" i="5"/>
  <c r="AI461" i="5"/>
  <c r="AH461" i="5"/>
  <c r="AG461" i="5"/>
  <c r="AF461" i="5"/>
  <c r="AE461" i="5"/>
  <c r="AD461" i="5"/>
  <c r="AC461" i="5"/>
  <c r="AB461" i="5"/>
  <c r="AA461" i="5"/>
  <c r="Z461" i="5"/>
  <c r="Y461" i="5"/>
  <c r="X461" i="5"/>
  <c r="W461" i="5"/>
  <c r="V461" i="5"/>
  <c r="U461" i="5"/>
  <c r="T461" i="5"/>
  <c r="S461" i="5"/>
  <c r="R461" i="5"/>
  <c r="Q461" i="5"/>
  <c r="P461" i="5"/>
  <c r="O461" i="5"/>
  <c r="N461" i="5"/>
  <c r="M461" i="5"/>
  <c r="L461" i="5"/>
  <c r="K461" i="5"/>
  <c r="J461" i="5"/>
  <c r="I461" i="5"/>
  <c r="H461" i="5"/>
  <c r="G461" i="5"/>
  <c r="F461" i="5"/>
  <c r="E461" i="5"/>
  <c r="CJ460" i="5"/>
  <c r="CK460" i="5" s="1"/>
  <c r="AU460" i="5"/>
  <c r="AU461" i="5" s="1"/>
  <c r="CI459" i="5"/>
  <c r="CH459" i="5"/>
  <c r="CG459" i="5"/>
  <c r="CF459" i="5"/>
  <c r="CE459" i="5"/>
  <c r="CD459" i="5"/>
  <c r="CC459" i="5"/>
  <c r="CB459" i="5"/>
  <c r="CA459" i="5"/>
  <c r="BZ459" i="5"/>
  <c r="BY459" i="5"/>
  <c r="BX459" i="5"/>
  <c r="BW459" i="5"/>
  <c r="BV459" i="5"/>
  <c r="BU459" i="5"/>
  <c r="BT459" i="5"/>
  <c r="BS459" i="5"/>
  <c r="BR459" i="5"/>
  <c r="BQ459" i="5"/>
  <c r="BP459" i="5"/>
  <c r="BO459" i="5"/>
  <c r="BN459" i="5"/>
  <c r="BM459" i="5"/>
  <c r="BL459" i="5"/>
  <c r="BK459" i="5"/>
  <c r="BJ459" i="5"/>
  <c r="BI459" i="5"/>
  <c r="BH459" i="5"/>
  <c r="BG459" i="5"/>
  <c r="BF459" i="5"/>
  <c r="BE459" i="5"/>
  <c r="BD459" i="5"/>
  <c r="BC459" i="5"/>
  <c r="BB459" i="5"/>
  <c r="BA459" i="5"/>
  <c r="AZ459" i="5"/>
  <c r="AY459" i="5"/>
  <c r="AX459" i="5"/>
  <c r="AW459" i="5"/>
  <c r="AV459" i="5"/>
  <c r="AT459" i="5"/>
  <c r="AS459" i="5"/>
  <c r="AR459" i="5"/>
  <c r="AQ459" i="5"/>
  <c r="AO459" i="5"/>
  <c r="AN459" i="5"/>
  <c r="AM459" i="5"/>
  <c r="AL459" i="5"/>
  <c r="AK459" i="5"/>
  <c r="AJ459" i="5"/>
  <c r="AI459" i="5"/>
  <c r="AH459" i="5"/>
  <c r="AG459" i="5"/>
  <c r="AF459" i="5"/>
  <c r="AE459" i="5"/>
  <c r="AD459" i="5"/>
  <c r="AC459" i="5"/>
  <c r="AB459" i="5"/>
  <c r="AA459" i="5"/>
  <c r="Z459" i="5"/>
  <c r="Y459" i="5"/>
  <c r="X459" i="5"/>
  <c r="W459" i="5"/>
  <c r="V459" i="5"/>
  <c r="U459" i="5"/>
  <c r="T459" i="5"/>
  <c r="S459" i="5"/>
  <c r="R459" i="5"/>
  <c r="Q459" i="5"/>
  <c r="P459" i="5"/>
  <c r="O459" i="5"/>
  <c r="N459" i="5"/>
  <c r="M459" i="5"/>
  <c r="L459" i="5"/>
  <c r="K459" i="5"/>
  <c r="J459" i="5"/>
  <c r="I459" i="5"/>
  <c r="H459" i="5"/>
  <c r="G459" i="5"/>
  <c r="F459" i="5"/>
  <c r="E459" i="5"/>
  <c r="CJ458" i="5"/>
  <c r="CJ459" i="5" s="1"/>
  <c r="AU458" i="5"/>
  <c r="CI457" i="5"/>
  <c r="CH457" i="5"/>
  <c r="CG457" i="5"/>
  <c r="CF457" i="5"/>
  <c r="CE457" i="5"/>
  <c r="CD457" i="5"/>
  <c r="CC457" i="5"/>
  <c r="CB457" i="5"/>
  <c r="CA457" i="5"/>
  <c r="BZ457" i="5"/>
  <c r="BY457" i="5"/>
  <c r="BX457" i="5"/>
  <c r="BW457" i="5"/>
  <c r="BV457" i="5"/>
  <c r="BU457" i="5"/>
  <c r="BT457" i="5"/>
  <c r="BS457" i="5"/>
  <c r="BR457" i="5"/>
  <c r="BQ457" i="5"/>
  <c r="BP457" i="5"/>
  <c r="BO457" i="5"/>
  <c r="BN457" i="5"/>
  <c r="BM457" i="5"/>
  <c r="BL457" i="5"/>
  <c r="BK457" i="5"/>
  <c r="BJ457" i="5"/>
  <c r="BI457" i="5"/>
  <c r="BH457" i="5"/>
  <c r="BG457" i="5"/>
  <c r="BF457" i="5"/>
  <c r="BE457" i="5"/>
  <c r="BD457" i="5"/>
  <c r="BC457" i="5"/>
  <c r="BB457" i="5"/>
  <c r="BA457" i="5"/>
  <c r="AZ457" i="5"/>
  <c r="AY457" i="5"/>
  <c r="AX457" i="5"/>
  <c r="AW457" i="5"/>
  <c r="AV457" i="5"/>
  <c r="AT457" i="5"/>
  <c r="AS457" i="5"/>
  <c r="AR457" i="5"/>
  <c r="AQ457" i="5"/>
  <c r="AO457" i="5"/>
  <c r="AN457" i="5"/>
  <c r="AM457" i="5"/>
  <c r="AL457" i="5"/>
  <c r="AK457" i="5"/>
  <c r="AJ457" i="5"/>
  <c r="AI457" i="5"/>
  <c r="AH457" i="5"/>
  <c r="AG457" i="5"/>
  <c r="AF457" i="5"/>
  <c r="AE457" i="5"/>
  <c r="AD457" i="5"/>
  <c r="AC457" i="5"/>
  <c r="AB457" i="5"/>
  <c r="AA457" i="5"/>
  <c r="Z457" i="5"/>
  <c r="Y457" i="5"/>
  <c r="X457" i="5"/>
  <c r="W457" i="5"/>
  <c r="V457" i="5"/>
  <c r="U457" i="5"/>
  <c r="T457" i="5"/>
  <c r="S457" i="5"/>
  <c r="R457" i="5"/>
  <c r="Q457" i="5"/>
  <c r="P457" i="5"/>
  <c r="O457" i="5"/>
  <c r="N457" i="5"/>
  <c r="M457" i="5"/>
  <c r="L457" i="5"/>
  <c r="K457" i="5"/>
  <c r="J457" i="5"/>
  <c r="I457" i="5"/>
  <c r="H457" i="5"/>
  <c r="G457" i="5"/>
  <c r="F457" i="5"/>
  <c r="E457" i="5"/>
  <c r="CJ456" i="5"/>
  <c r="CK456" i="5" s="1"/>
  <c r="CL456" i="5" s="1"/>
  <c r="AU456" i="5"/>
  <c r="CK455" i="5"/>
  <c r="CL455" i="5" s="1"/>
  <c r="CJ455" i="5"/>
  <c r="AU455" i="5"/>
  <c r="CJ454" i="5"/>
  <c r="CK454" i="5" s="1"/>
  <c r="CL454" i="5" s="1"/>
  <c r="AU454" i="5"/>
  <c r="CK453" i="5"/>
  <c r="CL453" i="5" s="1"/>
  <c r="CJ453" i="5"/>
  <c r="AU453" i="5"/>
  <c r="CJ452" i="5"/>
  <c r="CK452" i="5" s="1"/>
  <c r="CL452" i="5" s="1"/>
  <c r="AU452" i="5"/>
  <c r="CJ451" i="5"/>
  <c r="CK451" i="5" s="1"/>
  <c r="AU451" i="5"/>
  <c r="AU457" i="5" s="1"/>
  <c r="CF450" i="5"/>
  <c r="BP450" i="5"/>
  <c r="AZ450" i="5"/>
  <c r="AX450" i="5"/>
  <c r="AV450" i="5"/>
  <c r="AI450" i="5"/>
  <c r="AG450" i="5"/>
  <c r="S450" i="5"/>
  <c r="CJ449" i="5"/>
  <c r="AU449" i="5"/>
  <c r="CI448" i="5"/>
  <c r="CH448" i="5"/>
  <c r="CH450" i="5" s="1"/>
  <c r="CG448" i="5"/>
  <c r="CF448" i="5"/>
  <c r="CE448" i="5"/>
  <c r="CD448" i="5"/>
  <c r="CC448" i="5"/>
  <c r="CB448" i="5"/>
  <c r="CA448" i="5"/>
  <c r="BZ448" i="5"/>
  <c r="BY448" i="5"/>
  <c r="BX448" i="5"/>
  <c r="BX450" i="5" s="1"/>
  <c r="BW448" i="5"/>
  <c r="BW450" i="5" s="1"/>
  <c r="BV448" i="5"/>
  <c r="BV450" i="5" s="1"/>
  <c r="BU448" i="5"/>
  <c r="BT448" i="5"/>
  <c r="BT450" i="5" s="1"/>
  <c r="BS448" i="5"/>
  <c r="BR448" i="5"/>
  <c r="BR450" i="5" s="1"/>
  <c r="BQ448" i="5"/>
  <c r="BP448" i="5"/>
  <c r="BO448" i="5"/>
  <c r="BN448" i="5"/>
  <c r="BM448" i="5"/>
  <c r="BL448" i="5"/>
  <c r="BK448" i="5"/>
  <c r="BJ448" i="5"/>
  <c r="BI448" i="5"/>
  <c r="BH448" i="5"/>
  <c r="BH450" i="5" s="1"/>
  <c r="BG448" i="5"/>
  <c r="BG450" i="5" s="1"/>
  <c r="BF448" i="5"/>
  <c r="BF450" i="5" s="1"/>
  <c r="BE448" i="5"/>
  <c r="BD448" i="5"/>
  <c r="BD450" i="5" s="1"/>
  <c r="BC448" i="5"/>
  <c r="BB448" i="5"/>
  <c r="BB450" i="5" s="1"/>
  <c r="BA448" i="5"/>
  <c r="AZ448" i="5"/>
  <c r="AY448" i="5"/>
  <c r="AX448" i="5"/>
  <c r="AW448" i="5"/>
  <c r="AV448" i="5"/>
  <c r="AT448" i="5"/>
  <c r="AS448" i="5"/>
  <c r="AR448" i="5"/>
  <c r="AR450" i="5" s="1"/>
  <c r="AQ448" i="5"/>
  <c r="AQ450" i="5" s="1"/>
  <c r="AO448" i="5"/>
  <c r="AO450" i="5" s="1"/>
  <c r="AN448" i="5"/>
  <c r="AM448" i="5"/>
  <c r="AM450" i="5" s="1"/>
  <c r="AL448" i="5"/>
  <c r="AK448" i="5"/>
  <c r="AK450" i="5" s="1"/>
  <c r="AJ448" i="5"/>
  <c r="AI448" i="5"/>
  <c r="AH448" i="5"/>
  <c r="AH450" i="5" s="1"/>
  <c r="AG448" i="5"/>
  <c r="AF448" i="5"/>
  <c r="AE448" i="5"/>
  <c r="AD448" i="5"/>
  <c r="AC448" i="5"/>
  <c r="AB448" i="5"/>
  <c r="AA448" i="5"/>
  <c r="AA450" i="5" s="1"/>
  <c r="Z448" i="5"/>
  <c r="Z450" i="5" s="1"/>
  <c r="Y448" i="5"/>
  <c r="Y450" i="5" s="1"/>
  <c r="X448" i="5"/>
  <c r="W448" i="5"/>
  <c r="W450" i="5" s="1"/>
  <c r="V448" i="5"/>
  <c r="U448" i="5"/>
  <c r="U450" i="5" s="1"/>
  <c r="T448" i="5"/>
  <c r="S448" i="5"/>
  <c r="R448" i="5"/>
  <c r="R450" i="5" s="1"/>
  <c r="Q448" i="5"/>
  <c r="P448" i="5"/>
  <c r="O448" i="5"/>
  <c r="N448" i="5"/>
  <c r="M448" i="5"/>
  <c r="L448" i="5"/>
  <c r="K448" i="5"/>
  <c r="K450" i="5" s="1"/>
  <c r="J448" i="5"/>
  <c r="J450" i="5" s="1"/>
  <c r="I448" i="5"/>
  <c r="I450" i="5" s="1"/>
  <c r="H448" i="5"/>
  <c r="G448" i="5"/>
  <c r="G450" i="5" s="1"/>
  <c r="F448" i="5"/>
  <c r="E448" i="5"/>
  <c r="E450" i="5" s="1"/>
  <c r="CK447" i="5"/>
  <c r="CL447" i="5" s="1"/>
  <c r="CJ447" i="5"/>
  <c r="AU447" i="5"/>
  <c r="CL446" i="5"/>
  <c r="CJ446" i="5"/>
  <c r="CK446" i="5" s="1"/>
  <c r="AU446" i="5"/>
  <c r="CJ445" i="5"/>
  <c r="CK445" i="5" s="1"/>
  <c r="CL445" i="5" s="1"/>
  <c r="AU445" i="5"/>
  <c r="CJ444" i="5"/>
  <c r="CK444" i="5" s="1"/>
  <c r="CL444" i="5" s="1"/>
  <c r="AU444" i="5"/>
  <c r="CJ443" i="5"/>
  <c r="AU443" i="5"/>
  <c r="CK443" i="5" s="1"/>
  <c r="CL443" i="5" s="1"/>
  <c r="CL442" i="5"/>
  <c r="CJ442" i="5"/>
  <c r="CK442" i="5" s="1"/>
  <c r="AU442" i="5"/>
  <c r="CJ441" i="5"/>
  <c r="CK441" i="5" s="1"/>
  <c r="CL441" i="5" s="1"/>
  <c r="AU441" i="5"/>
  <c r="CJ440" i="5"/>
  <c r="CK440" i="5" s="1"/>
  <c r="CL440" i="5" s="1"/>
  <c r="AU440" i="5"/>
  <c r="CK439" i="5"/>
  <c r="CL439" i="5" s="1"/>
  <c r="CJ439" i="5"/>
  <c r="AU439" i="5"/>
  <c r="CJ438" i="5"/>
  <c r="CK438" i="5" s="1"/>
  <c r="CL438" i="5" s="1"/>
  <c r="AU438" i="5"/>
  <c r="CJ437" i="5"/>
  <c r="AU437" i="5"/>
  <c r="AU448" i="5" s="1"/>
  <c r="CJ436" i="5"/>
  <c r="AU436" i="5"/>
  <c r="CI435" i="5"/>
  <c r="CH435" i="5"/>
  <c r="CG435" i="5"/>
  <c r="CF435" i="5"/>
  <c r="CE435" i="5"/>
  <c r="CD435" i="5"/>
  <c r="CC435" i="5"/>
  <c r="CB435" i="5"/>
  <c r="CA435" i="5"/>
  <c r="BZ435" i="5"/>
  <c r="BY435" i="5"/>
  <c r="BX435" i="5"/>
  <c r="BW435" i="5"/>
  <c r="BV435" i="5"/>
  <c r="BU435" i="5"/>
  <c r="BT435" i="5"/>
  <c r="BS435" i="5"/>
  <c r="BR435" i="5"/>
  <c r="BQ435" i="5"/>
  <c r="BP435" i="5"/>
  <c r="BO435" i="5"/>
  <c r="BN435" i="5"/>
  <c r="BM435" i="5"/>
  <c r="BL435" i="5"/>
  <c r="BK435" i="5"/>
  <c r="BJ435" i="5"/>
  <c r="BI435" i="5"/>
  <c r="BH435" i="5"/>
  <c r="BG435" i="5"/>
  <c r="BF435" i="5"/>
  <c r="BE435" i="5"/>
  <c r="BD435" i="5"/>
  <c r="BC435" i="5"/>
  <c r="BB435" i="5"/>
  <c r="BA435" i="5"/>
  <c r="AZ435" i="5"/>
  <c r="AY435" i="5"/>
  <c r="AX435" i="5"/>
  <c r="AW435" i="5"/>
  <c r="AV435" i="5"/>
  <c r="AT435" i="5"/>
  <c r="AS435" i="5"/>
  <c r="AR435" i="5"/>
  <c r="AQ435" i="5"/>
  <c r="AO435" i="5"/>
  <c r="AN435" i="5"/>
  <c r="AM435" i="5"/>
  <c r="AL435" i="5"/>
  <c r="AK435" i="5"/>
  <c r="AJ435" i="5"/>
  <c r="AI435" i="5"/>
  <c r="AH435" i="5"/>
  <c r="AG435" i="5"/>
  <c r="AF435" i="5"/>
  <c r="AE435" i="5"/>
  <c r="AD435" i="5"/>
  <c r="AC435" i="5"/>
  <c r="AB435" i="5"/>
  <c r="AA435" i="5"/>
  <c r="Z435" i="5"/>
  <c r="Y435" i="5"/>
  <c r="X435" i="5"/>
  <c r="W435" i="5"/>
  <c r="V435" i="5"/>
  <c r="U435" i="5"/>
  <c r="T435" i="5"/>
  <c r="S435" i="5"/>
  <c r="R435" i="5"/>
  <c r="Q435" i="5"/>
  <c r="P435" i="5"/>
  <c r="O435" i="5"/>
  <c r="N435" i="5"/>
  <c r="M435" i="5"/>
  <c r="L435" i="5"/>
  <c r="K435" i="5"/>
  <c r="J435" i="5"/>
  <c r="I435" i="5"/>
  <c r="H435" i="5"/>
  <c r="G435" i="5"/>
  <c r="F435" i="5"/>
  <c r="E435" i="5"/>
  <c r="CJ434" i="5"/>
  <c r="AU434" i="5"/>
  <c r="CJ433" i="5"/>
  <c r="CK433" i="5" s="1"/>
  <c r="CL433" i="5" s="1"/>
  <c r="AU433" i="5"/>
  <c r="CJ432" i="5"/>
  <c r="CK432" i="5" s="1"/>
  <c r="CL432" i="5" s="1"/>
  <c r="AU432" i="5"/>
  <c r="CJ431" i="5"/>
  <c r="CK431" i="5" s="1"/>
  <c r="CL431" i="5" s="1"/>
  <c r="AU431" i="5"/>
  <c r="CJ430" i="5"/>
  <c r="AU430" i="5"/>
  <c r="CK430" i="5" s="1"/>
  <c r="CL430" i="5" s="1"/>
  <c r="CJ429" i="5"/>
  <c r="CK429" i="5" s="1"/>
  <c r="CL429" i="5" s="1"/>
  <c r="AU429" i="5"/>
  <c r="CJ428" i="5"/>
  <c r="CK428" i="5" s="1"/>
  <c r="CL428" i="5" s="1"/>
  <c r="AU428" i="5"/>
  <c r="CL427" i="5"/>
  <c r="CJ427" i="5"/>
  <c r="CK427" i="5" s="1"/>
  <c r="AU427" i="5"/>
  <c r="CJ426" i="5"/>
  <c r="CK426" i="5" s="1"/>
  <c r="CL426" i="5" s="1"/>
  <c r="AU426" i="5"/>
  <c r="CJ425" i="5"/>
  <c r="CK425" i="5" s="1"/>
  <c r="CL425" i="5" s="1"/>
  <c r="AU425" i="5"/>
  <c r="CJ424" i="5"/>
  <c r="AU424" i="5"/>
  <c r="CL423" i="5"/>
  <c r="CJ423" i="5"/>
  <c r="AU423" i="5"/>
  <c r="CK423" i="5" s="1"/>
  <c r="CJ422" i="5"/>
  <c r="CK422" i="5" s="1"/>
  <c r="CL422" i="5" s="1"/>
  <c r="AU422" i="5"/>
  <c r="CJ421" i="5"/>
  <c r="CK421" i="5" s="1"/>
  <c r="CL421" i="5" s="1"/>
  <c r="AU421" i="5"/>
  <c r="CK420" i="5"/>
  <c r="CJ420" i="5"/>
  <c r="AU420" i="5"/>
  <c r="CI419" i="5"/>
  <c r="CH419" i="5"/>
  <c r="CG419" i="5"/>
  <c r="CF419" i="5"/>
  <c r="CE419" i="5"/>
  <c r="CD419" i="5"/>
  <c r="CD450" i="5" s="1"/>
  <c r="CC419" i="5"/>
  <c r="CB419" i="5"/>
  <c r="CB450" i="5" s="1"/>
  <c r="CA419" i="5"/>
  <c r="BZ419" i="5"/>
  <c r="BY419" i="5"/>
  <c r="BX419" i="5"/>
  <c r="BW419" i="5"/>
  <c r="BV419" i="5"/>
  <c r="BU419" i="5"/>
  <c r="BT419" i="5"/>
  <c r="BS419" i="5"/>
  <c r="BR419" i="5"/>
  <c r="BQ419" i="5"/>
  <c r="BP419" i="5"/>
  <c r="BO419" i="5"/>
  <c r="BN419" i="5"/>
  <c r="BN450" i="5" s="1"/>
  <c r="BM419" i="5"/>
  <c r="BL419" i="5"/>
  <c r="BL450" i="5" s="1"/>
  <c r="BK419" i="5"/>
  <c r="BJ419" i="5"/>
  <c r="BI419" i="5"/>
  <c r="BH419" i="5"/>
  <c r="BG419" i="5"/>
  <c r="BF419" i="5"/>
  <c r="BE419" i="5"/>
  <c r="BD419" i="5"/>
  <c r="BC419" i="5"/>
  <c r="BB419" i="5"/>
  <c r="BA419" i="5"/>
  <c r="AZ419" i="5"/>
  <c r="AY419" i="5"/>
  <c r="AX419" i="5"/>
  <c r="AW419" i="5"/>
  <c r="AV419" i="5"/>
  <c r="AT419" i="5"/>
  <c r="AS419" i="5"/>
  <c r="AR419" i="5"/>
  <c r="AQ419" i="5"/>
  <c r="AO419" i="5"/>
  <c r="AN419" i="5"/>
  <c r="AM419" i="5"/>
  <c r="AL419" i="5"/>
  <c r="AK419" i="5"/>
  <c r="AJ419" i="5"/>
  <c r="AI419" i="5"/>
  <c r="AH419" i="5"/>
  <c r="AG419" i="5"/>
  <c r="AF419" i="5"/>
  <c r="AE419" i="5"/>
  <c r="AE450" i="5" s="1"/>
  <c r="AD419" i="5"/>
  <c r="AC419" i="5"/>
  <c r="AB419" i="5"/>
  <c r="AA419" i="5"/>
  <c r="Z419" i="5"/>
  <c r="Y419" i="5"/>
  <c r="X419" i="5"/>
  <c r="W419" i="5"/>
  <c r="V419" i="5"/>
  <c r="U419" i="5"/>
  <c r="T419" i="5"/>
  <c r="S419" i="5"/>
  <c r="R419" i="5"/>
  <c r="Q419" i="5"/>
  <c r="Q450" i="5" s="1"/>
  <c r="P419" i="5"/>
  <c r="O419" i="5"/>
  <c r="O450" i="5" s="1"/>
  <c r="N419" i="5"/>
  <c r="M419" i="5"/>
  <c r="L419" i="5"/>
  <c r="K419" i="5"/>
  <c r="J419" i="5"/>
  <c r="I419" i="5"/>
  <c r="H419" i="5"/>
  <c r="G419" i="5"/>
  <c r="F419" i="5"/>
  <c r="E419" i="5"/>
  <c r="CJ418" i="5"/>
  <c r="CK418" i="5" s="1"/>
  <c r="CL418" i="5" s="1"/>
  <c r="AU418" i="5"/>
  <c r="CK417" i="5"/>
  <c r="CL417" i="5" s="1"/>
  <c r="CJ417" i="5"/>
  <c r="AU417" i="5"/>
  <c r="CJ416" i="5"/>
  <c r="CK416" i="5" s="1"/>
  <c r="CL416" i="5" s="1"/>
  <c r="AU416" i="5"/>
  <c r="CJ415" i="5"/>
  <c r="AU415" i="5"/>
  <c r="CJ414" i="5"/>
  <c r="CK414" i="5" s="1"/>
  <c r="CL414" i="5" s="1"/>
  <c r="AU414" i="5"/>
  <c r="CJ413" i="5"/>
  <c r="CK413" i="5" s="1"/>
  <c r="CL413" i="5" s="1"/>
  <c r="AU413" i="5"/>
  <c r="CJ412" i="5"/>
  <c r="CK412" i="5" s="1"/>
  <c r="CL412" i="5" s="1"/>
  <c r="AU412" i="5"/>
  <c r="CJ411" i="5"/>
  <c r="AU411" i="5"/>
  <c r="CK411" i="5" s="1"/>
  <c r="CL411" i="5" s="1"/>
  <c r="CJ410" i="5"/>
  <c r="CK410" i="5" s="1"/>
  <c r="AU410" i="5"/>
  <c r="CI409" i="5"/>
  <c r="CH409" i="5"/>
  <c r="CG409" i="5"/>
  <c r="CF409" i="5"/>
  <c r="CE409" i="5"/>
  <c r="CD409" i="5"/>
  <c r="CC409" i="5"/>
  <c r="CB409" i="5"/>
  <c r="CA409" i="5"/>
  <c r="BZ409" i="5"/>
  <c r="BY409" i="5"/>
  <c r="BX409" i="5"/>
  <c r="BW409" i="5"/>
  <c r="BV409" i="5"/>
  <c r="BU409" i="5"/>
  <c r="BT409" i="5"/>
  <c r="BS409" i="5"/>
  <c r="BR409" i="5"/>
  <c r="BQ409" i="5"/>
  <c r="BP409" i="5"/>
  <c r="BO409" i="5"/>
  <c r="BN409" i="5"/>
  <c r="BM409" i="5"/>
  <c r="BL409" i="5"/>
  <c r="BK409" i="5"/>
  <c r="BJ409" i="5"/>
  <c r="BI409" i="5"/>
  <c r="BH409" i="5"/>
  <c r="BG409" i="5"/>
  <c r="BF409" i="5"/>
  <c r="BE409" i="5"/>
  <c r="BD409" i="5"/>
  <c r="BC409" i="5"/>
  <c r="BB409" i="5"/>
  <c r="BA409" i="5"/>
  <c r="AZ409" i="5"/>
  <c r="AY409" i="5"/>
  <c r="AX409" i="5"/>
  <c r="AW409" i="5"/>
  <c r="AV409" i="5"/>
  <c r="AT409" i="5"/>
  <c r="AS409" i="5"/>
  <c r="AR409" i="5"/>
  <c r="AQ409" i="5"/>
  <c r="AO409" i="5"/>
  <c r="AN409" i="5"/>
  <c r="AM409" i="5"/>
  <c r="AL409" i="5"/>
  <c r="AK409" i="5"/>
  <c r="AJ409" i="5"/>
  <c r="AI409" i="5"/>
  <c r="AH409" i="5"/>
  <c r="AG409" i="5"/>
  <c r="AF409" i="5"/>
  <c r="AE409" i="5"/>
  <c r="AD409" i="5"/>
  <c r="AC409" i="5"/>
  <c r="AB409" i="5"/>
  <c r="AA409" i="5"/>
  <c r="Z409" i="5"/>
  <c r="Y409" i="5"/>
  <c r="X409" i="5"/>
  <c r="W409" i="5"/>
  <c r="V409" i="5"/>
  <c r="U409" i="5"/>
  <c r="T409" i="5"/>
  <c r="S409" i="5"/>
  <c r="R409" i="5"/>
  <c r="Q409" i="5"/>
  <c r="P409" i="5"/>
  <c r="O409" i="5"/>
  <c r="N409" i="5"/>
  <c r="M409" i="5"/>
  <c r="L409" i="5"/>
  <c r="K409" i="5"/>
  <c r="J409" i="5"/>
  <c r="I409" i="5"/>
  <c r="H409" i="5"/>
  <c r="G409" i="5"/>
  <c r="F409" i="5"/>
  <c r="E409" i="5"/>
  <c r="CK408" i="5"/>
  <c r="CL408" i="5" s="1"/>
  <c r="CJ408" i="5"/>
  <c r="AU408" i="5"/>
  <c r="CJ407" i="5"/>
  <c r="CK407" i="5" s="1"/>
  <c r="CL407" i="5" s="1"/>
  <c r="AU407" i="5"/>
  <c r="CJ406" i="5"/>
  <c r="CK406" i="5" s="1"/>
  <c r="CL406" i="5" s="1"/>
  <c r="AU406" i="5"/>
  <c r="CL405" i="5"/>
  <c r="CJ405" i="5"/>
  <c r="CK405" i="5" s="1"/>
  <c r="AU405" i="5"/>
  <c r="CJ404" i="5"/>
  <c r="CK404" i="5" s="1"/>
  <c r="CL404" i="5" s="1"/>
  <c r="AU404" i="5"/>
  <c r="CJ403" i="5"/>
  <c r="CK403" i="5" s="1"/>
  <c r="CL403" i="5" s="1"/>
  <c r="AU403" i="5"/>
  <c r="CK402" i="5"/>
  <c r="CL402" i="5" s="1"/>
  <c r="CJ402" i="5"/>
  <c r="AU402" i="5"/>
  <c r="CL401" i="5"/>
  <c r="CJ401" i="5"/>
  <c r="AU401" i="5"/>
  <c r="CK401" i="5" s="1"/>
  <c r="CJ400" i="5"/>
  <c r="AU400" i="5"/>
  <c r="CK400" i="5" s="1"/>
  <c r="CL400" i="5" s="1"/>
  <c r="CJ399" i="5"/>
  <c r="CK399" i="5" s="1"/>
  <c r="CL399" i="5" s="1"/>
  <c r="AU399" i="5"/>
  <c r="CK398" i="5"/>
  <c r="CL398" i="5" s="1"/>
  <c r="CJ398" i="5"/>
  <c r="AU398" i="5"/>
  <c r="CJ397" i="5"/>
  <c r="CK397" i="5" s="1"/>
  <c r="CL397" i="5" s="1"/>
  <c r="AU397" i="5"/>
  <c r="CJ396" i="5"/>
  <c r="AU396" i="5"/>
  <c r="CJ395" i="5"/>
  <c r="CK395" i="5" s="1"/>
  <c r="CL395" i="5" s="1"/>
  <c r="AU395" i="5"/>
  <c r="CJ394" i="5"/>
  <c r="CK394" i="5" s="1"/>
  <c r="CL394" i="5" s="1"/>
  <c r="AU394" i="5"/>
  <c r="CJ393" i="5"/>
  <c r="CK393" i="5" s="1"/>
  <c r="CL393" i="5" s="1"/>
  <c r="AU393" i="5"/>
  <c r="CJ392" i="5"/>
  <c r="AU392" i="5"/>
  <c r="CK392" i="5" s="1"/>
  <c r="CL392" i="5" s="1"/>
  <c r="CJ391" i="5"/>
  <c r="CK391" i="5" s="1"/>
  <c r="CL391" i="5" s="1"/>
  <c r="AU391" i="5"/>
  <c r="CJ390" i="5"/>
  <c r="CK390" i="5" s="1"/>
  <c r="CL390" i="5" s="1"/>
  <c r="AU390" i="5"/>
  <c r="CL389" i="5"/>
  <c r="CJ389" i="5"/>
  <c r="CK389" i="5" s="1"/>
  <c r="AU389" i="5"/>
  <c r="CJ388" i="5"/>
  <c r="CK388" i="5" s="1"/>
  <c r="CL388" i="5" s="1"/>
  <c r="AU388" i="5"/>
  <c r="CJ387" i="5"/>
  <c r="CK387" i="5" s="1"/>
  <c r="CL387" i="5" s="1"/>
  <c r="AU387" i="5"/>
  <c r="CJ386" i="5"/>
  <c r="AU386" i="5"/>
  <c r="CK386" i="5" s="1"/>
  <c r="CL386" i="5" s="1"/>
  <c r="CL385" i="5"/>
  <c r="CJ385" i="5"/>
  <c r="AU385" i="5"/>
  <c r="CK385" i="5" s="1"/>
  <c r="CJ384" i="5"/>
  <c r="AU384" i="5"/>
  <c r="CK384" i="5" s="1"/>
  <c r="CL384" i="5" s="1"/>
  <c r="CJ383" i="5"/>
  <c r="CK383" i="5" s="1"/>
  <c r="CL383" i="5" s="1"/>
  <c r="AU383" i="5"/>
  <c r="CK382" i="5"/>
  <c r="CL382" i="5" s="1"/>
  <c r="CJ382" i="5"/>
  <c r="AU382" i="5"/>
  <c r="CJ381" i="5"/>
  <c r="CK381" i="5" s="1"/>
  <c r="CL381" i="5" s="1"/>
  <c r="AU381" i="5"/>
  <c r="CJ380" i="5"/>
  <c r="CK380" i="5" s="1"/>
  <c r="CL380" i="5" s="1"/>
  <c r="AU380" i="5"/>
  <c r="CJ379" i="5"/>
  <c r="CK379" i="5" s="1"/>
  <c r="CL379" i="5" s="1"/>
  <c r="AU379" i="5"/>
  <c r="CJ378" i="5"/>
  <c r="CK378" i="5" s="1"/>
  <c r="CL378" i="5" s="1"/>
  <c r="AU378" i="5"/>
  <c r="CJ377" i="5"/>
  <c r="AU377" i="5"/>
  <c r="CI376" i="5"/>
  <c r="CH376" i="5"/>
  <c r="CG376" i="5"/>
  <c r="CF376" i="5"/>
  <c r="CE376" i="5"/>
  <c r="CD376" i="5"/>
  <c r="CC376" i="5"/>
  <c r="CB376" i="5"/>
  <c r="CA376" i="5"/>
  <c r="BZ376" i="5"/>
  <c r="BY376" i="5"/>
  <c r="BX376" i="5"/>
  <c r="BW376" i="5"/>
  <c r="BV376" i="5"/>
  <c r="BU376" i="5"/>
  <c r="BT376" i="5"/>
  <c r="BS376" i="5"/>
  <c r="BR376" i="5"/>
  <c r="BQ376" i="5"/>
  <c r="BP376" i="5"/>
  <c r="BO376" i="5"/>
  <c r="BN376" i="5"/>
  <c r="BM376" i="5"/>
  <c r="BL376" i="5"/>
  <c r="BK376" i="5"/>
  <c r="BJ376" i="5"/>
  <c r="BI376" i="5"/>
  <c r="BH376" i="5"/>
  <c r="BG376" i="5"/>
  <c r="BF376" i="5"/>
  <c r="BE376" i="5"/>
  <c r="BD376" i="5"/>
  <c r="BC376" i="5"/>
  <c r="BB376" i="5"/>
  <c r="BA376" i="5"/>
  <c r="AZ376" i="5"/>
  <c r="AY376" i="5"/>
  <c r="AX376" i="5"/>
  <c r="AW376" i="5"/>
  <c r="AV376" i="5"/>
  <c r="AT376" i="5"/>
  <c r="AS376" i="5"/>
  <c r="AR376" i="5"/>
  <c r="AQ376" i="5"/>
  <c r="AO376" i="5"/>
  <c r="AN376" i="5"/>
  <c r="AM376" i="5"/>
  <c r="AL376" i="5"/>
  <c r="AK376" i="5"/>
  <c r="AJ376" i="5"/>
  <c r="AI376" i="5"/>
  <c r="AH376" i="5"/>
  <c r="AG376" i="5"/>
  <c r="AF376" i="5"/>
  <c r="AE376" i="5"/>
  <c r="AD376" i="5"/>
  <c r="AC376" i="5"/>
  <c r="AB376" i="5"/>
  <c r="AA376" i="5"/>
  <c r="Z376" i="5"/>
  <c r="Y376" i="5"/>
  <c r="X376" i="5"/>
  <c r="W376" i="5"/>
  <c r="V376" i="5"/>
  <c r="U376" i="5"/>
  <c r="T376" i="5"/>
  <c r="S376" i="5"/>
  <c r="R376" i="5"/>
  <c r="Q376" i="5"/>
  <c r="P376" i="5"/>
  <c r="O376" i="5"/>
  <c r="N376" i="5"/>
  <c r="M376" i="5"/>
  <c r="L376" i="5"/>
  <c r="K376" i="5"/>
  <c r="J376" i="5"/>
  <c r="I376" i="5"/>
  <c r="H376" i="5"/>
  <c r="G376" i="5"/>
  <c r="F376" i="5"/>
  <c r="E376" i="5"/>
  <c r="CK375" i="5"/>
  <c r="CL375" i="5" s="1"/>
  <c r="CJ375" i="5"/>
  <c r="AU375" i="5"/>
  <c r="CJ374" i="5"/>
  <c r="CK374" i="5" s="1"/>
  <c r="CL374" i="5" s="1"/>
  <c r="AU374" i="5"/>
  <c r="CK373" i="5"/>
  <c r="CL373" i="5" s="1"/>
  <c r="CJ373" i="5"/>
  <c r="AU373" i="5"/>
  <c r="CJ372" i="5"/>
  <c r="CK372" i="5" s="1"/>
  <c r="CL372" i="5" s="1"/>
  <c r="AU372" i="5"/>
  <c r="CJ371" i="5"/>
  <c r="CK371" i="5" s="1"/>
  <c r="CL371" i="5" s="1"/>
  <c r="AU371" i="5"/>
  <c r="AU376" i="5" s="1"/>
  <c r="CJ370" i="5"/>
  <c r="CI370" i="5"/>
  <c r="CH370" i="5"/>
  <c r="CG370" i="5"/>
  <c r="CF370" i="5"/>
  <c r="CE370" i="5"/>
  <c r="CD370" i="5"/>
  <c r="CC370" i="5"/>
  <c r="CB370" i="5"/>
  <c r="CA370" i="5"/>
  <c r="BZ370" i="5"/>
  <c r="BY370" i="5"/>
  <c r="BX370" i="5"/>
  <c r="BW370" i="5"/>
  <c r="BV370" i="5"/>
  <c r="BU370" i="5"/>
  <c r="BT370" i="5"/>
  <c r="BS370" i="5"/>
  <c r="BR370" i="5"/>
  <c r="BQ370" i="5"/>
  <c r="BP370" i="5"/>
  <c r="BO370" i="5"/>
  <c r="BN370" i="5"/>
  <c r="BM370" i="5"/>
  <c r="BL370" i="5"/>
  <c r="BK370" i="5"/>
  <c r="BJ370" i="5"/>
  <c r="BI370" i="5"/>
  <c r="BH370" i="5"/>
  <c r="BG370" i="5"/>
  <c r="BF370" i="5"/>
  <c r="BE370" i="5"/>
  <c r="BD370" i="5"/>
  <c r="BC370" i="5"/>
  <c r="BB370" i="5"/>
  <c r="BA370" i="5"/>
  <c r="AZ370" i="5"/>
  <c r="AY370" i="5"/>
  <c r="AX370" i="5"/>
  <c r="AW370" i="5"/>
  <c r="AV370" i="5"/>
  <c r="AT370" i="5"/>
  <c r="AS370" i="5"/>
  <c r="AR370" i="5"/>
  <c r="AQ370" i="5"/>
  <c r="AO370" i="5"/>
  <c r="AN370" i="5"/>
  <c r="AM370" i="5"/>
  <c r="AL370" i="5"/>
  <c r="AK370" i="5"/>
  <c r="AJ370" i="5"/>
  <c r="AI370" i="5"/>
  <c r="AH370" i="5"/>
  <c r="AG370" i="5"/>
  <c r="AF370" i="5"/>
  <c r="AE370" i="5"/>
  <c r="AD370" i="5"/>
  <c r="AC370" i="5"/>
  <c r="AB370" i="5"/>
  <c r="AA370" i="5"/>
  <c r="Z370" i="5"/>
  <c r="Y370" i="5"/>
  <c r="X370" i="5"/>
  <c r="W370" i="5"/>
  <c r="V370" i="5"/>
  <c r="U370" i="5"/>
  <c r="T370" i="5"/>
  <c r="S370" i="5"/>
  <c r="R370" i="5"/>
  <c r="Q370" i="5"/>
  <c r="P370" i="5"/>
  <c r="O370" i="5"/>
  <c r="N370" i="5"/>
  <c r="M370" i="5"/>
  <c r="L370" i="5"/>
  <c r="K370" i="5"/>
  <c r="J370" i="5"/>
  <c r="I370" i="5"/>
  <c r="H370" i="5"/>
  <c r="G370" i="5"/>
  <c r="F370" i="5"/>
  <c r="E370" i="5"/>
  <c r="CJ369" i="5"/>
  <c r="CK369" i="5" s="1"/>
  <c r="CL369" i="5" s="1"/>
  <c r="AU369" i="5"/>
  <c r="CJ368" i="5"/>
  <c r="CK368" i="5" s="1"/>
  <c r="CL368" i="5" s="1"/>
  <c r="AU368" i="5"/>
  <c r="CJ367" i="5"/>
  <c r="CK367" i="5" s="1"/>
  <c r="CL367" i="5" s="1"/>
  <c r="AU367" i="5"/>
  <c r="CJ366" i="5"/>
  <c r="CK366" i="5" s="1"/>
  <c r="CL366" i="5" s="1"/>
  <c r="AU366" i="5"/>
  <c r="CJ365" i="5"/>
  <c r="CK365" i="5" s="1"/>
  <c r="CL365" i="5" s="1"/>
  <c r="AU365" i="5"/>
  <c r="CK364" i="5"/>
  <c r="CJ364" i="5"/>
  <c r="AU364" i="5"/>
  <c r="AU370" i="5" s="1"/>
  <c r="CI363" i="5"/>
  <c r="CH363" i="5"/>
  <c r="CG363" i="5"/>
  <c r="CF363" i="5"/>
  <c r="CE363" i="5"/>
  <c r="CD363" i="5"/>
  <c r="CC363" i="5"/>
  <c r="CB363" i="5"/>
  <c r="CA363" i="5"/>
  <c r="BZ363" i="5"/>
  <c r="BY363" i="5"/>
  <c r="BW363" i="5"/>
  <c r="BV363" i="5"/>
  <c r="BU363" i="5"/>
  <c r="BT363" i="5"/>
  <c r="BS363" i="5"/>
  <c r="BR363" i="5"/>
  <c r="BQ363" i="5"/>
  <c r="BP363" i="5"/>
  <c r="BO363" i="5"/>
  <c r="BN363" i="5"/>
  <c r="BM363" i="5"/>
  <c r="BL363" i="5"/>
  <c r="BK363" i="5"/>
  <c r="BJ363" i="5"/>
  <c r="BI363" i="5"/>
  <c r="BH363" i="5"/>
  <c r="BG363" i="5"/>
  <c r="BF363" i="5"/>
  <c r="BE363" i="5"/>
  <c r="BD363" i="5"/>
  <c r="BC363" i="5"/>
  <c r="BB363" i="5"/>
  <c r="BA363" i="5"/>
  <c r="AZ363" i="5"/>
  <c r="AY363" i="5"/>
  <c r="AX363" i="5"/>
  <c r="AW363" i="5"/>
  <c r="AV363" i="5"/>
  <c r="AT363" i="5"/>
  <c r="AS363" i="5"/>
  <c r="AR363" i="5"/>
  <c r="AQ363" i="5"/>
  <c r="AO363" i="5"/>
  <c r="AN363" i="5"/>
  <c r="AM363" i="5"/>
  <c r="AL363" i="5"/>
  <c r="AK363" i="5"/>
  <c r="AJ363" i="5"/>
  <c r="AI363" i="5"/>
  <c r="AH363" i="5"/>
  <c r="AG363" i="5"/>
  <c r="AF363" i="5"/>
  <c r="AE363" i="5"/>
  <c r="AD363" i="5"/>
  <c r="AC363" i="5"/>
  <c r="AB363" i="5"/>
  <c r="AA363" i="5"/>
  <c r="Z363" i="5"/>
  <c r="Y363" i="5"/>
  <c r="X363" i="5"/>
  <c r="W363" i="5"/>
  <c r="V363" i="5"/>
  <c r="U363" i="5"/>
  <c r="T363" i="5"/>
  <c r="S363" i="5"/>
  <c r="R363" i="5"/>
  <c r="Q363" i="5"/>
  <c r="P363" i="5"/>
  <c r="O363" i="5"/>
  <c r="N363" i="5"/>
  <c r="M363" i="5"/>
  <c r="L363" i="5"/>
  <c r="K363" i="5"/>
  <c r="J363" i="5"/>
  <c r="I363" i="5"/>
  <c r="H363" i="5"/>
  <c r="G363" i="5"/>
  <c r="F363" i="5"/>
  <c r="E363" i="5"/>
  <c r="CJ362" i="5"/>
  <c r="CJ363" i="5" s="1"/>
  <c r="AU362" i="5"/>
  <c r="AU363" i="5" s="1"/>
  <c r="CI361" i="5"/>
  <c r="CH361" i="5"/>
  <c r="CF361" i="5"/>
  <c r="CE361" i="5"/>
  <c r="CD361" i="5"/>
  <c r="CC361" i="5"/>
  <c r="CB361" i="5"/>
  <c r="CA361" i="5"/>
  <c r="BZ361" i="5"/>
  <c r="BY361" i="5"/>
  <c r="BW361" i="5"/>
  <c r="BV361" i="5"/>
  <c r="BU361" i="5"/>
  <c r="BT361" i="5"/>
  <c r="BS361" i="5"/>
  <c r="BR361" i="5"/>
  <c r="BQ361" i="5"/>
  <c r="BP361" i="5"/>
  <c r="BO361" i="5"/>
  <c r="BN361" i="5"/>
  <c r="BM361" i="5"/>
  <c r="BL361" i="5"/>
  <c r="BK361" i="5"/>
  <c r="BJ361" i="5"/>
  <c r="BI361" i="5"/>
  <c r="BH361" i="5"/>
  <c r="BG361" i="5"/>
  <c r="BF361" i="5"/>
  <c r="BE361" i="5"/>
  <c r="BD361" i="5"/>
  <c r="BC361" i="5"/>
  <c r="BB361" i="5"/>
  <c r="BA361" i="5"/>
  <c r="AZ361" i="5"/>
  <c r="AY361" i="5"/>
  <c r="AX361" i="5"/>
  <c r="AW361" i="5"/>
  <c r="AV361" i="5"/>
  <c r="AT361" i="5"/>
  <c r="AS361" i="5"/>
  <c r="AR361" i="5"/>
  <c r="AQ361" i="5"/>
  <c r="AO361" i="5"/>
  <c r="AN361" i="5"/>
  <c r="AM361" i="5"/>
  <c r="AL361" i="5"/>
  <c r="AK361" i="5"/>
  <c r="AJ361" i="5"/>
  <c r="AI361" i="5"/>
  <c r="AH361" i="5"/>
  <c r="AG361" i="5"/>
  <c r="AF361" i="5"/>
  <c r="AE361" i="5"/>
  <c r="AD361" i="5"/>
  <c r="AC361" i="5"/>
  <c r="AB361" i="5"/>
  <c r="AA361" i="5"/>
  <c r="Z361" i="5"/>
  <c r="Y361" i="5"/>
  <c r="X361" i="5"/>
  <c r="W361" i="5"/>
  <c r="V361" i="5"/>
  <c r="U361" i="5"/>
  <c r="T361" i="5"/>
  <c r="S361" i="5"/>
  <c r="R361" i="5"/>
  <c r="Q361" i="5"/>
  <c r="P361" i="5"/>
  <c r="O361" i="5"/>
  <c r="N361" i="5"/>
  <c r="M361" i="5"/>
  <c r="L361" i="5"/>
  <c r="K361" i="5"/>
  <c r="J361" i="5"/>
  <c r="I361" i="5"/>
  <c r="H361" i="5"/>
  <c r="G361" i="5"/>
  <c r="F361" i="5"/>
  <c r="E361" i="5"/>
  <c r="CJ360" i="5"/>
  <c r="AU360" i="5"/>
  <c r="CJ359" i="5"/>
  <c r="CK359" i="5" s="1"/>
  <c r="CL359" i="5" s="1"/>
  <c r="AU359" i="5"/>
  <c r="CJ358" i="5"/>
  <c r="CK358" i="5" s="1"/>
  <c r="CL358" i="5" s="1"/>
  <c r="AU358" i="5"/>
  <c r="CJ357" i="5"/>
  <c r="AU357" i="5"/>
  <c r="CK357" i="5" s="1"/>
  <c r="CL357" i="5" s="1"/>
  <c r="CJ356" i="5"/>
  <c r="CK356" i="5" s="1"/>
  <c r="CL356" i="5" s="1"/>
  <c r="AU356" i="5"/>
  <c r="CJ355" i="5"/>
  <c r="CK355" i="5" s="1"/>
  <c r="AU355" i="5"/>
  <c r="CI354" i="5"/>
  <c r="CH354" i="5"/>
  <c r="CG354" i="5"/>
  <c r="CF354" i="5"/>
  <c r="CE354" i="5"/>
  <c r="CD354" i="5"/>
  <c r="CC354" i="5"/>
  <c r="CB354" i="5"/>
  <c r="CA354" i="5"/>
  <c r="BZ354" i="5"/>
  <c r="BY354" i="5"/>
  <c r="BX354" i="5"/>
  <c r="BW354" i="5"/>
  <c r="BV354" i="5"/>
  <c r="BU354" i="5"/>
  <c r="BT354" i="5"/>
  <c r="BS354" i="5"/>
  <c r="BR354" i="5"/>
  <c r="BQ354" i="5"/>
  <c r="BP354" i="5"/>
  <c r="BO354" i="5"/>
  <c r="BN354" i="5"/>
  <c r="BM354" i="5"/>
  <c r="BL354" i="5"/>
  <c r="BK354" i="5"/>
  <c r="BJ354" i="5"/>
  <c r="BI354" i="5"/>
  <c r="BH354" i="5"/>
  <c r="BG354" i="5"/>
  <c r="BF354" i="5"/>
  <c r="BE354" i="5"/>
  <c r="BD354" i="5"/>
  <c r="BC354" i="5"/>
  <c r="BB354" i="5"/>
  <c r="BA354" i="5"/>
  <c r="AZ354" i="5"/>
  <c r="AY354" i="5"/>
  <c r="AX354" i="5"/>
  <c r="AW354" i="5"/>
  <c r="AV354" i="5"/>
  <c r="AT354" i="5"/>
  <c r="AS354" i="5"/>
  <c r="AR354" i="5"/>
  <c r="AQ354" i="5"/>
  <c r="AO354" i="5"/>
  <c r="AN354" i="5"/>
  <c r="AM354" i="5"/>
  <c r="AL354" i="5"/>
  <c r="AK354" i="5"/>
  <c r="AJ354" i="5"/>
  <c r="AI354" i="5"/>
  <c r="AH354" i="5"/>
  <c r="AG354" i="5"/>
  <c r="AF354" i="5"/>
  <c r="AE354" i="5"/>
  <c r="AD354" i="5"/>
  <c r="AC354" i="5"/>
  <c r="AB354" i="5"/>
  <c r="AA354" i="5"/>
  <c r="Z354" i="5"/>
  <c r="Y354" i="5"/>
  <c r="X354" i="5"/>
  <c r="W354" i="5"/>
  <c r="V354" i="5"/>
  <c r="U354" i="5"/>
  <c r="T354" i="5"/>
  <c r="S354" i="5"/>
  <c r="R354" i="5"/>
  <c r="Q354" i="5"/>
  <c r="P354" i="5"/>
  <c r="O354" i="5"/>
  <c r="N354" i="5"/>
  <c r="M354" i="5"/>
  <c r="L354" i="5"/>
  <c r="K354" i="5"/>
  <c r="J354" i="5"/>
  <c r="I354" i="5"/>
  <c r="H354" i="5"/>
  <c r="G354" i="5"/>
  <c r="F354" i="5"/>
  <c r="E354" i="5"/>
  <c r="CJ353" i="5"/>
  <c r="CK353" i="5" s="1"/>
  <c r="CL353" i="5" s="1"/>
  <c r="AU353" i="5"/>
  <c r="CJ352" i="5"/>
  <c r="CK352" i="5" s="1"/>
  <c r="CL352" i="5" s="1"/>
  <c r="AU352" i="5"/>
  <c r="CL351" i="5"/>
  <c r="CJ351" i="5"/>
  <c r="CK351" i="5" s="1"/>
  <c r="AU351" i="5"/>
  <c r="CJ350" i="5"/>
  <c r="CK350" i="5" s="1"/>
  <c r="CL350" i="5" s="1"/>
  <c r="AU350" i="5"/>
  <c r="CJ349" i="5"/>
  <c r="CK349" i="5" s="1"/>
  <c r="CL349" i="5" s="1"/>
  <c r="AU349" i="5"/>
  <c r="CK348" i="5"/>
  <c r="CJ348" i="5"/>
  <c r="AU348" i="5"/>
  <c r="AU354" i="5" s="1"/>
  <c r="CI347" i="5"/>
  <c r="CH347" i="5"/>
  <c r="CG347" i="5"/>
  <c r="CF347" i="5"/>
  <c r="CE347" i="5"/>
  <c r="CD347" i="5"/>
  <c r="CC347" i="5"/>
  <c r="CB347" i="5"/>
  <c r="CA347" i="5"/>
  <c r="BZ347" i="5"/>
  <c r="BY347" i="5"/>
  <c r="BX347" i="5"/>
  <c r="BW347" i="5"/>
  <c r="BV347" i="5"/>
  <c r="BU347" i="5"/>
  <c r="BT347" i="5"/>
  <c r="BS347" i="5"/>
  <c r="BR347" i="5"/>
  <c r="BQ347" i="5"/>
  <c r="BP347" i="5"/>
  <c r="BO347" i="5"/>
  <c r="BN347" i="5"/>
  <c r="BM347" i="5"/>
  <c r="BL347" i="5"/>
  <c r="BK347" i="5"/>
  <c r="BJ347" i="5"/>
  <c r="BI347" i="5"/>
  <c r="BH347" i="5"/>
  <c r="BG347" i="5"/>
  <c r="BF347" i="5"/>
  <c r="BE347" i="5"/>
  <c r="BD347" i="5"/>
  <c r="BC347" i="5"/>
  <c r="BB347" i="5"/>
  <c r="BA347" i="5"/>
  <c r="AZ347" i="5"/>
  <c r="AY347" i="5"/>
  <c r="AX347" i="5"/>
  <c r="AW347" i="5"/>
  <c r="AV347" i="5"/>
  <c r="AT347" i="5"/>
  <c r="AS347" i="5"/>
  <c r="AR347" i="5"/>
  <c r="AQ347" i="5"/>
  <c r="AO347" i="5"/>
  <c r="AN347" i="5"/>
  <c r="AM347" i="5"/>
  <c r="AL347" i="5"/>
  <c r="AK347" i="5"/>
  <c r="AJ347" i="5"/>
  <c r="AI347" i="5"/>
  <c r="AH347" i="5"/>
  <c r="AG347" i="5"/>
  <c r="AF347" i="5"/>
  <c r="AE347" i="5"/>
  <c r="AD347" i="5"/>
  <c r="AC347" i="5"/>
  <c r="AB347" i="5"/>
  <c r="AA347" i="5"/>
  <c r="Z347" i="5"/>
  <c r="Y347" i="5"/>
  <c r="X347" i="5"/>
  <c r="W347" i="5"/>
  <c r="V347" i="5"/>
  <c r="U347" i="5"/>
  <c r="T347" i="5"/>
  <c r="S347" i="5"/>
  <c r="R347" i="5"/>
  <c r="Q347" i="5"/>
  <c r="P347" i="5"/>
  <c r="O347" i="5"/>
  <c r="N347" i="5"/>
  <c r="M347" i="5"/>
  <c r="L347" i="5"/>
  <c r="K347" i="5"/>
  <c r="J347" i="5"/>
  <c r="I347" i="5"/>
  <c r="H347" i="5"/>
  <c r="G347" i="5"/>
  <c r="F347" i="5"/>
  <c r="E347" i="5"/>
  <c r="CJ346" i="5"/>
  <c r="CJ347" i="5" s="1"/>
  <c r="AU346" i="5"/>
  <c r="AU347" i="5" s="1"/>
  <c r="CI345" i="5"/>
  <c r="CH345" i="5"/>
  <c r="CG345" i="5"/>
  <c r="CF345" i="5"/>
  <c r="CE345" i="5"/>
  <c r="CD345" i="5"/>
  <c r="CC345" i="5"/>
  <c r="CB345" i="5"/>
  <c r="CA345" i="5"/>
  <c r="BZ345" i="5"/>
  <c r="BY345" i="5"/>
  <c r="BX345" i="5"/>
  <c r="BW345" i="5"/>
  <c r="BV345" i="5"/>
  <c r="BU345" i="5"/>
  <c r="BT345" i="5"/>
  <c r="BS345" i="5"/>
  <c r="BR345" i="5"/>
  <c r="BQ345" i="5"/>
  <c r="BP345" i="5"/>
  <c r="BO345" i="5"/>
  <c r="BN345" i="5"/>
  <c r="BM345" i="5"/>
  <c r="BL345" i="5"/>
  <c r="BK345" i="5"/>
  <c r="BJ345" i="5"/>
  <c r="BI345" i="5"/>
  <c r="BH345" i="5"/>
  <c r="BG345" i="5"/>
  <c r="BF345" i="5"/>
  <c r="BE345" i="5"/>
  <c r="BD345" i="5"/>
  <c r="BC345" i="5"/>
  <c r="BB345" i="5"/>
  <c r="BA345" i="5"/>
  <c r="AZ345" i="5"/>
  <c r="AY345" i="5"/>
  <c r="AX345" i="5"/>
  <c r="AW345" i="5"/>
  <c r="AV345" i="5"/>
  <c r="AT345" i="5"/>
  <c r="AS345" i="5"/>
  <c r="AR345" i="5"/>
  <c r="AQ345" i="5"/>
  <c r="AO345" i="5"/>
  <c r="AN345" i="5"/>
  <c r="AM345" i="5"/>
  <c r="AL345" i="5"/>
  <c r="AK345" i="5"/>
  <c r="AJ345" i="5"/>
  <c r="AI345" i="5"/>
  <c r="AH345" i="5"/>
  <c r="AG345" i="5"/>
  <c r="AF345" i="5"/>
  <c r="AE345" i="5"/>
  <c r="AD345" i="5"/>
  <c r="AC345" i="5"/>
  <c r="AB345" i="5"/>
  <c r="AA345" i="5"/>
  <c r="Z345" i="5"/>
  <c r="Y345" i="5"/>
  <c r="X345" i="5"/>
  <c r="W345" i="5"/>
  <c r="V345" i="5"/>
  <c r="U345" i="5"/>
  <c r="T345" i="5"/>
  <c r="S345" i="5"/>
  <c r="R345" i="5"/>
  <c r="Q345" i="5"/>
  <c r="P345" i="5"/>
  <c r="O345" i="5"/>
  <c r="N345" i="5"/>
  <c r="M345" i="5"/>
  <c r="L345" i="5"/>
  <c r="K345" i="5"/>
  <c r="J345" i="5"/>
  <c r="I345" i="5"/>
  <c r="H345" i="5"/>
  <c r="G345" i="5"/>
  <c r="F345" i="5"/>
  <c r="E345" i="5"/>
  <c r="CJ344" i="5"/>
  <c r="CK344" i="5" s="1"/>
  <c r="CL344" i="5" s="1"/>
  <c r="AU344" i="5"/>
  <c r="CJ343" i="5"/>
  <c r="CK343" i="5" s="1"/>
  <c r="CL343" i="5" s="1"/>
  <c r="AU343" i="5"/>
  <c r="CK342" i="5"/>
  <c r="CL342" i="5" s="1"/>
  <c r="CJ342" i="5"/>
  <c r="AU342" i="5"/>
  <c r="CJ341" i="5"/>
  <c r="CK341" i="5" s="1"/>
  <c r="CL341" i="5" s="1"/>
  <c r="AU341" i="5"/>
  <c r="CJ340" i="5"/>
  <c r="CK340" i="5" s="1"/>
  <c r="CL340" i="5" s="1"/>
  <c r="AU340" i="5"/>
  <c r="CJ339" i="5"/>
  <c r="AU339" i="5"/>
  <c r="CI337" i="5"/>
  <c r="CH337" i="5"/>
  <c r="CG337" i="5"/>
  <c r="CF337" i="5"/>
  <c r="CF338" i="5" s="1"/>
  <c r="CF467" i="5" s="1"/>
  <c r="CF470" i="5" s="1"/>
  <c r="CF495" i="5" s="1"/>
  <c r="CE337" i="5"/>
  <c r="CD337" i="5"/>
  <c r="CC337" i="5"/>
  <c r="CB337" i="5"/>
  <c r="CA337" i="5"/>
  <c r="BZ337" i="5"/>
  <c r="BY337" i="5"/>
  <c r="BX337" i="5"/>
  <c r="BW337" i="5"/>
  <c r="BV337" i="5"/>
  <c r="BU337" i="5"/>
  <c r="BT337" i="5"/>
  <c r="BS337" i="5"/>
  <c r="BR337" i="5"/>
  <c r="BQ337" i="5"/>
  <c r="BP337" i="5"/>
  <c r="BP338" i="5" s="1"/>
  <c r="BP467" i="5" s="1"/>
  <c r="BP470" i="5" s="1"/>
  <c r="BP495" i="5" s="1"/>
  <c r="BO337" i="5"/>
  <c r="BN337" i="5"/>
  <c r="BM337" i="5"/>
  <c r="BL337" i="5"/>
  <c r="BK337" i="5"/>
  <c r="BJ337" i="5"/>
  <c r="BI337" i="5"/>
  <c r="BH337" i="5"/>
  <c r="BG337" i="5"/>
  <c r="BF337" i="5"/>
  <c r="BE337" i="5"/>
  <c r="BD337" i="5"/>
  <c r="BC337" i="5"/>
  <c r="BB337" i="5"/>
  <c r="BA337" i="5"/>
  <c r="AZ337" i="5"/>
  <c r="AZ338" i="5" s="1"/>
  <c r="AZ467" i="5" s="1"/>
  <c r="AZ470" i="5" s="1"/>
  <c r="AZ495" i="5" s="1"/>
  <c r="AY337" i="5"/>
  <c r="AX337" i="5"/>
  <c r="AW337" i="5"/>
  <c r="AV337" i="5"/>
  <c r="AT337" i="5"/>
  <c r="AS337" i="5"/>
  <c r="AR337" i="5"/>
  <c r="AQ337" i="5"/>
  <c r="AO337" i="5"/>
  <c r="AN337" i="5"/>
  <c r="AM337" i="5"/>
  <c r="AL337" i="5"/>
  <c r="AK337" i="5"/>
  <c r="AJ337" i="5"/>
  <c r="AI337" i="5"/>
  <c r="AI338" i="5" s="1"/>
  <c r="AI467" i="5" s="1"/>
  <c r="AI470" i="5" s="1"/>
  <c r="AI495" i="5" s="1"/>
  <c r="AH337" i="5"/>
  <c r="AG337" i="5"/>
  <c r="AF337" i="5"/>
  <c r="AE337" i="5"/>
  <c r="AD337" i="5"/>
  <c r="AC337" i="5"/>
  <c r="AB337" i="5"/>
  <c r="AA337" i="5"/>
  <c r="Z337" i="5"/>
  <c r="Y337" i="5"/>
  <c r="X337" i="5"/>
  <c r="W337" i="5"/>
  <c r="V337" i="5"/>
  <c r="U337" i="5"/>
  <c r="T337" i="5"/>
  <c r="S337" i="5"/>
  <c r="S338" i="5" s="1"/>
  <c r="S467" i="5" s="1"/>
  <c r="S470" i="5" s="1"/>
  <c r="S495" i="5" s="1"/>
  <c r="R337" i="5"/>
  <c r="Q337" i="5"/>
  <c r="P337" i="5"/>
  <c r="O337" i="5"/>
  <c r="N337" i="5"/>
  <c r="M337" i="5"/>
  <c r="L337" i="5"/>
  <c r="K337" i="5"/>
  <c r="J337" i="5"/>
  <c r="I337" i="5"/>
  <c r="H337" i="5"/>
  <c r="G337" i="5"/>
  <c r="F337" i="5"/>
  <c r="E337" i="5"/>
  <c r="CK336" i="5"/>
  <c r="CL336" i="5" s="1"/>
  <c r="CJ336" i="5"/>
  <c r="AU336" i="5"/>
  <c r="CL335" i="5"/>
  <c r="CK335" i="5"/>
  <c r="CJ335" i="5"/>
  <c r="AU335" i="5"/>
  <c r="CJ334" i="5"/>
  <c r="CK334" i="5" s="1"/>
  <c r="CL334" i="5" s="1"/>
  <c r="AU334" i="5"/>
  <c r="CJ333" i="5"/>
  <c r="CK333" i="5" s="1"/>
  <c r="CL333" i="5" s="1"/>
  <c r="AU333" i="5"/>
  <c r="CK332" i="5"/>
  <c r="CL332" i="5" s="1"/>
  <c r="CJ332" i="5"/>
  <c r="AU332" i="5"/>
  <c r="CJ331" i="5"/>
  <c r="CK331" i="5" s="1"/>
  <c r="CL331" i="5" s="1"/>
  <c r="AU331" i="5"/>
  <c r="CJ330" i="5"/>
  <c r="CK330" i="5" s="1"/>
  <c r="CL330" i="5" s="1"/>
  <c r="AU330" i="5"/>
  <c r="CL329" i="5"/>
  <c r="CJ329" i="5"/>
  <c r="CK329" i="5" s="1"/>
  <c r="AU329" i="5"/>
  <c r="CJ328" i="5"/>
  <c r="CK328" i="5" s="1"/>
  <c r="CL328" i="5" s="1"/>
  <c r="AU328" i="5"/>
  <c r="CJ327" i="5"/>
  <c r="CK327" i="5" s="1"/>
  <c r="CL327" i="5" s="1"/>
  <c r="AU327" i="5"/>
  <c r="CJ326" i="5"/>
  <c r="AU326" i="5"/>
  <c r="AU337" i="5" s="1"/>
  <c r="CJ325" i="5"/>
  <c r="AU325" i="5"/>
  <c r="CK325" i="5" s="1"/>
  <c r="CL325" i="5" s="1"/>
  <c r="CJ324" i="5"/>
  <c r="CJ337" i="5" s="1"/>
  <c r="AU324" i="5"/>
  <c r="CJ323" i="5"/>
  <c r="CI323" i="5"/>
  <c r="CH323" i="5"/>
  <c r="CG323" i="5"/>
  <c r="CF323" i="5"/>
  <c r="CE323" i="5"/>
  <c r="CD323" i="5"/>
  <c r="CC323" i="5"/>
  <c r="CB323" i="5"/>
  <c r="CA323" i="5"/>
  <c r="BZ323" i="5"/>
  <c r="BY323" i="5"/>
  <c r="BX323" i="5"/>
  <c r="BW323" i="5"/>
  <c r="BV323" i="5"/>
  <c r="BU323" i="5"/>
  <c r="BT323" i="5"/>
  <c r="BS323" i="5"/>
  <c r="BR323" i="5"/>
  <c r="BQ323" i="5"/>
  <c r="BP323" i="5"/>
  <c r="BO323" i="5"/>
  <c r="BN323" i="5"/>
  <c r="BM323" i="5"/>
  <c r="BL323" i="5"/>
  <c r="BK323" i="5"/>
  <c r="BJ323" i="5"/>
  <c r="BI323" i="5"/>
  <c r="BH323" i="5"/>
  <c r="BG323" i="5"/>
  <c r="BF323" i="5"/>
  <c r="BE323" i="5"/>
  <c r="BD323" i="5"/>
  <c r="BC323" i="5"/>
  <c r="BB323" i="5"/>
  <c r="BA323" i="5"/>
  <c r="AZ323" i="5"/>
  <c r="AY323" i="5"/>
  <c r="AX323" i="5"/>
  <c r="AW323" i="5"/>
  <c r="AV323" i="5"/>
  <c r="AT323" i="5"/>
  <c r="AS323" i="5"/>
  <c r="AR323" i="5"/>
  <c r="AQ323" i="5"/>
  <c r="AO323" i="5"/>
  <c r="AN323" i="5"/>
  <c r="AM323" i="5"/>
  <c r="AL323" i="5"/>
  <c r="AK323" i="5"/>
  <c r="AJ323" i="5"/>
  <c r="AI323" i="5"/>
  <c r="AH323" i="5"/>
  <c r="AG323" i="5"/>
  <c r="AF323" i="5"/>
  <c r="AE323" i="5"/>
  <c r="AD323" i="5"/>
  <c r="AC323" i="5"/>
  <c r="AB323" i="5"/>
  <c r="AA323" i="5"/>
  <c r="Z323" i="5"/>
  <c r="Y323" i="5"/>
  <c r="X323" i="5"/>
  <c r="W323" i="5"/>
  <c r="V323" i="5"/>
  <c r="U323" i="5"/>
  <c r="T323" i="5"/>
  <c r="S323" i="5"/>
  <c r="R323" i="5"/>
  <c r="Q323" i="5"/>
  <c r="P323" i="5"/>
  <c r="O323" i="5"/>
  <c r="N323" i="5"/>
  <c r="M323" i="5"/>
  <c r="L323" i="5"/>
  <c r="K323" i="5"/>
  <c r="J323" i="5"/>
  <c r="I323" i="5"/>
  <c r="H323" i="5"/>
  <c r="G323" i="5"/>
  <c r="F323" i="5"/>
  <c r="E323" i="5"/>
  <c r="CJ322" i="5"/>
  <c r="CK322" i="5" s="1"/>
  <c r="CL322" i="5" s="1"/>
  <c r="AU322" i="5"/>
  <c r="CJ321" i="5"/>
  <c r="CK321" i="5" s="1"/>
  <c r="CL321" i="5" s="1"/>
  <c r="AU321" i="5"/>
  <c r="CJ320" i="5"/>
  <c r="CK320" i="5" s="1"/>
  <c r="CL320" i="5" s="1"/>
  <c r="AU320" i="5"/>
  <c r="CJ319" i="5"/>
  <c r="CK319" i="5" s="1"/>
  <c r="CL319" i="5" s="1"/>
  <c r="AU319" i="5"/>
  <c r="CJ318" i="5"/>
  <c r="CK318" i="5" s="1"/>
  <c r="CL318" i="5" s="1"/>
  <c r="AU318" i="5"/>
  <c r="CK317" i="5"/>
  <c r="CL317" i="5" s="1"/>
  <c r="CJ317" i="5"/>
  <c r="AU317" i="5"/>
  <c r="CJ316" i="5"/>
  <c r="CK316" i="5" s="1"/>
  <c r="CL316" i="5" s="1"/>
  <c r="AU316" i="5"/>
  <c r="CJ315" i="5"/>
  <c r="CK315" i="5" s="1"/>
  <c r="CL315" i="5" s="1"/>
  <c r="AU315" i="5"/>
  <c r="CJ314" i="5"/>
  <c r="CK314" i="5" s="1"/>
  <c r="CL314" i="5" s="1"/>
  <c r="AU314" i="5"/>
  <c r="CK313" i="5"/>
  <c r="CL313" i="5" s="1"/>
  <c r="CJ313" i="5"/>
  <c r="AU313" i="5"/>
  <c r="CJ312" i="5"/>
  <c r="AU312" i="5"/>
  <c r="CK312" i="5" s="1"/>
  <c r="CL312" i="5" s="1"/>
  <c r="CJ311" i="5"/>
  <c r="CK311" i="5" s="1"/>
  <c r="CL311" i="5" s="1"/>
  <c r="AU311" i="5"/>
  <c r="CL310" i="5"/>
  <c r="CJ310" i="5"/>
  <c r="CK310" i="5" s="1"/>
  <c r="AU310" i="5"/>
  <c r="CJ309" i="5"/>
  <c r="CK309" i="5" s="1"/>
  <c r="CL309" i="5" s="1"/>
  <c r="AU309" i="5"/>
  <c r="CK308" i="5"/>
  <c r="CL308" i="5" s="1"/>
  <c r="CJ308" i="5"/>
  <c r="AU308" i="5"/>
  <c r="CJ307" i="5"/>
  <c r="AU307" i="5"/>
  <c r="CI306" i="5"/>
  <c r="CH306" i="5"/>
  <c r="CG306" i="5"/>
  <c r="CF306" i="5"/>
  <c r="CE306" i="5"/>
  <c r="CD306" i="5"/>
  <c r="CC306" i="5"/>
  <c r="CB306" i="5"/>
  <c r="CA306" i="5"/>
  <c r="BZ306" i="5"/>
  <c r="BY306" i="5"/>
  <c r="BX306" i="5"/>
  <c r="BW306" i="5"/>
  <c r="BV306" i="5"/>
  <c r="BU306" i="5"/>
  <c r="BU338" i="5" s="1"/>
  <c r="BT306" i="5"/>
  <c r="BS306" i="5"/>
  <c r="BR306" i="5"/>
  <c r="BQ306" i="5"/>
  <c r="BP306" i="5"/>
  <c r="BO306" i="5"/>
  <c r="BN306" i="5"/>
  <c r="BM306" i="5"/>
  <c r="BL306" i="5"/>
  <c r="BK306" i="5"/>
  <c r="BJ306" i="5"/>
  <c r="BI306" i="5"/>
  <c r="BH306" i="5"/>
  <c r="BG306" i="5"/>
  <c r="BF306" i="5"/>
  <c r="BE306" i="5"/>
  <c r="BE338" i="5" s="1"/>
  <c r="BD306" i="5"/>
  <c r="BC306" i="5"/>
  <c r="BB306" i="5"/>
  <c r="BA306" i="5"/>
  <c r="AZ306" i="5"/>
  <c r="AY306" i="5"/>
  <c r="AX306" i="5"/>
  <c r="AW306" i="5"/>
  <c r="AV306" i="5"/>
  <c r="AT306" i="5"/>
  <c r="AS306" i="5"/>
  <c r="AR306" i="5"/>
  <c r="AQ306" i="5"/>
  <c r="AO306" i="5"/>
  <c r="AN306" i="5"/>
  <c r="AN338" i="5" s="1"/>
  <c r="AM306" i="5"/>
  <c r="AL306" i="5"/>
  <c r="AK306" i="5"/>
  <c r="AJ306" i="5"/>
  <c r="AI306" i="5"/>
  <c r="AH306" i="5"/>
  <c r="AG306" i="5"/>
  <c r="AF306" i="5"/>
  <c r="AE306" i="5"/>
  <c r="AD306" i="5"/>
  <c r="AC306" i="5"/>
  <c r="AB306" i="5"/>
  <c r="AA306" i="5"/>
  <c r="Z306" i="5"/>
  <c r="Y306" i="5"/>
  <c r="X306" i="5"/>
  <c r="X338" i="5" s="1"/>
  <c r="W306" i="5"/>
  <c r="V306" i="5"/>
  <c r="U306" i="5"/>
  <c r="T306" i="5"/>
  <c r="S306" i="5"/>
  <c r="R306" i="5"/>
  <c r="Q306" i="5"/>
  <c r="P306" i="5"/>
  <c r="O306" i="5"/>
  <c r="N306" i="5"/>
  <c r="M306" i="5"/>
  <c r="L306" i="5"/>
  <c r="K306" i="5"/>
  <c r="J306" i="5"/>
  <c r="I306" i="5"/>
  <c r="H306" i="5"/>
  <c r="H338" i="5" s="1"/>
  <c r="G306" i="5"/>
  <c r="F306" i="5"/>
  <c r="E306" i="5"/>
  <c r="CJ305" i="5"/>
  <c r="CK305" i="5" s="1"/>
  <c r="CL305" i="5" s="1"/>
  <c r="AU305" i="5"/>
  <c r="CK304" i="5"/>
  <c r="CL304" i="5" s="1"/>
  <c r="CJ304" i="5"/>
  <c r="AU304" i="5"/>
  <c r="CJ303" i="5"/>
  <c r="AU303" i="5"/>
  <c r="CK303" i="5" s="1"/>
  <c r="CL303" i="5" s="1"/>
  <c r="CJ302" i="5"/>
  <c r="AU302" i="5"/>
  <c r="CJ301" i="5"/>
  <c r="CK301" i="5" s="1"/>
  <c r="CL301" i="5" s="1"/>
  <c r="AU301" i="5"/>
  <c r="CJ300" i="5"/>
  <c r="CK300" i="5" s="1"/>
  <c r="CL300" i="5" s="1"/>
  <c r="AU300" i="5"/>
  <c r="CK299" i="5"/>
  <c r="CL299" i="5" s="1"/>
  <c r="CJ299" i="5"/>
  <c r="AU299" i="5"/>
  <c r="CJ298" i="5"/>
  <c r="CK298" i="5" s="1"/>
  <c r="CL298" i="5" s="1"/>
  <c r="AU298" i="5"/>
  <c r="CJ297" i="5"/>
  <c r="AU297" i="5"/>
  <c r="CI296" i="5"/>
  <c r="CH296" i="5"/>
  <c r="CG296" i="5"/>
  <c r="CF296" i="5"/>
  <c r="CE296" i="5"/>
  <c r="CD296" i="5"/>
  <c r="CC296" i="5"/>
  <c r="CB296" i="5"/>
  <c r="CA296" i="5"/>
  <c r="BZ296" i="5"/>
  <c r="BY296" i="5"/>
  <c r="BX296" i="5"/>
  <c r="BW296" i="5"/>
  <c r="BV296" i="5"/>
  <c r="BU296" i="5"/>
  <c r="BT296" i="5"/>
  <c r="BS296" i="5"/>
  <c r="BR296" i="5"/>
  <c r="BQ296" i="5"/>
  <c r="BP296" i="5"/>
  <c r="BO296" i="5"/>
  <c r="BN296" i="5"/>
  <c r="BM296" i="5"/>
  <c r="BL296" i="5"/>
  <c r="BK296" i="5"/>
  <c r="BJ296" i="5"/>
  <c r="BI296" i="5"/>
  <c r="BH296" i="5"/>
  <c r="BG296" i="5"/>
  <c r="BF296" i="5"/>
  <c r="BE296" i="5"/>
  <c r="BD296" i="5"/>
  <c r="BC296" i="5"/>
  <c r="BB296" i="5"/>
  <c r="BA296" i="5"/>
  <c r="AZ296" i="5"/>
  <c r="AY296" i="5"/>
  <c r="AX296" i="5"/>
  <c r="AW296" i="5"/>
  <c r="AV296" i="5"/>
  <c r="AT296" i="5"/>
  <c r="AS296" i="5"/>
  <c r="AR296" i="5"/>
  <c r="AQ296" i="5"/>
  <c r="AO296" i="5"/>
  <c r="AN296" i="5"/>
  <c r="AM296" i="5"/>
  <c r="AL296" i="5"/>
  <c r="AK296" i="5"/>
  <c r="AJ296" i="5"/>
  <c r="AI296" i="5"/>
  <c r="AH296" i="5"/>
  <c r="AG296" i="5"/>
  <c r="AF296" i="5"/>
  <c r="AE296" i="5"/>
  <c r="AD296" i="5"/>
  <c r="AC296" i="5"/>
  <c r="AB296" i="5"/>
  <c r="AA296" i="5"/>
  <c r="Z296" i="5"/>
  <c r="Y296" i="5"/>
  <c r="X296" i="5"/>
  <c r="W296" i="5"/>
  <c r="V296" i="5"/>
  <c r="U296" i="5"/>
  <c r="T296" i="5"/>
  <c r="S296" i="5"/>
  <c r="R296" i="5"/>
  <c r="Q296" i="5"/>
  <c r="P296" i="5"/>
  <c r="O296" i="5"/>
  <c r="N296" i="5"/>
  <c r="M296" i="5"/>
  <c r="L296" i="5"/>
  <c r="K296" i="5"/>
  <c r="J296" i="5"/>
  <c r="I296" i="5"/>
  <c r="H296" i="5"/>
  <c r="G296" i="5"/>
  <c r="F296" i="5"/>
  <c r="E296" i="5"/>
  <c r="CJ295" i="5"/>
  <c r="CK295" i="5" s="1"/>
  <c r="CL295" i="5" s="1"/>
  <c r="AU295" i="5"/>
  <c r="CJ294" i="5"/>
  <c r="CK294" i="5" s="1"/>
  <c r="CL294" i="5" s="1"/>
  <c r="AU294" i="5"/>
  <c r="CJ293" i="5"/>
  <c r="CK293" i="5" s="1"/>
  <c r="CL293" i="5" s="1"/>
  <c r="AU293" i="5"/>
  <c r="CJ292" i="5"/>
  <c r="CK292" i="5" s="1"/>
  <c r="CL292" i="5" s="1"/>
  <c r="AU292" i="5"/>
  <c r="CJ291" i="5"/>
  <c r="CK291" i="5" s="1"/>
  <c r="CL291" i="5" s="1"/>
  <c r="AU291" i="5"/>
  <c r="CK290" i="5"/>
  <c r="CL290" i="5" s="1"/>
  <c r="CJ290" i="5"/>
  <c r="AU290" i="5"/>
  <c r="CK289" i="5"/>
  <c r="CL289" i="5" s="1"/>
  <c r="CJ289" i="5"/>
  <c r="AU289" i="5"/>
  <c r="CJ288" i="5"/>
  <c r="AU288" i="5"/>
  <c r="CK288" i="5" s="1"/>
  <c r="CL288" i="5" s="1"/>
  <c r="CJ287" i="5"/>
  <c r="AU287" i="5"/>
  <c r="AU296" i="5" s="1"/>
  <c r="CJ286" i="5"/>
  <c r="CI286" i="5"/>
  <c r="CH286" i="5"/>
  <c r="CG286" i="5"/>
  <c r="CF286" i="5"/>
  <c r="CE286" i="5"/>
  <c r="CD286" i="5"/>
  <c r="CC286" i="5"/>
  <c r="CB286" i="5"/>
  <c r="CA286" i="5"/>
  <c r="BZ286" i="5"/>
  <c r="BY286" i="5"/>
  <c r="BX286" i="5"/>
  <c r="BW286" i="5"/>
  <c r="BV286" i="5"/>
  <c r="BU286" i="5"/>
  <c r="BT286" i="5"/>
  <c r="BS286" i="5"/>
  <c r="BR286" i="5"/>
  <c r="BQ286" i="5"/>
  <c r="BP286" i="5"/>
  <c r="BO286" i="5"/>
  <c r="BN286" i="5"/>
  <c r="BM286" i="5"/>
  <c r="BL286" i="5"/>
  <c r="BK286" i="5"/>
  <c r="BJ286" i="5"/>
  <c r="BI286" i="5"/>
  <c r="BH286" i="5"/>
  <c r="BG286" i="5"/>
  <c r="BF286" i="5"/>
  <c r="BE286" i="5"/>
  <c r="BD286" i="5"/>
  <c r="BC286" i="5"/>
  <c r="BB286" i="5"/>
  <c r="BA286" i="5"/>
  <c r="AZ286" i="5"/>
  <c r="AY286" i="5"/>
  <c r="AX286" i="5"/>
  <c r="AW286" i="5"/>
  <c r="AV286" i="5"/>
  <c r="AU286" i="5"/>
  <c r="AT286" i="5"/>
  <c r="AS286" i="5"/>
  <c r="AR286" i="5"/>
  <c r="AQ286" i="5"/>
  <c r="AO286" i="5"/>
  <c r="AN286" i="5"/>
  <c r="AM286" i="5"/>
  <c r="AL286" i="5"/>
  <c r="AK286" i="5"/>
  <c r="AJ286" i="5"/>
  <c r="AI286" i="5"/>
  <c r="AH286" i="5"/>
  <c r="AG286" i="5"/>
  <c r="AF286" i="5"/>
  <c r="AE286" i="5"/>
  <c r="AD286" i="5"/>
  <c r="AC286" i="5"/>
  <c r="AB286" i="5"/>
  <c r="AB338" i="5" s="1"/>
  <c r="AA286" i="5"/>
  <c r="Z286" i="5"/>
  <c r="Y286" i="5"/>
  <c r="X286" i="5"/>
  <c r="W286" i="5"/>
  <c r="V286" i="5"/>
  <c r="U286" i="5"/>
  <c r="T286" i="5"/>
  <c r="S286" i="5"/>
  <c r="R286" i="5"/>
  <c r="Q286" i="5"/>
  <c r="P286" i="5"/>
  <c r="O286" i="5"/>
  <c r="N286" i="5"/>
  <c r="M286" i="5"/>
  <c r="L286" i="5"/>
  <c r="K286" i="5"/>
  <c r="J286" i="5"/>
  <c r="I286" i="5"/>
  <c r="H286" i="5"/>
  <c r="G286" i="5"/>
  <c r="F286" i="5"/>
  <c r="E286" i="5"/>
  <c r="CJ285" i="5"/>
  <c r="CK285" i="5" s="1"/>
  <c r="CL285" i="5" s="1"/>
  <c r="AU285" i="5"/>
  <c r="CL284" i="5"/>
  <c r="CJ284" i="5"/>
  <c r="CK284" i="5" s="1"/>
  <c r="AU284" i="5"/>
  <c r="CJ283" i="5"/>
  <c r="CK283" i="5" s="1"/>
  <c r="CL283" i="5" s="1"/>
  <c r="AU283" i="5"/>
  <c r="CK282" i="5"/>
  <c r="CL282" i="5" s="1"/>
  <c r="CJ282" i="5"/>
  <c r="AU282" i="5"/>
  <c r="CK281" i="5"/>
  <c r="CL281" i="5" s="1"/>
  <c r="CJ281" i="5"/>
  <c r="AU281" i="5"/>
  <c r="CJ280" i="5"/>
  <c r="CK280" i="5" s="1"/>
  <c r="CL280" i="5" s="1"/>
  <c r="AU280" i="5"/>
  <c r="CJ279" i="5"/>
  <c r="CK279" i="5" s="1"/>
  <c r="CL279" i="5" s="1"/>
  <c r="AU279" i="5"/>
  <c r="CJ278" i="5"/>
  <c r="CK278" i="5" s="1"/>
  <c r="CL278" i="5" s="1"/>
  <c r="AU278" i="5"/>
  <c r="CK277" i="5"/>
  <c r="CL277" i="5" s="1"/>
  <c r="CJ277" i="5"/>
  <c r="AU277" i="5"/>
  <c r="CJ276" i="5"/>
  <c r="CK276" i="5" s="1"/>
  <c r="AU276" i="5"/>
  <c r="CI275" i="5"/>
  <c r="CH275" i="5"/>
  <c r="CG275" i="5"/>
  <c r="CF275" i="5"/>
  <c r="CE275" i="5"/>
  <c r="CD275" i="5"/>
  <c r="CC275" i="5"/>
  <c r="CB275" i="5"/>
  <c r="CA275" i="5"/>
  <c r="BZ275" i="5"/>
  <c r="BY275" i="5"/>
  <c r="BX275" i="5"/>
  <c r="BW275" i="5"/>
  <c r="BV275" i="5"/>
  <c r="BU275" i="5"/>
  <c r="BT275" i="5"/>
  <c r="BS275" i="5"/>
  <c r="BR275" i="5"/>
  <c r="BQ275" i="5"/>
  <c r="BP275" i="5"/>
  <c r="BO275" i="5"/>
  <c r="BN275" i="5"/>
  <c r="BM275" i="5"/>
  <c r="BL275" i="5"/>
  <c r="BK275" i="5"/>
  <c r="BJ275" i="5"/>
  <c r="BI275" i="5"/>
  <c r="BH275" i="5"/>
  <c r="BG275" i="5"/>
  <c r="BF275" i="5"/>
  <c r="BE275" i="5"/>
  <c r="BD275" i="5"/>
  <c r="BC275" i="5"/>
  <c r="BB275" i="5"/>
  <c r="BA275" i="5"/>
  <c r="AZ275" i="5"/>
  <c r="AY275" i="5"/>
  <c r="AX275" i="5"/>
  <c r="AW275" i="5"/>
  <c r="AV275" i="5"/>
  <c r="AT275" i="5"/>
  <c r="AS275" i="5"/>
  <c r="AR275" i="5"/>
  <c r="AQ275" i="5"/>
  <c r="AO275" i="5"/>
  <c r="AN275" i="5"/>
  <c r="AM275" i="5"/>
  <c r="AL275" i="5"/>
  <c r="AK275" i="5"/>
  <c r="AJ275" i="5"/>
  <c r="AI275" i="5"/>
  <c r="AH275" i="5"/>
  <c r="AG275" i="5"/>
  <c r="AF275" i="5"/>
  <c r="AE275" i="5"/>
  <c r="AD275" i="5"/>
  <c r="AC275" i="5"/>
  <c r="AB275" i="5"/>
  <c r="AA275" i="5"/>
  <c r="Z275" i="5"/>
  <c r="Y275" i="5"/>
  <c r="X275" i="5"/>
  <c r="W275" i="5"/>
  <c r="V275" i="5"/>
  <c r="U275" i="5"/>
  <c r="T275" i="5"/>
  <c r="S275" i="5"/>
  <c r="R275" i="5"/>
  <c r="Q275" i="5"/>
  <c r="P275" i="5"/>
  <c r="O275" i="5"/>
  <c r="N275" i="5"/>
  <c r="M275" i="5"/>
  <c r="L275" i="5"/>
  <c r="K275" i="5"/>
  <c r="J275" i="5"/>
  <c r="I275" i="5"/>
  <c r="H275" i="5"/>
  <c r="G275" i="5"/>
  <c r="F275" i="5"/>
  <c r="E275" i="5"/>
  <c r="CK274" i="5"/>
  <c r="CL274" i="5" s="1"/>
  <c r="CJ274" i="5"/>
  <c r="AU274" i="5"/>
  <c r="CJ273" i="5"/>
  <c r="CK273" i="5" s="1"/>
  <c r="CL273" i="5" s="1"/>
  <c r="AU273" i="5"/>
  <c r="CJ272" i="5"/>
  <c r="CK272" i="5" s="1"/>
  <c r="CL272" i="5" s="1"/>
  <c r="AU272" i="5"/>
  <c r="CJ271" i="5"/>
  <c r="CK271" i="5" s="1"/>
  <c r="CL271" i="5" s="1"/>
  <c r="AU271" i="5"/>
  <c r="CL270" i="5"/>
  <c r="CJ270" i="5"/>
  <c r="CK270" i="5" s="1"/>
  <c r="AU270" i="5"/>
  <c r="CJ269" i="5"/>
  <c r="CK269" i="5" s="1"/>
  <c r="CL269" i="5" s="1"/>
  <c r="AU269" i="5"/>
  <c r="CK268" i="5"/>
  <c r="CL268" i="5" s="1"/>
  <c r="CJ268" i="5"/>
  <c r="AU268" i="5"/>
  <c r="CK267" i="5"/>
  <c r="CL267" i="5" s="1"/>
  <c r="CJ267" i="5"/>
  <c r="AU267" i="5"/>
  <c r="CJ266" i="5"/>
  <c r="CK266" i="5" s="1"/>
  <c r="CL266" i="5" s="1"/>
  <c r="AU266" i="5"/>
  <c r="CL265" i="5"/>
  <c r="CJ265" i="5"/>
  <c r="CK265" i="5" s="1"/>
  <c r="AU265" i="5"/>
  <c r="CJ264" i="5"/>
  <c r="AU264" i="5"/>
  <c r="CK263" i="5"/>
  <c r="CL263" i="5" s="1"/>
  <c r="CJ263" i="5"/>
  <c r="AU263" i="5"/>
  <c r="CJ262" i="5"/>
  <c r="AU262" i="5"/>
  <c r="AU275" i="5" s="1"/>
  <c r="CI261" i="5"/>
  <c r="CH261" i="5"/>
  <c r="CG261" i="5"/>
  <c r="CF261" i="5"/>
  <c r="CE261" i="5"/>
  <c r="CD261" i="5"/>
  <c r="CC261" i="5"/>
  <c r="CB261" i="5"/>
  <c r="CA261" i="5"/>
  <c r="BZ261" i="5"/>
  <c r="BY261" i="5"/>
  <c r="BX261" i="5"/>
  <c r="BW261" i="5"/>
  <c r="BV261" i="5"/>
  <c r="BU261" i="5"/>
  <c r="BT261" i="5"/>
  <c r="BS261" i="5"/>
  <c r="BR261" i="5"/>
  <c r="BQ261" i="5"/>
  <c r="BP261" i="5"/>
  <c r="BO261" i="5"/>
  <c r="BN261" i="5"/>
  <c r="BM261" i="5"/>
  <c r="BL261" i="5"/>
  <c r="BK261" i="5"/>
  <c r="BJ261" i="5"/>
  <c r="BI261" i="5"/>
  <c r="BH261" i="5"/>
  <c r="BG261" i="5"/>
  <c r="BF261" i="5"/>
  <c r="BE261" i="5"/>
  <c r="BD261" i="5"/>
  <c r="BC261" i="5"/>
  <c r="BB261" i="5"/>
  <c r="BA261" i="5"/>
  <c r="AZ261" i="5"/>
  <c r="AY261" i="5"/>
  <c r="AX261" i="5"/>
  <c r="AW261" i="5"/>
  <c r="AV261" i="5"/>
  <c r="AT261" i="5"/>
  <c r="AS261" i="5"/>
  <c r="AR261" i="5"/>
  <c r="AQ261" i="5"/>
  <c r="AO261" i="5"/>
  <c r="AN261" i="5"/>
  <c r="AM261" i="5"/>
  <c r="AL261" i="5"/>
  <c r="AK261" i="5"/>
  <c r="AJ261" i="5"/>
  <c r="AI261" i="5"/>
  <c r="AH261" i="5"/>
  <c r="AG261" i="5"/>
  <c r="AF261" i="5"/>
  <c r="AE261" i="5"/>
  <c r="AD261" i="5"/>
  <c r="AC261" i="5"/>
  <c r="AB261" i="5"/>
  <c r="AA261" i="5"/>
  <c r="Z261" i="5"/>
  <c r="Y261" i="5"/>
  <c r="X261" i="5"/>
  <c r="W261" i="5"/>
  <c r="V261" i="5"/>
  <c r="U261" i="5"/>
  <c r="T261" i="5"/>
  <c r="S261" i="5"/>
  <c r="R261" i="5"/>
  <c r="Q261" i="5"/>
  <c r="P261" i="5"/>
  <c r="O261" i="5"/>
  <c r="N261" i="5"/>
  <c r="M261" i="5"/>
  <c r="L261" i="5"/>
  <c r="K261" i="5"/>
  <c r="J261" i="5"/>
  <c r="I261" i="5"/>
  <c r="H261" i="5"/>
  <c r="G261" i="5"/>
  <c r="F261" i="5"/>
  <c r="E261" i="5"/>
  <c r="CJ260" i="5"/>
  <c r="CK260" i="5" s="1"/>
  <c r="CL260" i="5" s="1"/>
  <c r="AU260" i="5"/>
  <c r="CJ259" i="5"/>
  <c r="AU259" i="5"/>
  <c r="CK259" i="5" s="1"/>
  <c r="CL259" i="5" s="1"/>
  <c r="CJ258" i="5"/>
  <c r="CK258" i="5" s="1"/>
  <c r="CL258" i="5" s="1"/>
  <c r="AU258" i="5"/>
  <c r="CJ257" i="5"/>
  <c r="CK257" i="5" s="1"/>
  <c r="CL257" i="5" s="1"/>
  <c r="AU257" i="5"/>
  <c r="CJ256" i="5"/>
  <c r="AU256" i="5"/>
  <c r="CI255" i="5"/>
  <c r="CH255" i="5"/>
  <c r="CG255" i="5"/>
  <c r="CF255" i="5"/>
  <c r="CE255" i="5"/>
  <c r="CD255" i="5"/>
  <c r="CC255" i="5"/>
  <c r="CB255" i="5"/>
  <c r="CA255" i="5"/>
  <c r="BZ255" i="5"/>
  <c r="BY255" i="5"/>
  <c r="BX255" i="5"/>
  <c r="BW255" i="5"/>
  <c r="BW338" i="5" s="1"/>
  <c r="BW467" i="5" s="1"/>
  <c r="BW470" i="5" s="1"/>
  <c r="BW495" i="5" s="1"/>
  <c r="BV255" i="5"/>
  <c r="BU255" i="5"/>
  <c r="BT255" i="5"/>
  <c r="BS255" i="5"/>
  <c r="BR255" i="5"/>
  <c r="BQ255" i="5"/>
  <c r="BP255" i="5"/>
  <c r="BO255" i="5"/>
  <c r="BN255" i="5"/>
  <c r="BM255" i="5"/>
  <c r="BL255" i="5"/>
  <c r="BK255" i="5"/>
  <c r="BJ255" i="5"/>
  <c r="BI255" i="5"/>
  <c r="BH255" i="5"/>
  <c r="BG255" i="5"/>
  <c r="BG338" i="5" s="1"/>
  <c r="BG467" i="5" s="1"/>
  <c r="BG470" i="5" s="1"/>
  <c r="BG495" i="5" s="1"/>
  <c r="BF255" i="5"/>
  <c r="BE255" i="5"/>
  <c r="BD255" i="5"/>
  <c r="BC255" i="5"/>
  <c r="BB255" i="5"/>
  <c r="BA255" i="5"/>
  <c r="AZ255" i="5"/>
  <c r="AY255" i="5"/>
  <c r="AX255" i="5"/>
  <c r="AW255" i="5"/>
  <c r="AV255" i="5"/>
  <c r="AU255" i="5"/>
  <c r="AT255" i="5"/>
  <c r="AS255" i="5"/>
  <c r="AR255" i="5"/>
  <c r="AQ255" i="5"/>
  <c r="AO255" i="5"/>
  <c r="AN255" i="5"/>
  <c r="AM255" i="5"/>
  <c r="AL255" i="5"/>
  <c r="AK255" i="5"/>
  <c r="AJ255" i="5"/>
  <c r="AI255" i="5"/>
  <c r="AH255" i="5"/>
  <c r="AG255" i="5"/>
  <c r="AF255" i="5"/>
  <c r="AE255" i="5"/>
  <c r="AD255" i="5"/>
  <c r="AC255" i="5"/>
  <c r="AB255" i="5"/>
  <c r="AA255" i="5"/>
  <c r="Z255" i="5"/>
  <c r="Y255" i="5"/>
  <c r="X255" i="5"/>
  <c r="W255" i="5"/>
  <c r="V255" i="5"/>
  <c r="U255" i="5"/>
  <c r="T255" i="5"/>
  <c r="S255" i="5"/>
  <c r="R255" i="5"/>
  <c r="Q255" i="5"/>
  <c r="P255" i="5"/>
  <c r="O255" i="5"/>
  <c r="N255" i="5"/>
  <c r="M255" i="5"/>
  <c r="L255" i="5"/>
  <c r="K255" i="5"/>
  <c r="J255" i="5"/>
  <c r="I255" i="5"/>
  <c r="H255" i="5"/>
  <c r="G255" i="5"/>
  <c r="F255" i="5"/>
  <c r="E255" i="5"/>
  <c r="CJ254" i="5"/>
  <c r="CK254" i="5" s="1"/>
  <c r="CL254" i="5" s="1"/>
  <c r="AU254" i="5"/>
  <c r="CJ253" i="5"/>
  <c r="CK253" i="5" s="1"/>
  <c r="CL253" i="5" s="1"/>
  <c r="AU253" i="5"/>
  <c r="CK252" i="5"/>
  <c r="CL252" i="5" s="1"/>
  <c r="CJ252" i="5"/>
  <c r="CJ255" i="5" s="1"/>
  <c r="AU252" i="5"/>
  <c r="AP248" i="5"/>
  <c r="AP249" i="5" s="1"/>
  <c r="CI247" i="5"/>
  <c r="CH247" i="5"/>
  <c r="CG247" i="5"/>
  <c r="CF247" i="5"/>
  <c r="CE247" i="5"/>
  <c r="CD247" i="5"/>
  <c r="CC247" i="5"/>
  <c r="CB247" i="5"/>
  <c r="CA247" i="5"/>
  <c r="BZ247" i="5"/>
  <c r="BY247" i="5"/>
  <c r="BX247" i="5"/>
  <c r="BW247" i="5"/>
  <c r="BV247" i="5"/>
  <c r="BU247" i="5"/>
  <c r="BT247" i="5"/>
  <c r="BS247" i="5"/>
  <c r="BR247" i="5"/>
  <c r="BQ247" i="5"/>
  <c r="BP247" i="5"/>
  <c r="BO247" i="5"/>
  <c r="BN247" i="5"/>
  <c r="BM247" i="5"/>
  <c r="BL247" i="5"/>
  <c r="BK247" i="5"/>
  <c r="BJ247" i="5"/>
  <c r="BI247" i="5"/>
  <c r="BH247" i="5"/>
  <c r="BG247" i="5"/>
  <c r="BF247" i="5"/>
  <c r="BE247" i="5"/>
  <c r="BD247" i="5"/>
  <c r="BC247" i="5"/>
  <c r="BB247" i="5"/>
  <c r="BA247" i="5"/>
  <c r="AZ247" i="5"/>
  <c r="AY247" i="5"/>
  <c r="AX247" i="5"/>
  <c r="AW247" i="5"/>
  <c r="AV247" i="5"/>
  <c r="AT247" i="5"/>
  <c r="AS247" i="5"/>
  <c r="AR247" i="5"/>
  <c r="AQ247" i="5"/>
  <c r="AO247" i="5"/>
  <c r="AN247" i="5"/>
  <c r="AM247" i="5"/>
  <c r="AL247" i="5"/>
  <c r="AK247" i="5"/>
  <c r="AJ247" i="5"/>
  <c r="AI247" i="5"/>
  <c r="AH247" i="5"/>
  <c r="AG247" i="5"/>
  <c r="AF247" i="5"/>
  <c r="AE247" i="5"/>
  <c r="AD247" i="5"/>
  <c r="AC247" i="5"/>
  <c r="AB247" i="5"/>
  <c r="AA247" i="5"/>
  <c r="Z247" i="5"/>
  <c r="Y247" i="5"/>
  <c r="X247" i="5"/>
  <c r="W247" i="5"/>
  <c r="V247" i="5"/>
  <c r="U247" i="5"/>
  <c r="T247" i="5"/>
  <c r="S247" i="5"/>
  <c r="R247" i="5"/>
  <c r="Q247" i="5"/>
  <c r="P247" i="5"/>
  <c r="O247" i="5"/>
  <c r="N247" i="5"/>
  <c r="M247" i="5"/>
  <c r="L247" i="5"/>
  <c r="K247" i="5"/>
  <c r="J247" i="5"/>
  <c r="I247" i="5"/>
  <c r="H247" i="5"/>
  <c r="G247" i="5"/>
  <c r="F247" i="5"/>
  <c r="E247" i="5"/>
  <c r="CJ246" i="5"/>
  <c r="CK246" i="5" s="1"/>
  <c r="CL246" i="5" s="1"/>
  <c r="AU246" i="5"/>
  <c r="CK245" i="5"/>
  <c r="CL245" i="5" s="1"/>
  <c r="CJ245" i="5"/>
  <c r="AU245" i="5"/>
  <c r="CK244" i="5"/>
  <c r="CL244" i="5" s="1"/>
  <c r="CJ244" i="5"/>
  <c r="AU244" i="5"/>
  <c r="CJ243" i="5"/>
  <c r="CK243" i="5" s="1"/>
  <c r="CL243" i="5" s="1"/>
  <c r="AU243" i="5"/>
  <c r="CJ242" i="5"/>
  <c r="CK242" i="5" s="1"/>
  <c r="CL242" i="5" s="1"/>
  <c r="AU242" i="5"/>
  <c r="CJ241" i="5"/>
  <c r="AU241" i="5"/>
  <c r="AU247" i="5" s="1"/>
  <c r="CI240" i="5"/>
  <c r="CH240" i="5"/>
  <c r="CG240" i="5"/>
  <c r="CF240" i="5"/>
  <c r="CE240" i="5"/>
  <c r="CD240" i="5"/>
  <c r="CC240" i="5"/>
  <c r="CB240" i="5"/>
  <c r="CA240" i="5"/>
  <c r="BZ240" i="5"/>
  <c r="BY240" i="5"/>
  <c r="BX240" i="5"/>
  <c r="BW240" i="5"/>
  <c r="BV240" i="5"/>
  <c r="BU240" i="5"/>
  <c r="BT240" i="5"/>
  <c r="BS240" i="5"/>
  <c r="BR240" i="5"/>
  <c r="BQ240" i="5"/>
  <c r="BP240" i="5"/>
  <c r="BO240" i="5"/>
  <c r="BN240" i="5"/>
  <c r="BM240" i="5"/>
  <c r="BL240" i="5"/>
  <c r="BK240" i="5"/>
  <c r="BJ240" i="5"/>
  <c r="BI240" i="5"/>
  <c r="BH240" i="5"/>
  <c r="BG240" i="5"/>
  <c r="BF240" i="5"/>
  <c r="BE240" i="5"/>
  <c r="BD240" i="5"/>
  <c r="BC240" i="5"/>
  <c r="BB240" i="5"/>
  <c r="BA240" i="5"/>
  <c r="AZ240" i="5"/>
  <c r="AY240" i="5"/>
  <c r="AX240" i="5"/>
  <c r="AW240" i="5"/>
  <c r="AV240" i="5"/>
  <c r="AT240" i="5"/>
  <c r="AS240" i="5"/>
  <c r="AR240" i="5"/>
  <c r="AQ240" i="5"/>
  <c r="AO240" i="5"/>
  <c r="AN240" i="5"/>
  <c r="AM240" i="5"/>
  <c r="AL240" i="5"/>
  <c r="AK240" i="5"/>
  <c r="AJ240" i="5"/>
  <c r="AI240" i="5"/>
  <c r="AH240" i="5"/>
  <c r="AG240" i="5"/>
  <c r="AF240" i="5"/>
  <c r="AE240" i="5"/>
  <c r="AD240" i="5"/>
  <c r="AC240" i="5"/>
  <c r="AB240" i="5"/>
  <c r="AA240" i="5"/>
  <c r="Z240" i="5"/>
  <c r="Y240" i="5"/>
  <c r="X240" i="5"/>
  <c r="W240" i="5"/>
  <c r="V240" i="5"/>
  <c r="U240" i="5"/>
  <c r="T240" i="5"/>
  <c r="S240" i="5"/>
  <c r="R240" i="5"/>
  <c r="Q240" i="5"/>
  <c r="P240" i="5"/>
  <c r="O240" i="5"/>
  <c r="N240" i="5"/>
  <c r="M240" i="5"/>
  <c r="L240" i="5"/>
  <c r="K240" i="5"/>
  <c r="J240" i="5"/>
  <c r="I240" i="5"/>
  <c r="H240" i="5"/>
  <c r="G240" i="5"/>
  <c r="F240" i="5"/>
  <c r="E240" i="5"/>
  <c r="CJ239" i="5"/>
  <c r="CK239" i="5" s="1"/>
  <c r="CL239" i="5" s="1"/>
  <c r="AU239" i="5"/>
  <c r="CJ238" i="5"/>
  <c r="CK238" i="5" s="1"/>
  <c r="CL238" i="5" s="1"/>
  <c r="AU238" i="5"/>
  <c r="CJ237" i="5"/>
  <c r="CK237" i="5" s="1"/>
  <c r="CL237" i="5" s="1"/>
  <c r="AU237" i="5"/>
  <c r="CJ236" i="5"/>
  <c r="AU236" i="5"/>
  <c r="CK236" i="5" s="1"/>
  <c r="CL236" i="5" s="1"/>
  <c r="CJ235" i="5"/>
  <c r="AU235" i="5"/>
  <c r="CJ234" i="5"/>
  <c r="CK234" i="5" s="1"/>
  <c r="AU234" i="5"/>
  <c r="CJ233" i="5"/>
  <c r="CI233" i="5"/>
  <c r="CH233" i="5"/>
  <c r="CG233" i="5"/>
  <c r="CF233" i="5"/>
  <c r="CE233" i="5"/>
  <c r="CD233" i="5"/>
  <c r="CC233" i="5"/>
  <c r="CB233" i="5"/>
  <c r="CA233" i="5"/>
  <c r="BZ233" i="5"/>
  <c r="BY233" i="5"/>
  <c r="BX233" i="5"/>
  <c r="BW233" i="5"/>
  <c r="BV233" i="5"/>
  <c r="BU233" i="5"/>
  <c r="BT233" i="5"/>
  <c r="BS233" i="5"/>
  <c r="BR233" i="5"/>
  <c r="BQ233" i="5"/>
  <c r="BP233" i="5"/>
  <c r="BO233" i="5"/>
  <c r="BN233" i="5"/>
  <c r="BM233" i="5"/>
  <c r="BL233" i="5"/>
  <c r="BK233" i="5"/>
  <c r="BJ233" i="5"/>
  <c r="BI233" i="5"/>
  <c r="BH233" i="5"/>
  <c r="BG233" i="5"/>
  <c r="BF233" i="5"/>
  <c r="BE233" i="5"/>
  <c r="BD233" i="5"/>
  <c r="BC233" i="5"/>
  <c r="BB233" i="5"/>
  <c r="BA233" i="5"/>
  <c r="AZ233" i="5"/>
  <c r="AY233" i="5"/>
  <c r="AX233" i="5"/>
  <c r="AW233" i="5"/>
  <c r="AV233" i="5"/>
  <c r="AT233" i="5"/>
  <c r="AS233" i="5"/>
  <c r="AR233" i="5"/>
  <c r="AQ233" i="5"/>
  <c r="AO233" i="5"/>
  <c r="AN233" i="5"/>
  <c r="AM233" i="5"/>
  <c r="AL233" i="5"/>
  <c r="AK233" i="5"/>
  <c r="AJ233" i="5"/>
  <c r="AI233" i="5"/>
  <c r="AH233" i="5"/>
  <c r="AG233" i="5"/>
  <c r="AF233" i="5"/>
  <c r="AE233" i="5"/>
  <c r="AD233" i="5"/>
  <c r="AC233" i="5"/>
  <c r="AB233" i="5"/>
  <c r="AA233" i="5"/>
  <c r="Z233" i="5"/>
  <c r="Y233" i="5"/>
  <c r="X233" i="5"/>
  <c r="W233" i="5"/>
  <c r="V233" i="5"/>
  <c r="U233" i="5"/>
  <c r="T233" i="5"/>
  <c r="S233" i="5"/>
  <c r="R233" i="5"/>
  <c r="Q233" i="5"/>
  <c r="P233" i="5"/>
  <c r="O233" i="5"/>
  <c r="N233" i="5"/>
  <c r="M233" i="5"/>
  <c r="L233" i="5"/>
  <c r="K233" i="5"/>
  <c r="J233" i="5"/>
  <c r="I233" i="5"/>
  <c r="H233" i="5"/>
  <c r="G233" i="5"/>
  <c r="F233" i="5"/>
  <c r="E233" i="5"/>
  <c r="CJ232" i="5"/>
  <c r="AU232" i="5"/>
  <c r="CJ231" i="5"/>
  <c r="CK231" i="5" s="1"/>
  <c r="AU231" i="5"/>
  <c r="AU233" i="5" s="1"/>
  <c r="CI230" i="5"/>
  <c r="CH230" i="5"/>
  <c r="CG230" i="5"/>
  <c r="CF230" i="5"/>
  <c r="CE230" i="5"/>
  <c r="CD230" i="5"/>
  <c r="CC230" i="5"/>
  <c r="CB230" i="5"/>
  <c r="CA230" i="5"/>
  <c r="BZ230" i="5"/>
  <c r="BY230" i="5"/>
  <c r="BX230" i="5"/>
  <c r="BW230" i="5"/>
  <c r="BV230" i="5"/>
  <c r="BU230" i="5"/>
  <c r="BT230" i="5"/>
  <c r="BS230" i="5"/>
  <c r="BR230" i="5"/>
  <c r="BQ230" i="5"/>
  <c r="BP230" i="5"/>
  <c r="BO230" i="5"/>
  <c r="BN230" i="5"/>
  <c r="BM230" i="5"/>
  <c r="BL230" i="5"/>
  <c r="BK230" i="5"/>
  <c r="BJ230" i="5"/>
  <c r="BI230" i="5"/>
  <c r="BH230" i="5"/>
  <c r="BG230" i="5"/>
  <c r="BF230" i="5"/>
  <c r="BE230" i="5"/>
  <c r="BD230" i="5"/>
  <c r="BC230" i="5"/>
  <c r="BB230" i="5"/>
  <c r="BA230" i="5"/>
  <c r="AZ230" i="5"/>
  <c r="AY230" i="5"/>
  <c r="AX230" i="5"/>
  <c r="AW230" i="5"/>
  <c r="AV230" i="5"/>
  <c r="AT230" i="5"/>
  <c r="AS230" i="5"/>
  <c r="AR230" i="5"/>
  <c r="AQ230" i="5"/>
  <c r="AO230" i="5"/>
  <c r="AN230" i="5"/>
  <c r="AM230" i="5"/>
  <c r="AL230" i="5"/>
  <c r="AK230" i="5"/>
  <c r="AJ230" i="5"/>
  <c r="AI230" i="5"/>
  <c r="AH230" i="5"/>
  <c r="AG230" i="5"/>
  <c r="AF230" i="5"/>
  <c r="AE230" i="5"/>
  <c r="AD230" i="5"/>
  <c r="AC230" i="5"/>
  <c r="AB230" i="5"/>
  <c r="AA230" i="5"/>
  <c r="Z230" i="5"/>
  <c r="Y230" i="5"/>
  <c r="X230" i="5"/>
  <c r="W230" i="5"/>
  <c r="V230" i="5"/>
  <c r="U230" i="5"/>
  <c r="T230" i="5"/>
  <c r="S230" i="5"/>
  <c r="R230" i="5"/>
  <c r="Q230" i="5"/>
  <c r="P230" i="5"/>
  <c r="O230" i="5"/>
  <c r="N230" i="5"/>
  <c r="M230" i="5"/>
  <c r="L230" i="5"/>
  <c r="K230" i="5"/>
  <c r="J230" i="5"/>
  <c r="I230" i="5"/>
  <c r="H230" i="5"/>
  <c r="G230" i="5"/>
  <c r="F230" i="5"/>
  <c r="E230" i="5"/>
  <c r="CJ229" i="5"/>
  <c r="AU229" i="5"/>
  <c r="CK229" i="5" s="1"/>
  <c r="CL229" i="5" s="1"/>
  <c r="CJ228" i="5"/>
  <c r="CK228" i="5" s="1"/>
  <c r="CL228" i="5" s="1"/>
  <c r="AU228" i="5"/>
  <c r="CJ227" i="5"/>
  <c r="CK227" i="5" s="1"/>
  <c r="CL227" i="5" s="1"/>
  <c r="AU227" i="5"/>
  <c r="CJ226" i="5"/>
  <c r="CK226" i="5" s="1"/>
  <c r="CL226" i="5" s="1"/>
  <c r="AU226" i="5"/>
  <c r="CJ225" i="5"/>
  <c r="CK225" i="5" s="1"/>
  <c r="CL225" i="5" s="1"/>
  <c r="AU225" i="5"/>
  <c r="CJ224" i="5"/>
  <c r="AU224" i="5"/>
  <c r="CJ223" i="5"/>
  <c r="CK223" i="5" s="1"/>
  <c r="AU223" i="5"/>
  <c r="CI222" i="5"/>
  <c r="CH222" i="5"/>
  <c r="CG222" i="5"/>
  <c r="CF222" i="5"/>
  <c r="CE222" i="5"/>
  <c r="CD222" i="5"/>
  <c r="CC222" i="5"/>
  <c r="CB222" i="5"/>
  <c r="CA222" i="5"/>
  <c r="BZ222" i="5"/>
  <c r="BY222" i="5"/>
  <c r="BX222" i="5"/>
  <c r="BW222" i="5"/>
  <c r="BV222" i="5"/>
  <c r="BU222" i="5"/>
  <c r="BT222" i="5"/>
  <c r="BS222" i="5"/>
  <c r="BR222" i="5"/>
  <c r="BQ222" i="5"/>
  <c r="BP222" i="5"/>
  <c r="BO222" i="5"/>
  <c r="BN222" i="5"/>
  <c r="BM222" i="5"/>
  <c r="BL222" i="5"/>
  <c r="BK222" i="5"/>
  <c r="BJ222" i="5"/>
  <c r="BI222" i="5"/>
  <c r="BH222" i="5"/>
  <c r="BG222" i="5"/>
  <c r="BF222" i="5"/>
  <c r="BE222" i="5"/>
  <c r="BD222" i="5"/>
  <c r="BC222" i="5"/>
  <c r="BB222" i="5"/>
  <c r="BA222" i="5"/>
  <c r="AZ222" i="5"/>
  <c r="AY222" i="5"/>
  <c r="AX222" i="5"/>
  <c r="AW222" i="5"/>
  <c r="AV222" i="5"/>
  <c r="AT222" i="5"/>
  <c r="AS222" i="5"/>
  <c r="AR222" i="5"/>
  <c r="AQ222" i="5"/>
  <c r="AO222" i="5"/>
  <c r="AN222" i="5"/>
  <c r="AM222" i="5"/>
  <c r="AL222" i="5"/>
  <c r="AK222" i="5"/>
  <c r="AJ222" i="5"/>
  <c r="AI222" i="5"/>
  <c r="AH222" i="5"/>
  <c r="AG222" i="5"/>
  <c r="AF222" i="5"/>
  <c r="AE222" i="5"/>
  <c r="AD222" i="5"/>
  <c r="AC222" i="5"/>
  <c r="AB222" i="5"/>
  <c r="AA222" i="5"/>
  <c r="Z222" i="5"/>
  <c r="Y222" i="5"/>
  <c r="X222" i="5"/>
  <c r="W222" i="5"/>
  <c r="V222" i="5"/>
  <c r="U222" i="5"/>
  <c r="T222" i="5"/>
  <c r="S222" i="5"/>
  <c r="R222" i="5"/>
  <c r="Q222" i="5"/>
  <c r="P222" i="5"/>
  <c r="O222" i="5"/>
  <c r="N222" i="5"/>
  <c r="M222" i="5"/>
  <c r="L222" i="5"/>
  <c r="K222" i="5"/>
  <c r="J222" i="5"/>
  <c r="I222" i="5"/>
  <c r="H222" i="5"/>
  <c r="G222" i="5"/>
  <c r="F222" i="5"/>
  <c r="E222" i="5"/>
  <c r="CJ221" i="5"/>
  <c r="AU221" i="5"/>
  <c r="CJ220" i="5"/>
  <c r="CK220" i="5" s="1"/>
  <c r="CL220" i="5" s="1"/>
  <c r="AU220" i="5"/>
  <c r="CJ219" i="5"/>
  <c r="CK219" i="5" s="1"/>
  <c r="CL219" i="5" s="1"/>
  <c r="AU219" i="5"/>
  <c r="CJ218" i="5"/>
  <c r="CK218" i="5" s="1"/>
  <c r="CL218" i="5" s="1"/>
  <c r="AU218" i="5"/>
  <c r="CK217" i="5"/>
  <c r="CL217" i="5" s="1"/>
  <c r="CJ217" i="5"/>
  <c r="AU217" i="5"/>
  <c r="CK216" i="5"/>
  <c r="CL216" i="5" s="1"/>
  <c r="CJ216" i="5"/>
  <c r="AU216" i="5"/>
  <c r="CJ215" i="5"/>
  <c r="CK215" i="5" s="1"/>
  <c r="CL215" i="5" s="1"/>
  <c r="AU215" i="5"/>
  <c r="CJ214" i="5"/>
  <c r="CK214" i="5" s="1"/>
  <c r="CL214" i="5" s="1"/>
  <c r="AU214" i="5"/>
  <c r="CJ213" i="5"/>
  <c r="CK213" i="5" s="1"/>
  <c r="CL213" i="5" s="1"/>
  <c r="AU213" i="5"/>
  <c r="CJ212" i="5"/>
  <c r="AU212" i="5"/>
  <c r="CK212" i="5" s="1"/>
  <c r="CL212" i="5" s="1"/>
  <c r="CJ211" i="5"/>
  <c r="AU211" i="5"/>
  <c r="CK211" i="5" s="1"/>
  <c r="CL211" i="5" s="1"/>
  <c r="CJ210" i="5"/>
  <c r="AU210" i="5"/>
  <c r="AU222" i="5" s="1"/>
  <c r="CI209" i="5"/>
  <c r="CH209" i="5"/>
  <c r="CG209" i="5"/>
  <c r="CF209" i="5"/>
  <c r="CE209" i="5"/>
  <c r="CD209" i="5"/>
  <c r="CC209" i="5"/>
  <c r="CB209" i="5"/>
  <c r="CA209" i="5"/>
  <c r="BZ209" i="5"/>
  <c r="BY209" i="5"/>
  <c r="BX209" i="5"/>
  <c r="BW209" i="5"/>
  <c r="BV209" i="5"/>
  <c r="BU209" i="5"/>
  <c r="BT209" i="5"/>
  <c r="BS209" i="5"/>
  <c r="BR209" i="5"/>
  <c r="BQ209" i="5"/>
  <c r="BP209" i="5"/>
  <c r="BO209" i="5"/>
  <c r="BN209" i="5"/>
  <c r="BM209" i="5"/>
  <c r="BL209" i="5"/>
  <c r="BK209" i="5"/>
  <c r="BJ209" i="5"/>
  <c r="BI209" i="5"/>
  <c r="BH209" i="5"/>
  <c r="BG209" i="5"/>
  <c r="BF209" i="5"/>
  <c r="BE209" i="5"/>
  <c r="BD209" i="5"/>
  <c r="BC209" i="5"/>
  <c r="BB209" i="5"/>
  <c r="BA209" i="5"/>
  <c r="AZ209" i="5"/>
  <c r="AY209" i="5"/>
  <c r="AX209" i="5"/>
  <c r="AW209" i="5"/>
  <c r="AV209" i="5"/>
  <c r="AT209" i="5"/>
  <c r="AS209" i="5"/>
  <c r="AR209" i="5"/>
  <c r="AQ209" i="5"/>
  <c r="AO209" i="5"/>
  <c r="AN209" i="5"/>
  <c r="AM209" i="5"/>
  <c r="AL209" i="5"/>
  <c r="AK209" i="5"/>
  <c r="AJ209" i="5"/>
  <c r="AI209" i="5"/>
  <c r="AH209" i="5"/>
  <c r="AG209" i="5"/>
  <c r="AF209" i="5"/>
  <c r="AE209" i="5"/>
  <c r="AD209" i="5"/>
  <c r="AC209" i="5"/>
  <c r="AB209" i="5"/>
  <c r="AA209" i="5"/>
  <c r="Z209" i="5"/>
  <c r="Y209" i="5"/>
  <c r="X209" i="5"/>
  <c r="W209" i="5"/>
  <c r="V209" i="5"/>
  <c r="U209" i="5"/>
  <c r="T209" i="5"/>
  <c r="S209" i="5"/>
  <c r="R209" i="5"/>
  <c r="Q209" i="5"/>
  <c r="P209" i="5"/>
  <c r="O209" i="5"/>
  <c r="N209" i="5"/>
  <c r="M209" i="5"/>
  <c r="L209" i="5"/>
  <c r="K209" i="5"/>
  <c r="J209" i="5"/>
  <c r="I209" i="5"/>
  <c r="H209" i="5"/>
  <c r="G209" i="5"/>
  <c r="F209" i="5"/>
  <c r="E209" i="5"/>
  <c r="CK208" i="5"/>
  <c r="CL208" i="5" s="1"/>
  <c r="CJ208" i="5"/>
  <c r="AU208" i="5"/>
  <c r="CJ207" i="5"/>
  <c r="AU207" i="5"/>
  <c r="CJ206" i="5"/>
  <c r="CK206" i="5" s="1"/>
  <c r="CL206" i="5" s="1"/>
  <c r="AU206" i="5"/>
  <c r="CJ205" i="5"/>
  <c r="CK205" i="5" s="1"/>
  <c r="CL205" i="5" s="1"/>
  <c r="AU205" i="5"/>
  <c r="CJ204" i="5"/>
  <c r="CK204" i="5" s="1"/>
  <c r="CL204" i="5" s="1"/>
  <c r="AU204" i="5"/>
  <c r="CJ203" i="5"/>
  <c r="CK203" i="5" s="1"/>
  <c r="CL203" i="5" s="1"/>
  <c r="AU203" i="5"/>
  <c r="CJ202" i="5"/>
  <c r="AU202" i="5"/>
  <c r="CL201" i="5"/>
  <c r="CJ201" i="5"/>
  <c r="CK201" i="5" s="1"/>
  <c r="AU201" i="5"/>
  <c r="CL200" i="5"/>
  <c r="CJ200" i="5"/>
  <c r="CK200" i="5" s="1"/>
  <c r="AU200" i="5"/>
  <c r="CJ199" i="5"/>
  <c r="AU199" i="5"/>
  <c r="CK199" i="5" s="1"/>
  <c r="CL199" i="5" s="1"/>
  <c r="CK198" i="5"/>
  <c r="CL198" i="5" s="1"/>
  <c r="CJ198" i="5"/>
  <c r="AU198" i="5"/>
  <c r="CK197" i="5"/>
  <c r="CL197" i="5" s="1"/>
  <c r="CJ197" i="5"/>
  <c r="AU197" i="5"/>
  <c r="CJ196" i="5"/>
  <c r="CK196" i="5" s="1"/>
  <c r="CL196" i="5" s="1"/>
  <c r="AU196" i="5"/>
  <c r="CJ195" i="5"/>
  <c r="AU195" i="5"/>
  <c r="AU209" i="5" s="1"/>
  <c r="CI194" i="5"/>
  <c r="CH194" i="5"/>
  <c r="CG194" i="5"/>
  <c r="CF194" i="5"/>
  <c r="CE194" i="5"/>
  <c r="CD194" i="5"/>
  <c r="CC194" i="5"/>
  <c r="CB194" i="5"/>
  <c r="CA194" i="5"/>
  <c r="BZ194" i="5"/>
  <c r="BY194" i="5"/>
  <c r="BX194" i="5"/>
  <c r="BW194" i="5"/>
  <c r="BV194" i="5"/>
  <c r="BU194" i="5"/>
  <c r="BT194" i="5"/>
  <c r="BS194" i="5"/>
  <c r="BR194" i="5"/>
  <c r="BQ194" i="5"/>
  <c r="BP194" i="5"/>
  <c r="BO194" i="5"/>
  <c r="BN194" i="5"/>
  <c r="BM194" i="5"/>
  <c r="BL194" i="5"/>
  <c r="BK194" i="5"/>
  <c r="BJ194" i="5"/>
  <c r="BI194" i="5"/>
  <c r="BH194" i="5"/>
  <c r="BG194" i="5"/>
  <c r="BF194" i="5"/>
  <c r="BE194" i="5"/>
  <c r="BD194" i="5"/>
  <c r="BC194" i="5"/>
  <c r="BB194" i="5"/>
  <c r="BA194" i="5"/>
  <c r="AZ194" i="5"/>
  <c r="AY194" i="5"/>
  <c r="AX194" i="5"/>
  <c r="AW194" i="5"/>
  <c r="AV194" i="5"/>
  <c r="AU194" i="5"/>
  <c r="AT194" i="5"/>
  <c r="AS194" i="5"/>
  <c r="AR194" i="5"/>
  <c r="AQ194" i="5"/>
  <c r="AO194" i="5"/>
  <c r="AN194" i="5"/>
  <c r="AM194" i="5"/>
  <c r="AL194" i="5"/>
  <c r="AK194" i="5"/>
  <c r="AJ194" i="5"/>
  <c r="AI194" i="5"/>
  <c r="AH194" i="5"/>
  <c r="AG194" i="5"/>
  <c r="AF194" i="5"/>
  <c r="AE194" i="5"/>
  <c r="AD194" i="5"/>
  <c r="AC194" i="5"/>
  <c r="AB194" i="5"/>
  <c r="AA194" i="5"/>
  <c r="Z194" i="5"/>
  <c r="Y194" i="5"/>
  <c r="X194" i="5"/>
  <c r="W194" i="5"/>
  <c r="V194" i="5"/>
  <c r="U194" i="5"/>
  <c r="T194" i="5"/>
  <c r="S194" i="5"/>
  <c r="R194" i="5"/>
  <c r="Q194" i="5"/>
  <c r="P194" i="5"/>
  <c r="O194" i="5"/>
  <c r="N194" i="5"/>
  <c r="M194" i="5"/>
  <c r="L194" i="5"/>
  <c r="K194" i="5"/>
  <c r="J194" i="5"/>
  <c r="I194" i="5"/>
  <c r="H194" i="5"/>
  <c r="G194" i="5"/>
  <c r="F194" i="5"/>
  <c r="E194" i="5"/>
  <c r="CK193" i="5"/>
  <c r="CL193" i="5" s="1"/>
  <c r="CJ193" i="5"/>
  <c r="AU193" i="5"/>
  <c r="CL192" i="5"/>
  <c r="CJ192" i="5"/>
  <c r="CK192" i="5" s="1"/>
  <c r="AU192" i="5"/>
  <c r="CJ191" i="5"/>
  <c r="CK191" i="5" s="1"/>
  <c r="CL191" i="5" s="1"/>
  <c r="AU191" i="5"/>
  <c r="CJ190" i="5"/>
  <c r="CK190" i="5" s="1"/>
  <c r="AU190" i="5"/>
  <c r="CI189" i="5"/>
  <c r="CH189" i="5"/>
  <c r="CG189" i="5"/>
  <c r="CF189" i="5"/>
  <c r="CE189" i="5"/>
  <c r="CD189" i="5"/>
  <c r="CC189" i="5"/>
  <c r="CB189" i="5"/>
  <c r="CA189" i="5"/>
  <c r="BZ189" i="5"/>
  <c r="BY189" i="5"/>
  <c r="BX189" i="5"/>
  <c r="BW189" i="5"/>
  <c r="BV189" i="5"/>
  <c r="BU189" i="5"/>
  <c r="BT189" i="5"/>
  <c r="BS189" i="5"/>
  <c r="BR189" i="5"/>
  <c r="BQ189" i="5"/>
  <c r="BP189" i="5"/>
  <c r="BO189" i="5"/>
  <c r="BN189" i="5"/>
  <c r="BM189" i="5"/>
  <c r="BL189" i="5"/>
  <c r="BK189" i="5"/>
  <c r="BJ189" i="5"/>
  <c r="BI189" i="5"/>
  <c r="BH189" i="5"/>
  <c r="BG189" i="5"/>
  <c r="BF189" i="5"/>
  <c r="BE189" i="5"/>
  <c r="BD189" i="5"/>
  <c r="BC189" i="5"/>
  <c r="BB189" i="5"/>
  <c r="BA189" i="5"/>
  <c r="AZ189" i="5"/>
  <c r="AY189" i="5"/>
  <c r="AX189" i="5"/>
  <c r="AW189" i="5"/>
  <c r="AV189" i="5"/>
  <c r="AT189" i="5"/>
  <c r="AS189" i="5"/>
  <c r="AR189" i="5"/>
  <c r="AQ189" i="5"/>
  <c r="AO189" i="5"/>
  <c r="AN189" i="5"/>
  <c r="AM189" i="5"/>
  <c r="AL189" i="5"/>
  <c r="AK189" i="5"/>
  <c r="AJ189" i="5"/>
  <c r="AI189" i="5"/>
  <c r="AH189" i="5"/>
  <c r="AG189" i="5"/>
  <c r="AF189" i="5"/>
  <c r="AE189" i="5"/>
  <c r="AD189" i="5"/>
  <c r="AC189" i="5"/>
  <c r="AB189" i="5"/>
  <c r="AA189" i="5"/>
  <c r="Z189" i="5"/>
  <c r="Y189" i="5"/>
  <c r="X189" i="5"/>
  <c r="W189" i="5"/>
  <c r="V189" i="5"/>
  <c r="U189" i="5"/>
  <c r="T189" i="5"/>
  <c r="S189" i="5"/>
  <c r="R189" i="5"/>
  <c r="Q189" i="5"/>
  <c r="P189" i="5"/>
  <c r="O189" i="5"/>
  <c r="N189" i="5"/>
  <c r="M189" i="5"/>
  <c r="L189" i="5"/>
  <c r="K189" i="5"/>
  <c r="J189" i="5"/>
  <c r="I189" i="5"/>
  <c r="H189" i="5"/>
  <c r="G189" i="5"/>
  <c r="F189" i="5"/>
  <c r="E189" i="5"/>
  <c r="CJ188" i="5"/>
  <c r="CK188" i="5" s="1"/>
  <c r="CL188" i="5" s="1"/>
  <c r="AU188" i="5"/>
  <c r="CJ187" i="5"/>
  <c r="CK187" i="5" s="1"/>
  <c r="CL187" i="5" s="1"/>
  <c r="AU187" i="5"/>
  <c r="CK186" i="5"/>
  <c r="CL186" i="5" s="1"/>
  <c r="CJ186" i="5"/>
  <c r="AU186" i="5"/>
  <c r="CJ185" i="5"/>
  <c r="CK185" i="5" s="1"/>
  <c r="CL185" i="5" s="1"/>
  <c r="AU185" i="5"/>
  <c r="AU189" i="5" s="1"/>
  <c r="CI184" i="5"/>
  <c r="CH184" i="5"/>
  <c r="CG184" i="5"/>
  <c r="CF184" i="5"/>
  <c r="CE184" i="5"/>
  <c r="CD184" i="5"/>
  <c r="CC184" i="5"/>
  <c r="CB184" i="5"/>
  <c r="CA184" i="5"/>
  <c r="BZ184" i="5"/>
  <c r="BY184" i="5"/>
  <c r="BX184" i="5"/>
  <c r="BW184" i="5"/>
  <c r="BV184" i="5"/>
  <c r="BU184" i="5"/>
  <c r="BT184" i="5"/>
  <c r="BS184" i="5"/>
  <c r="BR184" i="5"/>
  <c r="BQ184" i="5"/>
  <c r="BP184" i="5"/>
  <c r="BO184" i="5"/>
  <c r="BN184" i="5"/>
  <c r="BM184" i="5"/>
  <c r="BL184" i="5"/>
  <c r="BK184" i="5"/>
  <c r="BJ184" i="5"/>
  <c r="BI184" i="5"/>
  <c r="BH184" i="5"/>
  <c r="BG184" i="5"/>
  <c r="BF184" i="5"/>
  <c r="BE184" i="5"/>
  <c r="BD184" i="5"/>
  <c r="BC184" i="5"/>
  <c r="BB184" i="5"/>
  <c r="BA184" i="5"/>
  <c r="AZ184" i="5"/>
  <c r="AY184" i="5"/>
  <c r="AX184" i="5"/>
  <c r="AW184" i="5"/>
  <c r="AV184" i="5"/>
  <c r="AT184" i="5"/>
  <c r="AS184" i="5"/>
  <c r="AR184" i="5"/>
  <c r="AQ184" i="5"/>
  <c r="AO184" i="5"/>
  <c r="AN184" i="5"/>
  <c r="AM184" i="5"/>
  <c r="AL184" i="5"/>
  <c r="AK184" i="5"/>
  <c r="AJ184" i="5"/>
  <c r="AI184" i="5"/>
  <c r="AH184" i="5"/>
  <c r="AG184" i="5"/>
  <c r="AF184" i="5"/>
  <c r="AE184" i="5"/>
  <c r="AD184" i="5"/>
  <c r="AC184" i="5"/>
  <c r="AB184" i="5"/>
  <c r="AA184" i="5"/>
  <c r="Z184" i="5"/>
  <c r="Y184" i="5"/>
  <c r="X184" i="5"/>
  <c r="W184" i="5"/>
  <c r="V184" i="5"/>
  <c r="U184" i="5"/>
  <c r="T184" i="5"/>
  <c r="S184" i="5"/>
  <c r="R184" i="5"/>
  <c r="Q184" i="5"/>
  <c r="P184" i="5"/>
  <c r="O184" i="5"/>
  <c r="N184" i="5"/>
  <c r="M184" i="5"/>
  <c r="L184" i="5"/>
  <c r="K184" i="5"/>
  <c r="J184" i="5"/>
  <c r="I184" i="5"/>
  <c r="H184" i="5"/>
  <c r="G184" i="5"/>
  <c r="F184" i="5"/>
  <c r="E184" i="5"/>
  <c r="CJ183" i="5"/>
  <c r="AU183" i="5"/>
  <c r="CK183" i="5" s="1"/>
  <c r="CL183" i="5" s="1"/>
  <c r="CJ182" i="5"/>
  <c r="CK182" i="5" s="1"/>
  <c r="CL182" i="5" s="1"/>
  <c r="AU182" i="5"/>
  <c r="CJ181" i="5"/>
  <c r="CK181" i="5" s="1"/>
  <c r="CL181" i="5" s="1"/>
  <c r="AU181" i="5"/>
  <c r="CJ180" i="5"/>
  <c r="CK180" i="5" s="1"/>
  <c r="CL180" i="5" s="1"/>
  <c r="AU180" i="5"/>
  <c r="CJ179" i="5"/>
  <c r="CK179" i="5" s="1"/>
  <c r="AU179" i="5"/>
  <c r="AU184" i="5" s="1"/>
  <c r="CE178" i="5"/>
  <c r="CD178" i="5"/>
  <c r="BW178" i="5"/>
  <c r="BO178" i="5"/>
  <c r="BN178" i="5"/>
  <c r="BG178" i="5"/>
  <c r="AY178" i="5"/>
  <c r="AX178" i="5"/>
  <c r="AQ178" i="5"/>
  <c r="AH178" i="5"/>
  <c r="AG178" i="5"/>
  <c r="AE178" i="5"/>
  <c r="Z178" i="5"/>
  <c r="R178" i="5"/>
  <c r="Q178" i="5"/>
  <c r="J178" i="5"/>
  <c r="CJ177" i="5"/>
  <c r="CI177" i="5"/>
  <c r="CI178" i="5" s="1"/>
  <c r="CH177" i="5"/>
  <c r="CH178" i="5" s="1"/>
  <c r="CG177" i="5"/>
  <c r="CG178" i="5" s="1"/>
  <c r="CF177" i="5"/>
  <c r="CF178" i="5" s="1"/>
  <c r="CE177" i="5"/>
  <c r="CD177" i="5"/>
  <c r="CC177" i="5"/>
  <c r="CC178" i="5" s="1"/>
  <c r="CB177" i="5"/>
  <c r="CA177" i="5"/>
  <c r="CA178" i="5" s="1"/>
  <c r="BZ177" i="5"/>
  <c r="BZ178" i="5" s="1"/>
  <c r="BY177" i="5"/>
  <c r="BY178" i="5" s="1"/>
  <c r="BX177" i="5"/>
  <c r="BX178" i="5" s="1"/>
  <c r="BW177" i="5"/>
  <c r="BV177" i="5"/>
  <c r="BV178" i="5" s="1"/>
  <c r="BU177" i="5"/>
  <c r="BT177" i="5"/>
  <c r="BT178" i="5" s="1"/>
  <c r="BS177" i="5"/>
  <c r="BS178" i="5" s="1"/>
  <c r="BR177" i="5"/>
  <c r="BR178" i="5" s="1"/>
  <c r="BQ177" i="5"/>
  <c r="BQ178" i="5" s="1"/>
  <c r="BP177" i="5"/>
  <c r="BP178" i="5" s="1"/>
  <c r="BO177" i="5"/>
  <c r="BN177" i="5"/>
  <c r="BM177" i="5"/>
  <c r="BM178" i="5" s="1"/>
  <c r="BL177" i="5"/>
  <c r="BK177" i="5"/>
  <c r="BK178" i="5" s="1"/>
  <c r="BJ177" i="5"/>
  <c r="BJ178" i="5" s="1"/>
  <c r="BI177" i="5"/>
  <c r="BI178" i="5" s="1"/>
  <c r="BH177" i="5"/>
  <c r="BH178" i="5" s="1"/>
  <c r="BG177" i="5"/>
  <c r="BF177" i="5"/>
  <c r="BF178" i="5" s="1"/>
  <c r="BE177" i="5"/>
  <c r="BD177" i="5"/>
  <c r="BD178" i="5" s="1"/>
  <c r="BC177" i="5"/>
  <c r="BC178" i="5" s="1"/>
  <c r="BB177" i="5"/>
  <c r="BB178" i="5" s="1"/>
  <c r="BA177" i="5"/>
  <c r="BA178" i="5" s="1"/>
  <c r="AZ177" i="5"/>
  <c r="AZ178" i="5" s="1"/>
  <c r="AY177" i="5"/>
  <c r="AX177" i="5"/>
  <c r="AW177" i="5"/>
  <c r="AW178" i="5" s="1"/>
  <c r="AV177" i="5"/>
  <c r="AT177" i="5"/>
  <c r="AS177" i="5"/>
  <c r="AS178" i="5" s="1"/>
  <c r="AR177" i="5"/>
  <c r="AR178" i="5" s="1"/>
  <c r="AQ177" i="5"/>
  <c r="AO177" i="5"/>
  <c r="AO178" i="5" s="1"/>
  <c r="AN177" i="5"/>
  <c r="AM177" i="5"/>
  <c r="AM178" i="5" s="1"/>
  <c r="AL177" i="5"/>
  <c r="AL178" i="5" s="1"/>
  <c r="AK177" i="5"/>
  <c r="AK178" i="5" s="1"/>
  <c r="AJ177" i="5"/>
  <c r="AJ178" i="5" s="1"/>
  <c r="AI177" i="5"/>
  <c r="AI178" i="5" s="1"/>
  <c r="AH177" i="5"/>
  <c r="AG177" i="5"/>
  <c r="AF177" i="5"/>
  <c r="AF178" i="5" s="1"/>
  <c r="AE177" i="5"/>
  <c r="AD177" i="5"/>
  <c r="AD178" i="5" s="1"/>
  <c r="AC177" i="5"/>
  <c r="AB177" i="5"/>
  <c r="AB178" i="5" s="1"/>
  <c r="AA177" i="5"/>
  <c r="AA178" i="5" s="1"/>
  <c r="Z177" i="5"/>
  <c r="Y177" i="5"/>
  <c r="Y178" i="5" s="1"/>
  <c r="X177" i="5"/>
  <c r="W177" i="5"/>
  <c r="W178" i="5" s="1"/>
  <c r="V177" i="5"/>
  <c r="V178" i="5" s="1"/>
  <c r="U177" i="5"/>
  <c r="U178" i="5" s="1"/>
  <c r="T177" i="5"/>
  <c r="T178" i="5" s="1"/>
  <c r="S177" i="5"/>
  <c r="S178" i="5" s="1"/>
  <c r="R177" i="5"/>
  <c r="Q177" i="5"/>
  <c r="P177" i="5"/>
  <c r="P178" i="5" s="1"/>
  <c r="O177" i="5"/>
  <c r="N177" i="5"/>
  <c r="N178" i="5" s="1"/>
  <c r="M177" i="5"/>
  <c r="L177" i="5"/>
  <c r="L178" i="5" s="1"/>
  <c r="K177" i="5"/>
  <c r="K178" i="5" s="1"/>
  <c r="J177" i="5"/>
  <c r="I177" i="5"/>
  <c r="I178" i="5" s="1"/>
  <c r="H177" i="5"/>
  <c r="G177" i="5"/>
  <c r="G178" i="5" s="1"/>
  <c r="F177" i="5"/>
  <c r="F178" i="5" s="1"/>
  <c r="E177" i="5"/>
  <c r="E178" i="5" s="1"/>
  <c r="CJ176" i="5"/>
  <c r="CK176" i="5" s="1"/>
  <c r="CL176" i="5" s="1"/>
  <c r="AU176" i="5"/>
  <c r="CJ175" i="5"/>
  <c r="CK175" i="5" s="1"/>
  <c r="CL175" i="5" s="1"/>
  <c r="AU175" i="5"/>
  <c r="CJ174" i="5"/>
  <c r="CK174" i="5" s="1"/>
  <c r="CL174" i="5" s="1"/>
  <c r="AU174" i="5"/>
  <c r="CJ173" i="5"/>
  <c r="CK173" i="5" s="1"/>
  <c r="CL173" i="5" s="1"/>
  <c r="AU173" i="5"/>
  <c r="CK172" i="5"/>
  <c r="CL172" i="5" s="1"/>
  <c r="CJ172" i="5"/>
  <c r="AU172" i="5"/>
  <c r="CJ171" i="5"/>
  <c r="AU171" i="5"/>
  <c r="CL170" i="5"/>
  <c r="CJ170" i="5"/>
  <c r="CK170" i="5" s="1"/>
  <c r="AU170" i="5"/>
  <c r="CJ169" i="5"/>
  <c r="CK169" i="5" s="1"/>
  <c r="CL169" i="5" s="1"/>
  <c r="AU169" i="5"/>
  <c r="CJ168" i="5"/>
  <c r="CK168" i="5" s="1"/>
  <c r="CL168" i="5" s="1"/>
  <c r="AU168" i="5"/>
  <c r="AU177" i="5" s="1"/>
  <c r="CK167" i="5"/>
  <c r="CJ167" i="5"/>
  <c r="AU167" i="5"/>
  <c r="CI166" i="5"/>
  <c r="CH166" i="5"/>
  <c r="CG166" i="5"/>
  <c r="CF166" i="5"/>
  <c r="CE166" i="5"/>
  <c r="CD166" i="5"/>
  <c r="CC166" i="5"/>
  <c r="CB166" i="5"/>
  <c r="CB178" i="5" s="1"/>
  <c r="CA166" i="5"/>
  <c r="BZ166" i="5"/>
  <c r="BY166" i="5"/>
  <c r="BX166" i="5"/>
  <c r="BW166" i="5"/>
  <c r="BV166" i="5"/>
  <c r="BU166" i="5"/>
  <c r="BT166" i="5"/>
  <c r="BS166" i="5"/>
  <c r="BR166" i="5"/>
  <c r="BQ166" i="5"/>
  <c r="BP166" i="5"/>
  <c r="BO166" i="5"/>
  <c r="BN166" i="5"/>
  <c r="BM166" i="5"/>
  <c r="BL166" i="5"/>
  <c r="BL178" i="5" s="1"/>
  <c r="BK166" i="5"/>
  <c r="BJ166" i="5"/>
  <c r="BI166" i="5"/>
  <c r="BH166" i="5"/>
  <c r="BG166" i="5"/>
  <c r="BF166" i="5"/>
  <c r="BE166" i="5"/>
  <c r="BD166" i="5"/>
  <c r="BC166" i="5"/>
  <c r="BB166" i="5"/>
  <c r="BA166" i="5"/>
  <c r="AZ166" i="5"/>
  <c r="AY166" i="5"/>
  <c r="AX166" i="5"/>
  <c r="AW166" i="5"/>
  <c r="AV166" i="5"/>
  <c r="AV178" i="5" s="1"/>
  <c r="AT166" i="5"/>
  <c r="AS166" i="5"/>
  <c r="AR166" i="5"/>
  <c r="AQ166" i="5"/>
  <c r="AO166" i="5"/>
  <c r="AN166" i="5"/>
  <c r="AM166" i="5"/>
  <c r="AL166" i="5"/>
  <c r="AK166" i="5"/>
  <c r="AJ166" i="5"/>
  <c r="AI166" i="5"/>
  <c r="AH166" i="5"/>
  <c r="AG166" i="5"/>
  <c r="AF166" i="5"/>
  <c r="AE166" i="5"/>
  <c r="AD166" i="5"/>
  <c r="AC166" i="5"/>
  <c r="AB166" i="5"/>
  <c r="AA166" i="5"/>
  <c r="Z166" i="5"/>
  <c r="Y166" i="5"/>
  <c r="X166" i="5"/>
  <c r="W166" i="5"/>
  <c r="V166" i="5"/>
  <c r="U166" i="5"/>
  <c r="T166" i="5"/>
  <c r="S166" i="5"/>
  <c r="R166" i="5"/>
  <c r="Q166" i="5"/>
  <c r="P166" i="5"/>
  <c r="O166" i="5"/>
  <c r="O178" i="5" s="1"/>
  <c r="N166" i="5"/>
  <c r="M166" i="5"/>
  <c r="L166" i="5"/>
  <c r="K166" i="5"/>
  <c r="J166" i="5"/>
  <c r="I166" i="5"/>
  <c r="H166" i="5"/>
  <c r="G166" i="5"/>
  <c r="F166" i="5"/>
  <c r="E166" i="5"/>
  <c r="CJ165" i="5"/>
  <c r="AU165" i="5"/>
  <c r="CK165" i="5" s="1"/>
  <c r="CL165" i="5" s="1"/>
  <c r="CK164" i="5"/>
  <c r="CL164" i="5" s="1"/>
  <c r="CJ164" i="5"/>
  <c r="AU164" i="5"/>
  <c r="CK163" i="5"/>
  <c r="CL163" i="5" s="1"/>
  <c r="CJ163" i="5"/>
  <c r="AU163" i="5"/>
  <c r="CJ162" i="5"/>
  <c r="CK162" i="5" s="1"/>
  <c r="CL162" i="5" s="1"/>
  <c r="AU162" i="5"/>
  <c r="CL161" i="5"/>
  <c r="CJ161" i="5"/>
  <c r="CK161" i="5" s="1"/>
  <c r="AU161" i="5"/>
  <c r="CJ160" i="5"/>
  <c r="CK160" i="5" s="1"/>
  <c r="CL160" i="5" s="1"/>
  <c r="AU160" i="5"/>
  <c r="CJ159" i="5"/>
  <c r="CK159" i="5" s="1"/>
  <c r="CL159" i="5" s="1"/>
  <c r="AU159" i="5"/>
  <c r="CK158" i="5"/>
  <c r="CL158" i="5" s="1"/>
  <c r="CJ158" i="5"/>
  <c r="AU158" i="5"/>
  <c r="CJ157" i="5"/>
  <c r="AU157" i="5"/>
  <c r="CJ156" i="5"/>
  <c r="CK156" i="5" s="1"/>
  <c r="CL156" i="5" s="1"/>
  <c r="AU156" i="5"/>
  <c r="CJ155" i="5"/>
  <c r="CK155" i="5" s="1"/>
  <c r="CL155" i="5" s="1"/>
  <c r="AU155" i="5"/>
  <c r="CJ154" i="5"/>
  <c r="CK154" i="5" s="1"/>
  <c r="CL154" i="5" s="1"/>
  <c r="AU154" i="5"/>
  <c r="CE153" i="5"/>
  <c r="CD153" i="5"/>
  <c r="CB153" i="5"/>
  <c r="BW153" i="5"/>
  <c r="BO153" i="5"/>
  <c r="BN153" i="5"/>
  <c r="BL153" i="5"/>
  <c r="BG153" i="5"/>
  <c r="AY153" i="5"/>
  <c r="AX153" i="5"/>
  <c r="AV153" i="5"/>
  <c r="AQ153" i="5"/>
  <c r="AH153" i="5"/>
  <c r="AE153" i="5"/>
  <c r="Z153" i="5"/>
  <c r="R153" i="5"/>
  <c r="Q153" i="5"/>
  <c r="O153" i="5"/>
  <c r="J153" i="5"/>
  <c r="CI152" i="5"/>
  <c r="CI153" i="5" s="1"/>
  <c r="CH152" i="5"/>
  <c r="CH153" i="5" s="1"/>
  <c r="CG152" i="5"/>
  <c r="CG153" i="5" s="1"/>
  <c r="CF152" i="5"/>
  <c r="CF153" i="5" s="1"/>
  <c r="CE152" i="5"/>
  <c r="CD152" i="5"/>
  <c r="CC152" i="5"/>
  <c r="CB152" i="5"/>
  <c r="CA152" i="5"/>
  <c r="CA153" i="5" s="1"/>
  <c r="BZ152" i="5"/>
  <c r="BZ153" i="5" s="1"/>
  <c r="BY152" i="5"/>
  <c r="BY153" i="5" s="1"/>
  <c r="BX152" i="5"/>
  <c r="BX153" i="5" s="1"/>
  <c r="BW152" i="5"/>
  <c r="BV152" i="5"/>
  <c r="BU152" i="5"/>
  <c r="BU153" i="5" s="1"/>
  <c r="BT152" i="5"/>
  <c r="BT153" i="5" s="1"/>
  <c r="BS152" i="5"/>
  <c r="BS153" i="5" s="1"/>
  <c r="BR152" i="5"/>
  <c r="BR153" i="5" s="1"/>
  <c r="BQ152" i="5"/>
  <c r="BQ153" i="5" s="1"/>
  <c r="BP152" i="5"/>
  <c r="BP153" i="5" s="1"/>
  <c r="BO152" i="5"/>
  <c r="BN152" i="5"/>
  <c r="BM152" i="5"/>
  <c r="BL152" i="5"/>
  <c r="BK152" i="5"/>
  <c r="BK153" i="5" s="1"/>
  <c r="BJ152" i="5"/>
  <c r="BJ153" i="5" s="1"/>
  <c r="BI152" i="5"/>
  <c r="BI153" i="5" s="1"/>
  <c r="BH152" i="5"/>
  <c r="BH153" i="5" s="1"/>
  <c r="BG152" i="5"/>
  <c r="BF152" i="5"/>
  <c r="BE152" i="5"/>
  <c r="BE153" i="5" s="1"/>
  <c r="BD152" i="5"/>
  <c r="BD153" i="5" s="1"/>
  <c r="BC152" i="5"/>
  <c r="BC153" i="5" s="1"/>
  <c r="BB152" i="5"/>
  <c r="BB153" i="5" s="1"/>
  <c r="BA152" i="5"/>
  <c r="BA153" i="5" s="1"/>
  <c r="AZ152" i="5"/>
  <c r="AZ153" i="5" s="1"/>
  <c r="AY152" i="5"/>
  <c r="AX152" i="5"/>
  <c r="AW152" i="5"/>
  <c r="AV152" i="5"/>
  <c r="AT152" i="5"/>
  <c r="AT153" i="5" s="1"/>
  <c r="AS152" i="5"/>
  <c r="AS153" i="5" s="1"/>
  <c r="AR152" i="5"/>
  <c r="AR153" i="5" s="1"/>
  <c r="AQ152" i="5"/>
  <c r="AO152" i="5"/>
  <c r="AN152" i="5"/>
  <c r="AN153" i="5" s="1"/>
  <c r="AM152" i="5"/>
  <c r="AM153" i="5" s="1"/>
  <c r="AL152" i="5"/>
  <c r="AL153" i="5" s="1"/>
  <c r="AK152" i="5"/>
  <c r="AK153" i="5" s="1"/>
  <c r="AJ152" i="5"/>
  <c r="AJ153" i="5" s="1"/>
  <c r="AI152" i="5"/>
  <c r="AI153" i="5" s="1"/>
  <c r="AH152" i="5"/>
  <c r="AG152" i="5"/>
  <c r="AF152" i="5"/>
  <c r="AF153" i="5" s="1"/>
  <c r="AE152" i="5"/>
  <c r="AD152" i="5"/>
  <c r="AD153" i="5" s="1"/>
  <c r="AC152" i="5"/>
  <c r="AC153" i="5" s="1"/>
  <c r="AB152" i="5"/>
  <c r="AB153" i="5" s="1"/>
  <c r="AA152" i="5"/>
  <c r="AA153" i="5" s="1"/>
  <c r="Z152" i="5"/>
  <c r="Y152" i="5"/>
  <c r="X152" i="5"/>
  <c r="X153" i="5" s="1"/>
  <c r="W152" i="5"/>
  <c r="W153" i="5" s="1"/>
  <c r="V152" i="5"/>
  <c r="V153" i="5" s="1"/>
  <c r="U152" i="5"/>
  <c r="U153" i="5" s="1"/>
  <c r="T152" i="5"/>
  <c r="T153" i="5" s="1"/>
  <c r="S152" i="5"/>
  <c r="S153" i="5" s="1"/>
  <c r="R152" i="5"/>
  <c r="Q152" i="5"/>
  <c r="P152" i="5"/>
  <c r="P153" i="5" s="1"/>
  <c r="O152" i="5"/>
  <c r="N152" i="5"/>
  <c r="N153" i="5" s="1"/>
  <c r="M152" i="5"/>
  <c r="M153" i="5" s="1"/>
  <c r="L152" i="5"/>
  <c r="L153" i="5" s="1"/>
  <c r="K152" i="5"/>
  <c r="K153" i="5" s="1"/>
  <c r="J152" i="5"/>
  <c r="I152" i="5"/>
  <c r="H152" i="5"/>
  <c r="H153" i="5" s="1"/>
  <c r="G152" i="5"/>
  <c r="G153" i="5" s="1"/>
  <c r="F152" i="5"/>
  <c r="F153" i="5" s="1"/>
  <c r="E152" i="5"/>
  <c r="E153" i="5" s="1"/>
  <c r="CJ151" i="5"/>
  <c r="AU151" i="5"/>
  <c r="CJ150" i="5"/>
  <c r="CK150" i="5" s="1"/>
  <c r="CL150" i="5" s="1"/>
  <c r="AU150" i="5"/>
  <c r="CJ149" i="5"/>
  <c r="CK149" i="5" s="1"/>
  <c r="CL149" i="5" s="1"/>
  <c r="AU149" i="5"/>
  <c r="CJ148" i="5"/>
  <c r="CK148" i="5" s="1"/>
  <c r="CL148" i="5" s="1"/>
  <c r="AU148" i="5"/>
  <c r="CJ147" i="5"/>
  <c r="CK147" i="5" s="1"/>
  <c r="CL147" i="5" s="1"/>
  <c r="AU147" i="5"/>
  <c r="CJ146" i="5"/>
  <c r="AU146" i="5"/>
  <c r="CL145" i="5"/>
  <c r="CJ145" i="5"/>
  <c r="CK145" i="5" s="1"/>
  <c r="AU145" i="5"/>
  <c r="CI144" i="5"/>
  <c r="CH144" i="5"/>
  <c r="CG144" i="5"/>
  <c r="CF144" i="5"/>
  <c r="CE144" i="5"/>
  <c r="CD144" i="5"/>
  <c r="CC144" i="5"/>
  <c r="CB144" i="5"/>
  <c r="CA144" i="5"/>
  <c r="BZ144" i="5"/>
  <c r="BY144" i="5"/>
  <c r="BX144" i="5"/>
  <c r="BW144" i="5"/>
  <c r="BV144" i="5"/>
  <c r="BU144" i="5"/>
  <c r="BT144" i="5"/>
  <c r="BS144" i="5"/>
  <c r="BR144" i="5"/>
  <c r="BQ144" i="5"/>
  <c r="BP144" i="5"/>
  <c r="BO144" i="5"/>
  <c r="BN144" i="5"/>
  <c r="BM144" i="5"/>
  <c r="BL144" i="5"/>
  <c r="BK144" i="5"/>
  <c r="BJ144" i="5"/>
  <c r="BI144" i="5"/>
  <c r="BH144" i="5"/>
  <c r="BG144" i="5"/>
  <c r="BF144" i="5"/>
  <c r="BE144" i="5"/>
  <c r="BD144" i="5"/>
  <c r="BC144" i="5"/>
  <c r="BB144" i="5"/>
  <c r="BA144" i="5"/>
  <c r="AZ144" i="5"/>
  <c r="AY144" i="5"/>
  <c r="AX144" i="5"/>
  <c r="AW144" i="5"/>
  <c r="AV144" i="5"/>
  <c r="AT144" i="5"/>
  <c r="AS144" i="5"/>
  <c r="AR144" i="5"/>
  <c r="AQ144" i="5"/>
  <c r="AO144" i="5"/>
  <c r="AN144" i="5"/>
  <c r="AM144" i="5"/>
  <c r="AL144" i="5"/>
  <c r="AK144" i="5"/>
  <c r="AJ144" i="5"/>
  <c r="AI144" i="5"/>
  <c r="AH144" i="5"/>
  <c r="AG144" i="5"/>
  <c r="AG153" i="5" s="1"/>
  <c r="AF144" i="5"/>
  <c r="AE144" i="5"/>
  <c r="AD144" i="5"/>
  <c r="AC144" i="5"/>
  <c r="AB144" i="5"/>
  <c r="AA144" i="5"/>
  <c r="Z144" i="5"/>
  <c r="Y144" i="5"/>
  <c r="X144" i="5"/>
  <c r="W144" i="5"/>
  <c r="V144" i="5"/>
  <c r="U144" i="5"/>
  <c r="T144" i="5"/>
  <c r="S144" i="5"/>
  <c r="R144" i="5"/>
  <c r="Q144" i="5"/>
  <c r="P144" i="5"/>
  <c r="O144" i="5"/>
  <c r="N144" i="5"/>
  <c r="M144" i="5"/>
  <c r="L144" i="5"/>
  <c r="K144" i="5"/>
  <c r="J144" i="5"/>
  <c r="I144" i="5"/>
  <c r="H144" i="5"/>
  <c r="G144" i="5"/>
  <c r="F144" i="5"/>
  <c r="E144" i="5"/>
  <c r="CJ143" i="5"/>
  <c r="CK143" i="5" s="1"/>
  <c r="CL143" i="5" s="1"/>
  <c r="AU143" i="5"/>
  <c r="CL142" i="5"/>
  <c r="CJ142" i="5"/>
  <c r="CK142" i="5" s="1"/>
  <c r="AU142" i="5"/>
  <c r="CL141" i="5"/>
  <c r="CJ141" i="5"/>
  <c r="CK141" i="5" s="1"/>
  <c r="AU141" i="5"/>
  <c r="CJ140" i="5"/>
  <c r="AU140" i="5"/>
  <c r="CK139" i="5"/>
  <c r="CL139" i="5" s="1"/>
  <c r="CJ139" i="5"/>
  <c r="AU139" i="5"/>
  <c r="CK138" i="5"/>
  <c r="CL138" i="5" s="1"/>
  <c r="CJ138" i="5"/>
  <c r="AU138" i="5"/>
  <c r="CJ137" i="5"/>
  <c r="CK137" i="5" s="1"/>
  <c r="CL137" i="5" s="1"/>
  <c r="AU137" i="5"/>
  <c r="CL136" i="5"/>
  <c r="CJ136" i="5"/>
  <c r="CK136" i="5" s="1"/>
  <c r="AU136" i="5"/>
  <c r="CJ135" i="5"/>
  <c r="CK135" i="5" s="1"/>
  <c r="CL135" i="5" s="1"/>
  <c r="AU135" i="5"/>
  <c r="CJ134" i="5"/>
  <c r="AU134" i="5"/>
  <c r="CK134" i="5" s="1"/>
  <c r="CL134" i="5" s="1"/>
  <c r="CJ133" i="5"/>
  <c r="AU133" i="5"/>
  <c r="AU144" i="5" s="1"/>
  <c r="CI131" i="5"/>
  <c r="CI132" i="5" s="1"/>
  <c r="CH131" i="5"/>
  <c r="CG131" i="5"/>
  <c r="CF131" i="5"/>
  <c r="CE131" i="5"/>
  <c r="CD131" i="5"/>
  <c r="CC131" i="5"/>
  <c r="CB131" i="5"/>
  <c r="CA131" i="5"/>
  <c r="CA132" i="5" s="1"/>
  <c r="BZ131" i="5"/>
  <c r="BZ132" i="5" s="1"/>
  <c r="BY131" i="5"/>
  <c r="BY132" i="5" s="1"/>
  <c r="BX131" i="5"/>
  <c r="BW131" i="5"/>
  <c r="BV131" i="5"/>
  <c r="BU131" i="5"/>
  <c r="BT131" i="5"/>
  <c r="BS131" i="5"/>
  <c r="BS132" i="5" s="1"/>
  <c r="BR131" i="5"/>
  <c r="BQ131" i="5"/>
  <c r="BP131" i="5"/>
  <c r="BO131" i="5"/>
  <c r="BN131" i="5"/>
  <c r="BM131" i="5"/>
  <c r="BL131" i="5"/>
  <c r="BK131" i="5"/>
  <c r="BK132" i="5" s="1"/>
  <c r="BJ131" i="5"/>
  <c r="BJ132" i="5" s="1"/>
  <c r="BI131" i="5"/>
  <c r="BI132" i="5" s="1"/>
  <c r="BH131" i="5"/>
  <c r="BH132" i="5" s="1"/>
  <c r="BG131" i="5"/>
  <c r="BF131" i="5"/>
  <c r="BE131" i="5"/>
  <c r="BD131" i="5"/>
  <c r="BC131" i="5"/>
  <c r="BC132" i="5" s="1"/>
  <c r="BB131" i="5"/>
  <c r="BA131" i="5"/>
  <c r="AZ131" i="5"/>
  <c r="AY131" i="5"/>
  <c r="AX131" i="5"/>
  <c r="AX132" i="5" s="1"/>
  <c r="AW131" i="5"/>
  <c r="AV131" i="5"/>
  <c r="AT131" i="5"/>
  <c r="AS131" i="5"/>
  <c r="AS132" i="5" s="1"/>
  <c r="AR131" i="5"/>
  <c r="AQ131" i="5"/>
  <c r="AO131" i="5"/>
  <c r="AN131" i="5"/>
  <c r="AM131" i="5"/>
  <c r="AL131" i="5"/>
  <c r="AL132" i="5" s="1"/>
  <c r="AK131" i="5"/>
  <c r="AJ131" i="5"/>
  <c r="AI131" i="5"/>
  <c r="AH131" i="5"/>
  <c r="AG131" i="5"/>
  <c r="AG132" i="5" s="1"/>
  <c r="AF131" i="5"/>
  <c r="AE131" i="5"/>
  <c r="AD131" i="5"/>
  <c r="AD132" i="5" s="1"/>
  <c r="AC131" i="5"/>
  <c r="AB131" i="5"/>
  <c r="AB132" i="5" s="1"/>
  <c r="AA131" i="5"/>
  <c r="Z131" i="5"/>
  <c r="Y131" i="5"/>
  <c r="X131" i="5"/>
  <c r="W131" i="5"/>
  <c r="V131" i="5"/>
  <c r="V132" i="5" s="1"/>
  <c r="U131" i="5"/>
  <c r="T131" i="5"/>
  <c r="S131" i="5"/>
  <c r="R131" i="5"/>
  <c r="Q131" i="5"/>
  <c r="Q132" i="5" s="1"/>
  <c r="P131" i="5"/>
  <c r="O131" i="5"/>
  <c r="N131" i="5"/>
  <c r="N132" i="5" s="1"/>
  <c r="M131" i="5"/>
  <c r="M132" i="5" s="1"/>
  <c r="L131" i="5"/>
  <c r="L132" i="5" s="1"/>
  <c r="K131" i="5"/>
  <c r="J131" i="5"/>
  <c r="I131" i="5"/>
  <c r="H131" i="5"/>
  <c r="G131" i="5"/>
  <c r="F131" i="5"/>
  <c r="F132" i="5" s="1"/>
  <c r="E131" i="5"/>
  <c r="CJ130" i="5"/>
  <c r="CK130" i="5" s="1"/>
  <c r="CL130" i="5" s="1"/>
  <c r="AU130" i="5"/>
  <c r="CJ129" i="5"/>
  <c r="CJ131" i="5" s="1"/>
  <c r="AU129" i="5"/>
  <c r="AU131" i="5" s="1"/>
  <c r="CI128" i="5"/>
  <c r="CH128" i="5"/>
  <c r="CG128" i="5"/>
  <c r="CF128" i="5"/>
  <c r="CE128" i="5"/>
  <c r="CD128" i="5"/>
  <c r="CC128" i="5"/>
  <c r="CB128" i="5"/>
  <c r="CA128" i="5"/>
  <c r="BZ128" i="5"/>
  <c r="BY128" i="5"/>
  <c r="BX128" i="5"/>
  <c r="BX132" i="5" s="1"/>
  <c r="BW128" i="5"/>
  <c r="BV128" i="5"/>
  <c r="BU128" i="5"/>
  <c r="BT128" i="5"/>
  <c r="BS128" i="5"/>
  <c r="BR128" i="5"/>
  <c r="BQ128" i="5"/>
  <c r="BP128" i="5"/>
  <c r="BO128" i="5"/>
  <c r="BN128" i="5"/>
  <c r="BM128" i="5"/>
  <c r="BL128" i="5"/>
  <c r="BK128" i="5"/>
  <c r="BJ128" i="5"/>
  <c r="BI128" i="5"/>
  <c r="BH128" i="5"/>
  <c r="BG128" i="5"/>
  <c r="BF128" i="5"/>
  <c r="BE128" i="5"/>
  <c r="BD128" i="5"/>
  <c r="BC128" i="5"/>
  <c r="BB128" i="5"/>
  <c r="BA128" i="5"/>
  <c r="AZ128" i="5"/>
  <c r="AY128" i="5"/>
  <c r="AX128" i="5"/>
  <c r="AW128" i="5"/>
  <c r="AV128" i="5"/>
  <c r="AT128" i="5"/>
  <c r="AT132" i="5" s="1"/>
  <c r="AS128" i="5"/>
  <c r="AR128" i="5"/>
  <c r="AR132" i="5" s="1"/>
  <c r="AQ128" i="5"/>
  <c r="AO128" i="5"/>
  <c r="AN128" i="5"/>
  <c r="AM128" i="5"/>
  <c r="AL128" i="5"/>
  <c r="AK128" i="5"/>
  <c r="AJ128" i="5"/>
  <c r="AI128" i="5"/>
  <c r="AH128" i="5"/>
  <c r="AG128" i="5"/>
  <c r="AF128" i="5"/>
  <c r="AE128" i="5"/>
  <c r="AD128" i="5"/>
  <c r="AC128" i="5"/>
  <c r="AC132" i="5" s="1"/>
  <c r="AB128" i="5"/>
  <c r="AA128" i="5"/>
  <c r="AA132" i="5" s="1"/>
  <c r="Z128" i="5"/>
  <c r="Y128" i="5"/>
  <c r="X128" i="5"/>
  <c r="W128" i="5"/>
  <c r="V128" i="5"/>
  <c r="U128" i="5"/>
  <c r="T128" i="5"/>
  <c r="S128" i="5"/>
  <c r="R128" i="5"/>
  <c r="Q128" i="5"/>
  <c r="P128" i="5"/>
  <c r="O128" i="5"/>
  <c r="N128" i="5"/>
  <c r="M128" i="5"/>
  <c r="L128" i="5"/>
  <c r="K128" i="5"/>
  <c r="K132" i="5" s="1"/>
  <c r="J128" i="5"/>
  <c r="I128" i="5"/>
  <c r="H128" i="5"/>
  <c r="G128" i="5"/>
  <c r="F128" i="5"/>
  <c r="E128" i="5"/>
  <c r="CJ127" i="5"/>
  <c r="AU127" i="5"/>
  <c r="CK127" i="5" s="1"/>
  <c r="CL127" i="5" s="1"/>
  <c r="CJ126" i="5"/>
  <c r="AU126" i="5"/>
  <c r="CK126" i="5" s="1"/>
  <c r="CL126" i="5" s="1"/>
  <c r="CL125" i="5"/>
  <c r="CK125" i="5"/>
  <c r="CJ125" i="5"/>
  <c r="AU125" i="5"/>
  <c r="CL124" i="5"/>
  <c r="CK124" i="5"/>
  <c r="CJ124" i="5"/>
  <c r="AU124" i="5"/>
  <c r="CJ123" i="5"/>
  <c r="CK123" i="5" s="1"/>
  <c r="CL123" i="5" s="1"/>
  <c r="AU123" i="5"/>
  <c r="CK122" i="5"/>
  <c r="CL122" i="5" s="1"/>
  <c r="CJ122" i="5"/>
  <c r="AU122" i="5"/>
  <c r="CK121" i="5"/>
  <c r="CL121" i="5" s="1"/>
  <c r="CJ121" i="5"/>
  <c r="AU121" i="5"/>
  <c r="CJ120" i="5"/>
  <c r="AU120" i="5"/>
  <c r="CK120" i="5" s="1"/>
  <c r="CL120" i="5" s="1"/>
  <c r="CJ119" i="5"/>
  <c r="CK119" i="5" s="1"/>
  <c r="AU119" i="5"/>
  <c r="AU128" i="5" s="1"/>
  <c r="CI118" i="5"/>
  <c r="CH118" i="5"/>
  <c r="CG118" i="5"/>
  <c r="CF118" i="5"/>
  <c r="CE118" i="5"/>
  <c r="CD118" i="5"/>
  <c r="CC118" i="5"/>
  <c r="CB118" i="5"/>
  <c r="CA118" i="5"/>
  <c r="BZ118" i="5"/>
  <c r="BY118" i="5"/>
  <c r="BX118" i="5"/>
  <c r="BW118" i="5"/>
  <c r="BV118" i="5"/>
  <c r="BU118" i="5"/>
  <c r="BT118" i="5"/>
  <c r="BS118" i="5"/>
  <c r="BR118" i="5"/>
  <c r="BQ118" i="5"/>
  <c r="BP118" i="5"/>
  <c r="BO118" i="5"/>
  <c r="BN118" i="5"/>
  <c r="BM118" i="5"/>
  <c r="BL118" i="5"/>
  <c r="BK118" i="5"/>
  <c r="BJ118" i="5"/>
  <c r="BI118" i="5"/>
  <c r="BH118" i="5"/>
  <c r="BG118" i="5"/>
  <c r="BF118" i="5"/>
  <c r="BE118" i="5"/>
  <c r="BD118" i="5"/>
  <c r="BC118" i="5"/>
  <c r="BB118" i="5"/>
  <c r="BA118" i="5"/>
  <c r="AZ118" i="5"/>
  <c r="AY118" i="5"/>
  <c r="AX118" i="5"/>
  <c r="AW118" i="5"/>
  <c r="AV118" i="5"/>
  <c r="AU118" i="5"/>
  <c r="AT118" i="5"/>
  <c r="AS118" i="5"/>
  <c r="AR118" i="5"/>
  <c r="AQ118" i="5"/>
  <c r="AO118" i="5"/>
  <c r="AN118" i="5"/>
  <c r="AM118" i="5"/>
  <c r="AL118" i="5"/>
  <c r="AK118" i="5"/>
  <c r="AJ118" i="5"/>
  <c r="AI118" i="5"/>
  <c r="AH118" i="5"/>
  <c r="AG118" i="5"/>
  <c r="AF118" i="5"/>
  <c r="AE118" i="5"/>
  <c r="AD118" i="5"/>
  <c r="AC118" i="5"/>
  <c r="AB118" i="5"/>
  <c r="AA118" i="5"/>
  <c r="Z118" i="5"/>
  <c r="Y118" i="5"/>
  <c r="X118" i="5"/>
  <c r="W118" i="5"/>
  <c r="V118" i="5"/>
  <c r="U118" i="5"/>
  <c r="T118" i="5"/>
  <c r="S118" i="5"/>
  <c r="R118" i="5"/>
  <c r="Q118" i="5"/>
  <c r="P118" i="5"/>
  <c r="O118" i="5"/>
  <c r="N118" i="5"/>
  <c r="M118" i="5"/>
  <c r="L118" i="5"/>
  <c r="K118" i="5"/>
  <c r="J118" i="5"/>
  <c r="I118" i="5"/>
  <c r="H118" i="5"/>
  <c r="G118" i="5"/>
  <c r="F118" i="5"/>
  <c r="E118" i="5"/>
  <c r="CJ117" i="5"/>
  <c r="AU117" i="5"/>
  <c r="CK117" i="5" s="1"/>
  <c r="CL117" i="5" s="1"/>
  <c r="CJ116" i="5"/>
  <c r="CK116" i="5" s="1"/>
  <c r="CL116" i="5" s="1"/>
  <c r="AU116" i="5"/>
  <c r="CJ115" i="5"/>
  <c r="CK115" i="5" s="1"/>
  <c r="CL115" i="5" s="1"/>
  <c r="AU115" i="5"/>
  <c r="CK114" i="5"/>
  <c r="CL114" i="5" s="1"/>
  <c r="CJ114" i="5"/>
  <c r="AU114" i="5"/>
  <c r="CK113" i="5"/>
  <c r="CL113" i="5" s="1"/>
  <c r="CJ113" i="5"/>
  <c r="AU113" i="5"/>
  <c r="CJ112" i="5"/>
  <c r="CK112" i="5" s="1"/>
  <c r="AU112" i="5"/>
  <c r="CI111" i="5"/>
  <c r="CH111" i="5"/>
  <c r="CG111" i="5"/>
  <c r="CF111" i="5"/>
  <c r="CE111" i="5"/>
  <c r="CD111" i="5"/>
  <c r="CC111" i="5"/>
  <c r="CB111" i="5"/>
  <c r="CA111" i="5"/>
  <c r="BZ111" i="5"/>
  <c r="BY111" i="5"/>
  <c r="BX111" i="5"/>
  <c r="BW111" i="5"/>
  <c r="BV111" i="5"/>
  <c r="BU111" i="5"/>
  <c r="BT111" i="5"/>
  <c r="BS111" i="5"/>
  <c r="BR111" i="5"/>
  <c r="BQ111" i="5"/>
  <c r="BP111" i="5"/>
  <c r="BO111" i="5"/>
  <c r="BN111" i="5"/>
  <c r="BM111" i="5"/>
  <c r="BL111" i="5"/>
  <c r="BK111" i="5"/>
  <c r="BJ111" i="5"/>
  <c r="BI111" i="5"/>
  <c r="BH111" i="5"/>
  <c r="BG111" i="5"/>
  <c r="BF111" i="5"/>
  <c r="BE111" i="5"/>
  <c r="BD111" i="5"/>
  <c r="BC111" i="5"/>
  <c r="BB111" i="5"/>
  <c r="BA111" i="5"/>
  <c r="AZ111" i="5"/>
  <c r="AY111" i="5"/>
  <c r="AX111" i="5"/>
  <c r="AW111" i="5"/>
  <c r="AV111" i="5"/>
  <c r="AT111" i="5"/>
  <c r="AS111" i="5"/>
  <c r="AR111" i="5"/>
  <c r="AQ111" i="5"/>
  <c r="AO111" i="5"/>
  <c r="AN111" i="5"/>
  <c r="AM111" i="5"/>
  <c r="AL111" i="5"/>
  <c r="AK111" i="5"/>
  <c r="AJ111" i="5"/>
  <c r="AI111" i="5"/>
  <c r="AH111" i="5"/>
  <c r="AG111" i="5"/>
  <c r="AF111" i="5"/>
  <c r="AE111" i="5"/>
  <c r="AD111" i="5"/>
  <c r="AC111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O111" i="5"/>
  <c r="N111" i="5"/>
  <c r="M111" i="5"/>
  <c r="L111" i="5"/>
  <c r="K111" i="5"/>
  <c r="J111" i="5"/>
  <c r="I111" i="5"/>
  <c r="H111" i="5"/>
  <c r="G111" i="5"/>
  <c r="F111" i="5"/>
  <c r="E111" i="5"/>
  <c r="CK110" i="5"/>
  <c r="CL110" i="5" s="1"/>
  <c r="CJ110" i="5"/>
  <c r="AU110" i="5"/>
  <c r="CJ109" i="5"/>
  <c r="CK109" i="5" s="1"/>
  <c r="CL109" i="5" s="1"/>
  <c r="AU109" i="5"/>
  <c r="CJ108" i="5"/>
  <c r="CK108" i="5" s="1"/>
  <c r="CL108" i="5" s="1"/>
  <c r="AU108" i="5"/>
  <c r="CJ107" i="5"/>
  <c r="CJ111" i="5" s="1"/>
  <c r="AU107" i="5"/>
  <c r="CJ106" i="5"/>
  <c r="CK106" i="5" s="1"/>
  <c r="CL106" i="5" s="1"/>
  <c r="AU106" i="5"/>
  <c r="CJ105" i="5"/>
  <c r="AU105" i="5"/>
  <c r="CK105" i="5" s="1"/>
  <c r="CL105" i="5" s="1"/>
  <c r="CJ104" i="5"/>
  <c r="AU104" i="5"/>
  <c r="CK104" i="5" s="1"/>
  <c r="CL104" i="5" s="1"/>
  <c r="CL103" i="5"/>
  <c r="CK103" i="5"/>
  <c r="CJ103" i="5"/>
  <c r="AU103" i="5"/>
  <c r="AU111" i="5" s="1"/>
  <c r="CI102" i="5"/>
  <c r="CH102" i="5"/>
  <c r="CG102" i="5"/>
  <c r="CF102" i="5"/>
  <c r="CE102" i="5"/>
  <c r="CD102" i="5"/>
  <c r="CC102" i="5"/>
  <c r="CB102" i="5"/>
  <c r="CA102" i="5"/>
  <c r="BZ102" i="5"/>
  <c r="BY102" i="5"/>
  <c r="BX102" i="5"/>
  <c r="BW102" i="5"/>
  <c r="BV102" i="5"/>
  <c r="BU102" i="5"/>
  <c r="BT102" i="5"/>
  <c r="BS102" i="5"/>
  <c r="BR102" i="5"/>
  <c r="BQ102" i="5"/>
  <c r="BP102" i="5"/>
  <c r="BO102" i="5"/>
  <c r="BN102" i="5"/>
  <c r="BM102" i="5"/>
  <c r="BL102" i="5"/>
  <c r="BK102" i="5"/>
  <c r="BJ102" i="5"/>
  <c r="BI102" i="5"/>
  <c r="BH102" i="5"/>
  <c r="BG102" i="5"/>
  <c r="BF102" i="5"/>
  <c r="BE102" i="5"/>
  <c r="BD102" i="5"/>
  <c r="BC102" i="5"/>
  <c r="BB102" i="5"/>
  <c r="BA102" i="5"/>
  <c r="AZ102" i="5"/>
  <c r="AY102" i="5"/>
  <c r="AX102" i="5"/>
  <c r="AW102" i="5"/>
  <c r="AV102" i="5"/>
  <c r="AT102" i="5"/>
  <c r="AS102" i="5"/>
  <c r="AR102" i="5"/>
  <c r="AQ102" i="5"/>
  <c r="AO102" i="5"/>
  <c r="AN102" i="5"/>
  <c r="AM102" i="5"/>
  <c r="AL102" i="5"/>
  <c r="AK102" i="5"/>
  <c r="AJ102" i="5"/>
  <c r="AI102" i="5"/>
  <c r="AH102" i="5"/>
  <c r="AG102" i="5"/>
  <c r="AF102" i="5"/>
  <c r="AE102" i="5"/>
  <c r="AD102" i="5"/>
  <c r="AC102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O102" i="5"/>
  <c r="N102" i="5"/>
  <c r="M102" i="5"/>
  <c r="L102" i="5"/>
  <c r="K102" i="5"/>
  <c r="J102" i="5"/>
  <c r="I102" i="5"/>
  <c r="H102" i="5"/>
  <c r="G102" i="5"/>
  <c r="F102" i="5"/>
  <c r="E102" i="5"/>
  <c r="CJ101" i="5"/>
  <c r="AU101" i="5"/>
  <c r="CK101" i="5" s="1"/>
  <c r="CL101" i="5" s="1"/>
  <c r="CL100" i="5"/>
  <c r="CK100" i="5"/>
  <c r="CJ100" i="5"/>
  <c r="AU100" i="5"/>
  <c r="CL99" i="5"/>
  <c r="CK99" i="5"/>
  <c r="CJ99" i="5"/>
  <c r="AU99" i="5"/>
  <c r="CJ98" i="5"/>
  <c r="CK98" i="5" s="1"/>
  <c r="CL98" i="5" s="1"/>
  <c r="AU98" i="5"/>
  <c r="CK97" i="5"/>
  <c r="CL97" i="5" s="1"/>
  <c r="CJ97" i="5"/>
  <c r="AU97" i="5"/>
  <c r="CK96" i="5"/>
  <c r="CL96" i="5" s="1"/>
  <c r="CJ96" i="5"/>
  <c r="AU96" i="5"/>
  <c r="CJ95" i="5"/>
  <c r="AU95" i="5"/>
  <c r="CK95" i="5" s="1"/>
  <c r="CL95" i="5" s="1"/>
  <c r="CJ94" i="5"/>
  <c r="CK94" i="5" s="1"/>
  <c r="CL94" i="5" s="1"/>
  <c r="AU94" i="5"/>
  <c r="CJ93" i="5"/>
  <c r="CK93" i="5" s="1"/>
  <c r="CL93" i="5" s="1"/>
  <c r="AU93" i="5"/>
  <c r="CK92" i="5"/>
  <c r="CL92" i="5" s="1"/>
  <c r="CJ92" i="5"/>
  <c r="AU92" i="5"/>
  <c r="CK91" i="5"/>
  <c r="CL91" i="5" s="1"/>
  <c r="CJ91" i="5"/>
  <c r="AU91" i="5"/>
  <c r="CJ90" i="5"/>
  <c r="CK90" i="5" s="1"/>
  <c r="CL90" i="5" s="1"/>
  <c r="AU90" i="5"/>
  <c r="CJ89" i="5"/>
  <c r="CJ102" i="5" s="1"/>
  <c r="AU89" i="5"/>
  <c r="AU102" i="5" s="1"/>
  <c r="BY88" i="5"/>
  <c r="BT88" i="5"/>
  <c r="BI88" i="5"/>
  <c r="BD88" i="5"/>
  <c r="AS88" i="5"/>
  <c r="AM88" i="5"/>
  <c r="AB88" i="5"/>
  <c r="W88" i="5"/>
  <c r="L88" i="5"/>
  <c r="CI87" i="5"/>
  <c r="CI88" i="5" s="1"/>
  <c r="CI248" i="5" s="1"/>
  <c r="CH87" i="5"/>
  <c r="CH88" i="5" s="1"/>
  <c r="CG87" i="5"/>
  <c r="CG88" i="5" s="1"/>
  <c r="CF87" i="5"/>
  <c r="CF88" i="5" s="1"/>
  <c r="CE87" i="5"/>
  <c r="CE88" i="5" s="1"/>
  <c r="CD87" i="5"/>
  <c r="CD88" i="5" s="1"/>
  <c r="CC87" i="5"/>
  <c r="CB87" i="5"/>
  <c r="CB88" i="5" s="1"/>
  <c r="CA87" i="5"/>
  <c r="BZ87" i="5"/>
  <c r="BZ88" i="5" s="1"/>
  <c r="BZ248" i="5" s="1"/>
  <c r="BY87" i="5"/>
  <c r="BX87" i="5"/>
  <c r="BX88" i="5" s="1"/>
  <c r="BX248" i="5" s="1"/>
  <c r="BW87" i="5"/>
  <c r="BW88" i="5" s="1"/>
  <c r="BV87" i="5"/>
  <c r="BU87" i="5"/>
  <c r="BU88" i="5" s="1"/>
  <c r="BT87" i="5"/>
  <c r="BS87" i="5"/>
  <c r="BS88" i="5" s="1"/>
  <c r="BS248" i="5" s="1"/>
  <c r="BR87" i="5"/>
  <c r="BR88" i="5" s="1"/>
  <c r="BQ87" i="5"/>
  <c r="BQ88" i="5" s="1"/>
  <c r="BP87" i="5"/>
  <c r="BP88" i="5" s="1"/>
  <c r="BO87" i="5"/>
  <c r="BO88" i="5" s="1"/>
  <c r="BN87" i="5"/>
  <c r="BN88" i="5" s="1"/>
  <c r="BM87" i="5"/>
  <c r="BL87" i="5"/>
  <c r="BL88" i="5" s="1"/>
  <c r="BK87" i="5"/>
  <c r="BJ87" i="5"/>
  <c r="BJ88" i="5" s="1"/>
  <c r="BJ248" i="5" s="1"/>
  <c r="BI87" i="5"/>
  <c r="BH87" i="5"/>
  <c r="BH88" i="5" s="1"/>
  <c r="BH248" i="5" s="1"/>
  <c r="BG87" i="5"/>
  <c r="BG88" i="5" s="1"/>
  <c r="BF87" i="5"/>
  <c r="BE87" i="5"/>
  <c r="BE88" i="5" s="1"/>
  <c r="BD87" i="5"/>
  <c r="BC87" i="5"/>
  <c r="BC88" i="5" s="1"/>
  <c r="BC248" i="5" s="1"/>
  <c r="BB87" i="5"/>
  <c r="BB88" i="5" s="1"/>
  <c r="BA87" i="5"/>
  <c r="BA88" i="5" s="1"/>
  <c r="AZ87" i="5"/>
  <c r="AZ88" i="5" s="1"/>
  <c r="AY87" i="5"/>
  <c r="AY88" i="5" s="1"/>
  <c r="AX87" i="5"/>
  <c r="AX88" i="5" s="1"/>
  <c r="AX248" i="5" s="1"/>
  <c r="AW87" i="5"/>
  <c r="AV87" i="5"/>
  <c r="AV88" i="5" s="1"/>
  <c r="AT87" i="5"/>
  <c r="AT88" i="5" s="1"/>
  <c r="AS87" i="5"/>
  <c r="AR87" i="5"/>
  <c r="AR88" i="5" s="1"/>
  <c r="AR248" i="5" s="1"/>
  <c r="AQ87" i="5"/>
  <c r="AQ88" i="5" s="1"/>
  <c r="AO87" i="5"/>
  <c r="AN87" i="5"/>
  <c r="AN88" i="5" s="1"/>
  <c r="AM87" i="5"/>
  <c r="AL87" i="5"/>
  <c r="AL88" i="5" s="1"/>
  <c r="AL248" i="5" s="1"/>
  <c r="AK87" i="5"/>
  <c r="AK88" i="5" s="1"/>
  <c r="AJ87" i="5"/>
  <c r="AJ88" i="5" s="1"/>
  <c r="AI87" i="5"/>
  <c r="AI88" i="5" s="1"/>
  <c r="AH87" i="5"/>
  <c r="AH88" i="5" s="1"/>
  <c r="AG87" i="5"/>
  <c r="AG88" i="5" s="1"/>
  <c r="AG248" i="5" s="1"/>
  <c r="AF87" i="5"/>
  <c r="AE87" i="5"/>
  <c r="AE88" i="5" s="1"/>
  <c r="AD87" i="5"/>
  <c r="AD88" i="5" s="1"/>
  <c r="AD248" i="5" s="1"/>
  <c r="AC87" i="5"/>
  <c r="AC88" i="5" s="1"/>
  <c r="AB87" i="5"/>
  <c r="AA87" i="5"/>
  <c r="AA88" i="5" s="1"/>
  <c r="AA248" i="5" s="1"/>
  <c r="Z87" i="5"/>
  <c r="Z88" i="5" s="1"/>
  <c r="Y87" i="5"/>
  <c r="X87" i="5"/>
  <c r="X88" i="5" s="1"/>
  <c r="W87" i="5"/>
  <c r="V87" i="5"/>
  <c r="V88" i="5" s="1"/>
  <c r="V248" i="5" s="1"/>
  <c r="U87" i="5"/>
  <c r="U88" i="5" s="1"/>
  <c r="T87" i="5"/>
  <c r="T88" i="5" s="1"/>
  <c r="S87" i="5"/>
  <c r="S88" i="5" s="1"/>
  <c r="R87" i="5"/>
  <c r="R88" i="5" s="1"/>
  <c r="Q87" i="5"/>
  <c r="Q88" i="5" s="1"/>
  <c r="Q248" i="5" s="1"/>
  <c r="P87" i="5"/>
  <c r="O87" i="5"/>
  <c r="O88" i="5" s="1"/>
  <c r="N87" i="5"/>
  <c r="N88" i="5" s="1"/>
  <c r="N248" i="5" s="1"/>
  <c r="M87" i="5"/>
  <c r="M88" i="5" s="1"/>
  <c r="L87" i="5"/>
  <c r="K87" i="5"/>
  <c r="K88" i="5" s="1"/>
  <c r="K248" i="5" s="1"/>
  <c r="J87" i="5"/>
  <c r="J88" i="5" s="1"/>
  <c r="I87" i="5"/>
  <c r="H87" i="5"/>
  <c r="H88" i="5" s="1"/>
  <c r="F87" i="5"/>
  <c r="F88" i="5" s="1"/>
  <c r="F248" i="5" s="1"/>
  <c r="E87" i="5"/>
  <c r="E88" i="5" s="1"/>
  <c r="CK86" i="5"/>
  <c r="CL86" i="5" s="1"/>
  <c r="CJ86" i="5"/>
  <c r="AU86" i="5"/>
  <c r="CK85" i="5"/>
  <c r="CL85" i="5" s="1"/>
  <c r="CJ85" i="5"/>
  <c r="AU85" i="5"/>
  <c r="CJ84" i="5"/>
  <c r="CK84" i="5" s="1"/>
  <c r="CL84" i="5" s="1"/>
  <c r="AU84" i="5"/>
  <c r="CJ83" i="5"/>
  <c r="CK83" i="5" s="1"/>
  <c r="CL83" i="5" s="1"/>
  <c r="AU83" i="5"/>
  <c r="CJ82" i="5"/>
  <c r="CK82" i="5" s="1"/>
  <c r="CL82" i="5" s="1"/>
  <c r="AU82" i="5"/>
  <c r="CJ81" i="5"/>
  <c r="CK81" i="5" s="1"/>
  <c r="CL81" i="5" s="1"/>
  <c r="AU81" i="5"/>
  <c r="CJ80" i="5"/>
  <c r="AU80" i="5"/>
  <c r="CK80" i="5" s="1"/>
  <c r="CL80" i="5" s="1"/>
  <c r="G80" i="5"/>
  <c r="CJ79" i="5"/>
  <c r="CK79" i="5" s="1"/>
  <c r="CL79" i="5" s="1"/>
  <c r="G79" i="5"/>
  <c r="AU79" i="5" s="1"/>
  <c r="CJ78" i="5"/>
  <c r="CK78" i="5" s="1"/>
  <c r="CL78" i="5" s="1"/>
  <c r="AU78" i="5"/>
  <c r="CJ77" i="5"/>
  <c r="CK77" i="5" s="1"/>
  <c r="CL77" i="5" s="1"/>
  <c r="AU77" i="5"/>
  <c r="CJ76" i="5"/>
  <c r="CK76" i="5" s="1"/>
  <c r="CL76" i="5" s="1"/>
  <c r="AU76" i="5"/>
  <c r="CJ75" i="5"/>
  <c r="CK75" i="5" s="1"/>
  <c r="CL75" i="5" s="1"/>
  <c r="AU75" i="5"/>
  <c r="CJ74" i="5"/>
  <c r="AU74" i="5"/>
  <c r="CK74" i="5" s="1"/>
  <c r="CL74" i="5" s="1"/>
  <c r="CJ73" i="5"/>
  <c r="AU73" i="5"/>
  <c r="CK73" i="5" s="1"/>
  <c r="CL73" i="5" s="1"/>
  <c r="CJ72" i="5"/>
  <c r="CK72" i="5" s="1"/>
  <c r="CL72" i="5" s="1"/>
  <c r="G72" i="5"/>
  <c r="AU72" i="5" s="1"/>
  <c r="CJ71" i="5"/>
  <c r="CK71" i="5" s="1"/>
  <c r="CL71" i="5" s="1"/>
  <c r="AU71" i="5"/>
  <c r="CJ70" i="5"/>
  <c r="AU70" i="5"/>
  <c r="CK70" i="5" s="1"/>
  <c r="CL70" i="5" s="1"/>
  <c r="CJ69" i="5"/>
  <c r="CK69" i="5" s="1"/>
  <c r="CL69" i="5" s="1"/>
  <c r="AU69" i="5"/>
  <c r="CL68" i="5"/>
  <c r="CK68" i="5"/>
  <c r="CJ68" i="5"/>
  <c r="AU68" i="5"/>
  <c r="CJ67" i="5"/>
  <c r="CK67" i="5" s="1"/>
  <c r="CL67" i="5" s="1"/>
  <c r="AU67" i="5"/>
  <c r="CJ66" i="5"/>
  <c r="CK66" i="5" s="1"/>
  <c r="CL66" i="5" s="1"/>
  <c r="AU66" i="5"/>
  <c r="CK65" i="5"/>
  <c r="CL65" i="5" s="1"/>
  <c r="CJ65" i="5"/>
  <c r="AU65" i="5"/>
  <c r="CJ64" i="5"/>
  <c r="CJ87" i="5" s="1"/>
  <c r="CJ88" i="5" s="1"/>
  <c r="AU64" i="5"/>
  <c r="CK64" i="5" s="1"/>
  <c r="CI63" i="5"/>
  <c r="CH63" i="5"/>
  <c r="CG63" i="5"/>
  <c r="CF63" i="5"/>
  <c r="CE63" i="5"/>
  <c r="CD63" i="5"/>
  <c r="CC63" i="5"/>
  <c r="CC88" i="5" s="1"/>
  <c r="CB63" i="5"/>
  <c r="CA63" i="5"/>
  <c r="CA88" i="5" s="1"/>
  <c r="CA248" i="5" s="1"/>
  <c r="BZ63" i="5"/>
  <c r="BY63" i="5"/>
  <c r="BX63" i="5"/>
  <c r="BW63" i="5"/>
  <c r="BV63" i="5"/>
  <c r="BV88" i="5" s="1"/>
  <c r="BU63" i="5"/>
  <c r="BT63" i="5"/>
  <c r="BS63" i="5"/>
  <c r="BR63" i="5"/>
  <c r="BQ63" i="5"/>
  <c r="BP63" i="5"/>
  <c r="BO63" i="5"/>
  <c r="BN63" i="5"/>
  <c r="BM63" i="5"/>
  <c r="BM88" i="5" s="1"/>
  <c r="BL63" i="5"/>
  <c r="BK63" i="5"/>
  <c r="BK88" i="5" s="1"/>
  <c r="BK248" i="5" s="1"/>
  <c r="BJ63" i="5"/>
  <c r="BI63" i="5"/>
  <c r="BH63" i="5"/>
  <c r="BG63" i="5"/>
  <c r="BF63" i="5"/>
  <c r="BF88" i="5" s="1"/>
  <c r="BE63" i="5"/>
  <c r="BD63" i="5"/>
  <c r="BC63" i="5"/>
  <c r="BB63" i="5"/>
  <c r="BA63" i="5"/>
  <c r="AZ63" i="5"/>
  <c r="AY63" i="5"/>
  <c r="AX63" i="5"/>
  <c r="AW63" i="5"/>
  <c r="AW88" i="5" s="1"/>
  <c r="AV63" i="5"/>
  <c r="AT63" i="5"/>
  <c r="AS63" i="5"/>
  <c r="AR63" i="5"/>
  <c r="AQ63" i="5"/>
  <c r="AO63" i="5"/>
  <c r="AO88" i="5" s="1"/>
  <c r="AN63" i="5"/>
  <c r="AM63" i="5"/>
  <c r="AL63" i="5"/>
  <c r="AK63" i="5"/>
  <c r="AJ63" i="5"/>
  <c r="AI63" i="5"/>
  <c r="AH63" i="5"/>
  <c r="AG63" i="5"/>
  <c r="AF63" i="5"/>
  <c r="AF88" i="5" s="1"/>
  <c r="AE63" i="5"/>
  <c r="AD63" i="5"/>
  <c r="AC63" i="5"/>
  <c r="AB63" i="5"/>
  <c r="AA63" i="5"/>
  <c r="Z63" i="5"/>
  <c r="Y63" i="5"/>
  <c r="Y88" i="5" s="1"/>
  <c r="X63" i="5"/>
  <c r="W63" i="5"/>
  <c r="V63" i="5"/>
  <c r="U63" i="5"/>
  <c r="T63" i="5"/>
  <c r="S63" i="5"/>
  <c r="R63" i="5"/>
  <c r="Q63" i="5"/>
  <c r="P63" i="5"/>
  <c r="P88" i="5" s="1"/>
  <c r="O63" i="5"/>
  <c r="N63" i="5"/>
  <c r="M63" i="5"/>
  <c r="L63" i="5"/>
  <c r="K63" i="5"/>
  <c r="J63" i="5"/>
  <c r="I63" i="5"/>
  <c r="I88" i="5" s="1"/>
  <c r="H63" i="5"/>
  <c r="G63" i="5"/>
  <c r="F63" i="5"/>
  <c r="E63" i="5"/>
  <c r="CK62" i="5"/>
  <c r="CL62" i="5" s="1"/>
  <c r="CJ62" i="5"/>
  <c r="AU62" i="5"/>
  <c r="CJ61" i="5"/>
  <c r="CK61" i="5" s="1"/>
  <c r="CL61" i="5" s="1"/>
  <c r="AU61" i="5"/>
  <c r="CJ60" i="5"/>
  <c r="CK60" i="5" s="1"/>
  <c r="CL60" i="5" s="1"/>
  <c r="AU60" i="5"/>
  <c r="CJ59" i="5"/>
  <c r="CK59" i="5" s="1"/>
  <c r="CL59" i="5" s="1"/>
  <c r="AU59" i="5"/>
  <c r="CK58" i="5"/>
  <c r="CL58" i="5" s="1"/>
  <c r="CJ58" i="5"/>
  <c r="AU58" i="5"/>
  <c r="CK57" i="5"/>
  <c r="CL57" i="5" s="1"/>
  <c r="CJ57" i="5"/>
  <c r="AU57" i="5"/>
  <c r="CJ56" i="5"/>
  <c r="CK56" i="5" s="1"/>
  <c r="CL56" i="5" s="1"/>
  <c r="AU56" i="5"/>
  <c r="CJ55" i="5"/>
  <c r="CK55" i="5" s="1"/>
  <c r="CL55" i="5" s="1"/>
  <c r="AU55" i="5"/>
  <c r="CJ54" i="5"/>
  <c r="CK54" i="5" s="1"/>
  <c r="CL54" i="5" s="1"/>
  <c r="AU54" i="5"/>
  <c r="CJ53" i="5"/>
  <c r="AU53" i="5"/>
  <c r="CK53" i="5" s="1"/>
  <c r="CL53" i="5" s="1"/>
  <c r="CJ52" i="5"/>
  <c r="CK52" i="5" s="1"/>
  <c r="CL52" i="5" s="1"/>
  <c r="AU52" i="5"/>
  <c r="CJ51" i="5"/>
  <c r="AU51" i="5"/>
  <c r="CK51" i="5" s="1"/>
  <c r="CL51" i="5" s="1"/>
  <c r="CJ50" i="5"/>
  <c r="CK50" i="5" s="1"/>
  <c r="CL50" i="5" s="1"/>
  <c r="AU50" i="5"/>
  <c r="CJ49" i="5"/>
  <c r="CK49" i="5" s="1"/>
  <c r="CL49" i="5" s="1"/>
  <c r="AU49" i="5"/>
  <c r="CJ48" i="5"/>
  <c r="CK48" i="5" s="1"/>
  <c r="CL48" i="5" s="1"/>
  <c r="AU48" i="5"/>
  <c r="CJ47" i="5"/>
  <c r="CK47" i="5" s="1"/>
  <c r="CL47" i="5" s="1"/>
  <c r="AU47" i="5"/>
  <c r="CK46" i="5"/>
  <c r="CL46" i="5" s="1"/>
  <c r="CJ46" i="5"/>
  <c r="AU46" i="5"/>
  <c r="CJ45" i="5"/>
  <c r="CK45" i="5" s="1"/>
  <c r="CL45" i="5" s="1"/>
  <c r="AU45" i="5"/>
  <c r="CJ44" i="5"/>
  <c r="CK44" i="5" s="1"/>
  <c r="CL44" i="5" s="1"/>
  <c r="AU44" i="5"/>
  <c r="CJ43" i="5"/>
  <c r="CK43" i="5" s="1"/>
  <c r="CL43" i="5" s="1"/>
  <c r="AU43" i="5"/>
  <c r="CK42" i="5"/>
  <c r="CL42" i="5" s="1"/>
  <c r="CJ42" i="5"/>
  <c r="AU42" i="5"/>
  <c r="CK41" i="5"/>
  <c r="CL41" i="5" s="1"/>
  <c r="CJ41" i="5"/>
  <c r="AU41" i="5"/>
  <c r="CJ40" i="5"/>
  <c r="CK40" i="5" s="1"/>
  <c r="CL40" i="5" s="1"/>
  <c r="AU40" i="5"/>
  <c r="CJ39" i="5"/>
  <c r="CK39" i="5" s="1"/>
  <c r="CL39" i="5" s="1"/>
  <c r="AU39" i="5"/>
  <c r="CJ38" i="5"/>
  <c r="CK38" i="5" s="1"/>
  <c r="CL38" i="5" s="1"/>
  <c r="AU38" i="5"/>
  <c r="CJ37" i="5"/>
  <c r="CK37" i="5" s="1"/>
  <c r="CL37" i="5" s="1"/>
  <c r="AU37" i="5"/>
  <c r="CJ36" i="5"/>
  <c r="AU36" i="5"/>
  <c r="CK36" i="5" s="1"/>
  <c r="CL36" i="5" s="1"/>
  <c r="CJ35" i="5"/>
  <c r="AU35" i="5"/>
  <c r="AU63" i="5" s="1"/>
  <c r="CJ34" i="5"/>
  <c r="CK34" i="5" s="1"/>
  <c r="CL34" i="5" s="1"/>
  <c r="AU34" i="5"/>
  <c r="CJ33" i="5"/>
  <c r="CJ63" i="5" s="1"/>
  <c r="AU33" i="5"/>
  <c r="CH32" i="5"/>
  <c r="BT32" i="5"/>
  <c r="BR32" i="5"/>
  <c r="BD32" i="5"/>
  <c r="BB32" i="5"/>
  <c r="AM32" i="5"/>
  <c r="AK32" i="5"/>
  <c r="W32" i="5"/>
  <c r="U32" i="5"/>
  <c r="G32" i="5"/>
  <c r="E32" i="5"/>
  <c r="CI31" i="5"/>
  <c r="CI32" i="5" s="1"/>
  <c r="CI249" i="5" s="1"/>
  <c r="CH31" i="5"/>
  <c r="CG31" i="5"/>
  <c r="CG32" i="5" s="1"/>
  <c r="CF31" i="5"/>
  <c r="CF32" i="5" s="1"/>
  <c r="CE31" i="5"/>
  <c r="CE32" i="5" s="1"/>
  <c r="CD31" i="5"/>
  <c r="CD32" i="5" s="1"/>
  <c r="CC31" i="5"/>
  <c r="CC32" i="5" s="1"/>
  <c r="CB31" i="5"/>
  <c r="CB32" i="5" s="1"/>
  <c r="CA31" i="5"/>
  <c r="CA32" i="5" s="1"/>
  <c r="BZ31" i="5"/>
  <c r="BZ32" i="5" s="1"/>
  <c r="BZ249" i="5" s="1"/>
  <c r="BY31" i="5"/>
  <c r="BY32" i="5" s="1"/>
  <c r="BX31" i="5"/>
  <c r="BX32" i="5" s="1"/>
  <c r="BW31" i="5"/>
  <c r="BV31" i="5"/>
  <c r="BV32" i="5" s="1"/>
  <c r="BU31" i="5"/>
  <c r="BU32" i="5" s="1"/>
  <c r="BT31" i="5"/>
  <c r="BS31" i="5"/>
  <c r="BS32" i="5" s="1"/>
  <c r="BS249" i="5" s="1"/>
  <c r="BR31" i="5"/>
  <c r="BQ31" i="5"/>
  <c r="BQ32" i="5" s="1"/>
  <c r="BP31" i="5"/>
  <c r="BP32" i="5" s="1"/>
  <c r="BO31" i="5"/>
  <c r="BO32" i="5" s="1"/>
  <c r="BN31" i="5"/>
  <c r="BN32" i="5" s="1"/>
  <c r="BM31" i="5"/>
  <c r="BM32" i="5" s="1"/>
  <c r="BL31" i="5"/>
  <c r="BL32" i="5" s="1"/>
  <c r="BK31" i="5"/>
  <c r="BK32" i="5" s="1"/>
  <c r="BJ31" i="5"/>
  <c r="BJ32" i="5" s="1"/>
  <c r="BJ249" i="5" s="1"/>
  <c r="BI31" i="5"/>
  <c r="BI32" i="5" s="1"/>
  <c r="BH31" i="5"/>
  <c r="BH32" i="5" s="1"/>
  <c r="BG31" i="5"/>
  <c r="BF31" i="5"/>
  <c r="BF32" i="5" s="1"/>
  <c r="BE31" i="5"/>
  <c r="BE32" i="5" s="1"/>
  <c r="BD31" i="5"/>
  <c r="BC31" i="5"/>
  <c r="BC32" i="5" s="1"/>
  <c r="BC249" i="5" s="1"/>
  <c r="BB31" i="5"/>
  <c r="BA31" i="5"/>
  <c r="BA32" i="5" s="1"/>
  <c r="AZ31" i="5"/>
  <c r="AZ32" i="5" s="1"/>
  <c r="AY31" i="5"/>
  <c r="AY32" i="5" s="1"/>
  <c r="AX31" i="5"/>
  <c r="AX32" i="5" s="1"/>
  <c r="AX249" i="5" s="1"/>
  <c r="AW31" i="5"/>
  <c r="AW32" i="5" s="1"/>
  <c r="AV31" i="5"/>
  <c r="AV32" i="5" s="1"/>
  <c r="AT31" i="5"/>
  <c r="AT32" i="5" s="1"/>
  <c r="AS31" i="5"/>
  <c r="AS32" i="5" s="1"/>
  <c r="AR31" i="5"/>
  <c r="AR32" i="5" s="1"/>
  <c r="AR249" i="5" s="1"/>
  <c r="AQ31" i="5"/>
  <c r="AO31" i="5"/>
  <c r="AO32" i="5" s="1"/>
  <c r="AN31" i="5"/>
  <c r="AN32" i="5" s="1"/>
  <c r="AM31" i="5"/>
  <c r="AL31" i="5"/>
  <c r="AL32" i="5" s="1"/>
  <c r="AK31" i="5"/>
  <c r="AJ31" i="5"/>
  <c r="AJ32" i="5" s="1"/>
  <c r="AI31" i="5"/>
  <c r="AI32" i="5" s="1"/>
  <c r="AH31" i="5"/>
  <c r="AH32" i="5" s="1"/>
  <c r="AG31" i="5"/>
  <c r="AG32" i="5" s="1"/>
  <c r="AG249" i="5" s="1"/>
  <c r="AF31" i="5"/>
  <c r="AF32" i="5" s="1"/>
  <c r="AE31" i="5"/>
  <c r="AE32" i="5" s="1"/>
  <c r="AD31" i="5"/>
  <c r="AD32" i="5" s="1"/>
  <c r="AD249" i="5" s="1"/>
  <c r="AC31" i="5"/>
  <c r="AC32" i="5" s="1"/>
  <c r="AB31" i="5"/>
  <c r="AB32" i="5" s="1"/>
  <c r="AA31" i="5"/>
  <c r="AA32" i="5" s="1"/>
  <c r="AA249" i="5" s="1"/>
  <c r="Z31" i="5"/>
  <c r="Y31" i="5"/>
  <c r="Y32" i="5" s="1"/>
  <c r="X31" i="5"/>
  <c r="X32" i="5" s="1"/>
  <c r="W31" i="5"/>
  <c r="V31" i="5"/>
  <c r="V32" i="5" s="1"/>
  <c r="U31" i="5"/>
  <c r="T31" i="5"/>
  <c r="T32" i="5" s="1"/>
  <c r="S31" i="5"/>
  <c r="S32" i="5" s="1"/>
  <c r="R31" i="5"/>
  <c r="R32" i="5" s="1"/>
  <c r="Q31" i="5"/>
  <c r="Q32" i="5" s="1"/>
  <c r="Q249" i="5" s="1"/>
  <c r="P31" i="5"/>
  <c r="P32" i="5" s="1"/>
  <c r="O31" i="5"/>
  <c r="O32" i="5" s="1"/>
  <c r="N31" i="5"/>
  <c r="N32" i="5" s="1"/>
  <c r="N249" i="5" s="1"/>
  <c r="M31" i="5"/>
  <c r="M32" i="5" s="1"/>
  <c r="L31" i="5"/>
  <c r="L32" i="5" s="1"/>
  <c r="K31" i="5"/>
  <c r="K32" i="5" s="1"/>
  <c r="K249" i="5" s="1"/>
  <c r="J31" i="5"/>
  <c r="I31" i="5"/>
  <c r="I32" i="5" s="1"/>
  <c r="H31" i="5"/>
  <c r="H32" i="5" s="1"/>
  <c r="G31" i="5"/>
  <c r="F31" i="5"/>
  <c r="F32" i="5" s="1"/>
  <c r="F249" i="5" s="1"/>
  <c r="E31" i="5"/>
  <c r="CJ30" i="5"/>
  <c r="CK30" i="5" s="1"/>
  <c r="CL30" i="5" s="1"/>
  <c r="AU30" i="5"/>
  <c r="CJ29" i="5"/>
  <c r="AU29" i="5"/>
  <c r="CK29" i="5" s="1"/>
  <c r="CL29" i="5" s="1"/>
  <c r="CJ28" i="5"/>
  <c r="CK28" i="5" s="1"/>
  <c r="CL28" i="5" s="1"/>
  <c r="AU28" i="5"/>
  <c r="CJ27" i="5"/>
  <c r="CK27" i="5" s="1"/>
  <c r="CL27" i="5" s="1"/>
  <c r="AU27" i="5"/>
  <c r="CJ26" i="5"/>
  <c r="CK26" i="5" s="1"/>
  <c r="CL26" i="5" s="1"/>
  <c r="AU26" i="5"/>
  <c r="CJ25" i="5"/>
  <c r="CK25" i="5" s="1"/>
  <c r="CL25" i="5" s="1"/>
  <c r="AU25" i="5"/>
  <c r="CJ24" i="5"/>
  <c r="CK24" i="5" s="1"/>
  <c r="CL24" i="5" s="1"/>
  <c r="AU24" i="5"/>
  <c r="CJ23" i="5"/>
  <c r="CK23" i="5" s="1"/>
  <c r="CL23" i="5" s="1"/>
  <c r="AU23" i="5"/>
  <c r="CJ22" i="5"/>
  <c r="CK22" i="5" s="1"/>
  <c r="AU22" i="5"/>
  <c r="AU31" i="5" s="1"/>
  <c r="CI21" i="5"/>
  <c r="CH21" i="5"/>
  <c r="CG21" i="5"/>
  <c r="CF21" i="5"/>
  <c r="CE21" i="5"/>
  <c r="CD21" i="5"/>
  <c r="CC21" i="5"/>
  <c r="CB21" i="5"/>
  <c r="CA21" i="5"/>
  <c r="BZ21" i="5"/>
  <c r="BY21" i="5"/>
  <c r="BX21" i="5"/>
  <c r="BW21" i="5"/>
  <c r="BV21" i="5"/>
  <c r="BU21" i="5"/>
  <c r="BT21" i="5"/>
  <c r="BS21" i="5"/>
  <c r="BR21" i="5"/>
  <c r="BQ21" i="5"/>
  <c r="BP21" i="5"/>
  <c r="BO21" i="5"/>
  <c r="BN21" i="5"/>
  <c r="BM21" i="5"/>
  <c r="BL21" i="5"/>
  <c r="BK21" i="5"/>
  <c r="BJ21" i="5"/>
  <c r="BI21" i="5"/>
  <c r="BH21" i="5"/>
  <c r="BG21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AR21" i="5"/>
  <c r="AQ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CJ20" i="5"/>
  <c r="CK20" i="5" s="1"/>
  <c r="CL20" i="5" s="1"/>
  <c r="AU20" i="5"/>
  <c r="CJ19" i="5"/>
  <c r="CK19" i="5" s="1"/>
  <c r="CL19" i="5" s="1"/>
  <c r="AU19" i="5"/>
  <c r="CJ18" i="5"/>
  <c r="CK18" i="5" s="1"/>
  <c r="AU18" i="5"/>
  <c r="CI17" i="5"/>
  <c r="CH17" i="5"/>
  <c r="CG17" i="5"/>
  <c r="CF17" i="5"/>
  <c r="CE17" i="5"/>
  <c r="CD17" i="5"/>
  <c r="CC17" i="5"/>
  <c r="CB17" i="5"/>
  <c r="CA17" i="5"/>
  <c r="BZ17" i="5"/>
  <c r="BY17" i="5"/>
  <c r="BX17" i="5"/>
  <c r="BW17" i="5"/>
  <c r="BV17" i="5"/>
  <c r="BU17" i="5"/>
  <c r="BT17" i="5"/>
  <c r="BS17" i="5"/>
  <c r="BR17" i="5"/>
  <c r="BQ17" i="5"/>
  <c r="BP17" i="5"/>
  <c r="BO17" i="5"/>
  <c r="BN17" i="5"/>
  <c r="BM17" i="5"/>
  <c r="BL17" i="5"/>
  <c r="BK17" i="5"/>
  <c r="BJ17" i="5"/>
  <c r="BI17" i="5"/>
  <c r="BH17" i="5"/>
  <c r="BG17" i="5"/>
  <c r="BF17" i="5"/>
  <c r="BE17" i="5"/>
  <c r="BD17" i="5"/>
  <c r="BC17" i="5"/>
  <c r="BB17" i="5"/>
  <c r="BA17" i="5"/>
  <c r="AZ17" i="5"/>
  <c r="AY17" i="5"/>
  <c r="AX17" i="5"/>
  <c r="AW17" i="5"/>
  <c r="AV17" i="5"/>
  <c r="AT17" i="5"/>
  <c r="AS17" i="5"/>
  <c r="AR17" i="5"/>
  <c r="AQ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CJ16" i="5"/>
  <c r="CK16" i="5" s="1"/>
  <c r="AU16" i="5"/>
  <c r="AU17" i="5" s="1"/>
  <c r="CI15" i="5"/>
  <c r="CH15" i="5"/>
  <c r="CG15" i="5"/>
  <c r="CF15" i="5"/>
  <c r="CE15" i="5"/>
  <c r="CD15" i="5"/>
  <c r="CC15" i="5"/>
  <c r="CB15" i="5"/>
  <c r="CA15" i="5"/>
  <c r="BZ15" i="5"/>
  <c r="BY15" i="5"/>
  <c r="BX15" i="5"/>
  <c r="BW15" i="5"/>
  <c r="BW32" i="5" s="1"/>
  <c r="BV15" i="5"/>
  <c r="BU15" i="5"/>
  <c r="BT15" i="5"/>
  <c r="BS15" i="5"/>
  <c r="BR15" i="5"/>
  <c r="BQ15" i="5"/>
  <c r="BP15" i="5"/>
  <c r="BO15" i="5"/>
  <c r="BN15" i="5"/>
  <c r="BM15" i="5"/>
  <c r="BL15" i="5"/>
  <c r="BK15" i="5"/>
  <c r="BJ15" i="5"/>
  <c r="BI15" i="5"/>
  <c r="BH15" i="5"/>
  <c r="BG15" i="5"/>
  <c r="BF1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CJ14" i="5"/>
  <c r="CJ15" i="5" s="1"/>
  <c r="AU14" i="5"/>
  <c r="CI13" i="5"/>
  <c r="CH13" i="5"/>
  <c r="CG13" i="5"/>
  <c r="CF13" i="5"/>
  <c r="CE13" i="5"/>
  <c r="CD13" i="5"/>
  <c r="CC13" i="5"/>
  <c r="CB13" i="5"/>
  <c r="CA13" i="5"/>
  <c r="BZ13" i="5"/>
  <c r="BY13" i="5"/>
  <c r="BX13" i="5"/>
  <c r="BW13" i="5"/>
  <c r="BV13" i="5"/>
  <c r="BU13" i="5"/>
  <c r="BT13" i="5"/>
  <c r="BS13" i="5"/>
  <c r="BR13" i="5"/>
  <c r="BQ13" i="5"/>
  <c r="BP13" i="5"/>
  <c r="BO13" i="5"/>
  <c r="BN13" i="5"/>
  <c r="BM13" i="5"/>
  <c r="BL13" i="5"/>
  <c r="BK13" i="5"/>
  <c r="BJ13" i="5"/>
  <c r="BI13" i="5"/>
  <c r="BH13" i="5"/>
  <c r="BG13" i="5"/>
  <c r="BG32" i="5" s="1"/>
  <c r="BF13" i="5"/>
  <c r="BE13" i="5"/>
  <c r="BD13" i="5"/>
  <c r="BC13" i="5"/>
  <c r="BB13" i="5"/>
  <c r="BA13" i="5"/>
  <c r="AZ13" i="5"/>
  <c r="AY13" i="5"/>
  <c r="AX13" i="5"/>
  <c r="AW13" i="5"/>
  <c r="AV13" i="5"/>
  <c r="AT13" i="5"/>
  <c r="AS13" i="5"/>
  <c r="AR13" i="5"/>
  <c r="AQ13" i="5"/>
  <c r="AQ32" i="5" s="1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Z32" i="5" s="1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J32" i="5" s="1"/>
  <c r="I13" i="5"/>
  <c r="H13" i="5"/>
  <c r="G13" i="5"/>
  <c r="F13" i="5"/>
  <c r="E13" i="5"/>
  <c r="CJ12" i="5"/>
  <c r="CK12" i="5" s="1"/>
  <c r="CL12" i="5" s="1"/>
  <c r="AU12" i="5"/>
  <c r="CJ11" i="5"/>
  <c r="CK11" i="5" s="1"/>
  <c r="CL11" i="5" s="1"/>
  <c r="AU11" i="5"/>
  <c r="AU13" i="5" s="1"/>
  <c r="CJ10" i="5"/>
  <c r="CK10" i="5" s="1"/>
  <c r="CL10" i="5" s="1"/>
  <c r="AU10" i="5"/>
  <c r="CJ9" i="5"/>
  <c r="CK9" i="5" s="1"/>
  <c r="CL9" i="5" s="1"/>
  <c r="AU9" i="5"/>
  <c r="CK8" i="5"/>
  <c r="CJ8" i="5"/>
  <c r="CJ13" i="5" s="1"/>
  <c r="AU8" i="5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492" i="5" s="1"/>
  <c r="A493" i="5" s="1"/>
  <c r="A494" i="5" s="1"/>
  <c r="A495" i="5" s="1"/>
  <c r="A496" i="5" s="1"/>
  <c r="A497" i="5" s="1"/>
  <c r="A498" i="5" s="1"/>
  <c r="A499" i="5" s="1"/>
  <c r="C3" i="5"/>
  <c r="A3" i="5"/>
  <c r="A2" i="5"/>
  <c r="A1" i="5"/>
  <c r="CL18" i="5" l="1"/>
  <c r="CL21" i="5" s="1"/>
  <c r="CK21" i="5"/>
  <c r="BK249" i="5"/>
  <c r="CA249" i="5"/>
  <c r="CC248" i="5"/>
  <c r="CC249" i="5" s="1"/>
  <c r="P248" i="5"/>
  <c r="AT248" i="5"/>
  <c r="AT249" i="5" s="1"/>
  <c r="P249" i="5"/>
  <c r="AE248" i="5"/>
  <c r="AE249" i="5" s="1"/>
  <c r="AU132" i="5"/>
  <c r="BP249" i="5"/>
  <c r="AU32" i="5"/>
  <c r="AY248" i="5"/>
  <c r="AY249" i="5" s="1"/>
  <c r="CK31" i="5"/>
  <c r="CL22" i="5"/>
  <c r="CL31" i="5" s="1"/>
  <c r="CK87" i="5"/>
  <c r="CL64" i="5"/>
  <c r="CL87" i="5" s="1"/>
  <c r="BP248" i="5"/>
  <c r="BA248" i="5"/>
  <c r="BA249" i="5" s="1"/>
  <c r="V249" i="5"/>
  <c r="AL249" i="5"/>
  <c r="CH248" i="5"/>
  <c r="CH249" i="5" s="1"/>
  <c r="CK111" i="5"/>
  <c r="U248" i="5"/>
  <c r="U249" i="5" s="1"/>
  <c r="E248" i="5"/>
  <c r="E249" i="5" s="1"/>
  <c r="CL16" i="5"/>
  <c r="CL17" i="5" s="1"/>
  <c r="CK17" i="5"/>
  <c r="CL112" i="5"/>
  <c r="CL118" i="5" s="1"/>
  <c r="CK118" i="5"/>
  <c r="CK128" i="5"/>
  <c r="CL119" i="5"/>
  <c r="CL128" i="5" s="1"/>
  <c r="CK13" i="5"/>
  <c r="BH249" i="5"/>
  <c r="BX249" i="5"/>
  <c r="H248" i="5"/>
  <c r="H249" i="5" s="1"/>
  <c r="CL167" i="5"/>
  <c r="CL364" i="5"/>
  <c r="CL370" i="5" s="1"/>
  <c r="CK370" i="5"/>
  <c r="AU87" i="5"/>
  <c r="AU88" i="5" s="1"/>
  <c r="CK107" i="5"/>
  <c r="CL107" i="5" s="1"/>
  <c r="CL111" i="5" s="1"/>
  <c r="AW153" i="5"/>
  <c r="BM153" i="5"/>
  <c r="CC153" i="5"/>
  <c r="M178" i="5"/>
  <c r="M248" i="5" s="1"/>
  <c r="M249" i="5" s="1"/>
  <c r="AC178" i="5"/>
  <c r="AC248" i="5" s="1"/>
  <c r="AC249" i="5" s="1"/>
  <c r="AT178" i="5"/>
  <c r="CL179" i="5"/>
  <c r="CL184" i="5" s="1"/>
  <c r="CK184" i="5"/>
  <c r="CK224" i="5"/>
  <c r="CL224" i="5" s="1"/>
  <c r="CL231" i="5"/>
  <c r="CK35" i="5"/>
  <c r="CL35" i="5" s="1"/>
  <c r="CK129" i="5"/>
  <c r="CK262" i="5"/>
  <c r="O132" i="5"/>
  <c r="O248" i="5" s="1"/>
  <c r="O249" i="5" s="1"/>
  <c r="AE132" i="5"/>
  <c r="AV132" i="5"/>
  <c r="AV248" i="5" s="1"/>
  <c r="AV249" i="5" s="1"/>
  <c r="BL132" i="5"/>
  <c r="BL248" i="5" s="1"/>
  <c r="BL249" i="5" s="1"/>
  <c r="CB132" i="5"/>
  <c r="CB248" i="5" s="1"/>
  <c r="CB249" i="5" s="1"/>
  <c r="CK232" i="5"/>
  <c r="CL232" i="5" s="1"/>
  <c r="CK14" i="5"/>
  <c r="CJ17" i="5"/>
  <c r="P132" i="5"/>
  <c r="AF132" i="5"/>
  <c r="AF248" i="5" s="1"/>
  <c r="AF249" i="5" s="1"/>
  <c r="AW132" i="5"/>
  <c r="AW248" i="5" s="1"/>
  <c r="AW249" i="5" s="1"/>
  <c r="BM132" i="5"/>
  <c r="BM248" i="5" s="1"/>
  <c r="BM249" i="5" s="1"/>
  <c r="CC132" i="5"/>
  <c r="CJ194" i="5"/>
  <c r="CJ296" i="5"/>
  <c r="CK287" i="5"/>
  <c r="AU435" i="5"/>
  <c r="AU450" i="5" s="1"/>
  <c r="AU459" i="5"/>
  <c r="CK458" i="5"/>
  <c r="L248" i="5"/>
  <c r="L249" i="5" s="1"/>
  <c r="AB248" i="5"/>
  <c r="AB249" i="5" s="1"/>
  <c r="AS248" i="5"/>
  <c r="AS249" i="5" s="1"/>
  <c r="BI248" i="5"/>
  <c r="BI249" i="5" s="1"/>
  <c r="BY248" i="5"/>
  <c r="BY249" i="5" s="1"/>
  <c r="BN132" i="5"/>
  <c r="BN248" i="5" s="1"/>
  <c r="BN249" i="5" s="1"/>
  <c r="CD132" i="5"/>
  <c r="CD248" i="5" s="1"/>
  <c r="CD249" i="5" s="1"/>
  <c r="CJ144" i="5"/>
  <c r="CJ261" i="5"/>
  <c r="CK256" i="5"/>
  <c r="CL8" i="5"/>
  <c r="CL13" i="5" s="1"/>
  <c r="CK89" i="5"/>
  <c r="R132" i="5"/>
  <c r="R248" i="5" s="1"/>
  <c r="R249" i="5" s="1"/>
  <c r="AH132" i="5"/>
  <c r="AH248" i="5" s="1"/>
  <c r="AH249" i="5" s="1"/>
  <c r="AY132" i="5"/>
  <c r="BO132" i="5"/>
  <c r="BO248" i="5" s="1"/>
  <c r="BO249" i="5" s="1"/>
  <c r="CE132" i="5"/>
  <c r="CE248" i="5" s="1"/>
  <c r="CE249" i="5" s="1"/>
  <c r="CK133" i="5"/>
  <c r="AU152" i="5"/>
  <c r="AU153" i="5" s="1"/>
  <c r="CK151" i="5"/>
  <c r="CL151" i="5" s="1"/>
  <c r="CK157" i="5"/>
  <c r="CL157" i="5" s="1"/>
  <c r="CJ209" i="5"/>
  <c r="CK195" i="5"/>
  <c r="CK207" i="5"/>
  <c r="CL207" i="5" s="1"/>
  <c r="AU240" i="5"/>
  <c r="CK241" i="5"/>
  <c r="CJ247" i="5"/>
  <c r="S132" i="5"/>
  <c r="S248" i="5" s="1"/>
  <c r="S249" i="5" s="1"/>
  <c r="AI132" i="5"/>
  <c r="AI248" i="5" s="1"/>
  <c r="AI249" i="5" s="1"/>
  <c r="AZ132" i="5"/>
  <c r="AZ248" i="5" s="1"/>
  <c r="AZ249" i="5" s="1"/>
  <c r="BP132" i="5"/>
  <c r="CF132" i="5"/>
  <c r="CF248" i="5" s="1"/>
  <c r="CF249" i="5" s="1"/>
  <c r="CK152" i="5"/>
  <c r="CK189" i="5"/>
  <c r="CL234" i="5"/>
  <c r="CK264" i="5"/>
  <c r="CL264" i="5" s="1"/>
  <c r="CJ275" i="5"/>
  <c r="CK286" i="5"/>
  <c r="CL276" i="5"/>
  <c r="CL286" i="5" s="1"/>
  <c r="AS338" i="5"/>
  <c r="BY338" i="5"/>
  <c r="AX338" i="5"/>
  <c r="AX467" i="5" s="1"/>
  <c r="AX470" i="5" s="1"/>
  <c r="AX495" i="5" s="1"/>
  <c r="BN338" i="5"/>
  <c r="BN467" i="5" s="1"/>
  <c r="BN470" i="5" s="1"/>
  <c r="BN495" i="5" s="1"/>
  <c r="CD338" i="5"/>
  <c r="CD467" i="5" s="1"/>
  <c r="CD470" i="5" s="1"/>
  <c r="CD495" i="5" s="1"/>
  <c r="CK33" i="5"/>
  <c r="T132" i="5"/>
  <c r="T248" i="5" s="1"/>
  <c r="T249" i="5" s="1"/>
  <c r="AJ132" i="5"/>
  <c r="AJ248" i="5" s="1"/>
  <c r="AJ249" i="5" s="1"/>
  <c r="BA132" i="5"/>
  <c r="BQ132" i="5"/>
  <c r="BQ248" i="5" s="1"/>
  <c r="BQ249" i="5" s="1"/>
  <c r="CG132" i="5"/>
  <c r="CG248" i="5" s="1"/>
  <c r="CG249" i="5" s="1"/>
  <c r="CL152" i="5"/>
  <c r="CJ152" i="5"/>
  <c r="CJ153" i="5" s="1"/>
  <c r="AU261" i="5"/>
  <c r="H467" i="5"/>
  <c r="H470" i="5" s="1"/>
  <c r="H495" i="5" s="1"/>
  <c r="Q338" i="5"/>
  <c r="Q467" i="5" s="1"/>
  <c r="Q470" i="5" s="1"/>
  <c r="Q495" i="5" s="1"/>
  <c r="AG338" i="5"/>
  <c r="AG467" i="5" s="1"/>
  <c r="AG470" i="5" s="1"/>
  <c r="AG495" i="5" s="1"/>
  <c r="CL460" i="5"/>
  <c r="CL461" i="5" s="1"/>
  <c r="CK461" i="5"/>
  <c r="CJ21" i="5"/>
  <c r="CJ118" i="5"/>
  <c r="E132" i="5"/>
  <c r="U132" i="5"/>
  <c r="AK132" i="5"/>
  <c r="AK248" i="5" s="1"/>
  <c r="AK249" i="5" s="1"/>
  <c r="BB132" i="5"/>
  <c r="BB248" i="5" s="1"/>
  <c r="BB249" i="5" s="1"/>
  <c r="BR132" i="5"/>
  <c r="BR248" i="5" s="1"/>
  <c r="BR249" i="5" s="1"/>
  <c r="CH132" i="5"/>
  <c r="CK194" i="5"/>
  <c r="CL190" i="5"/>
  <c r="CL194" i="5" s="1"/>
  <c r="CK221" i="5"/>
  <c r="CL221" i="5" s="1"/>
  <c r="CK235" i="5"/>
  <c r="CL235" i="5" s="1"/>
  <c r="G87" i="5"/>
  <c r="G88" i="5" s="1"/>
  <c r="CK140" i="5"/>
  <c r="CL140" i="5" s="1"/>
  <c r="CK146" i="5"/>
  <c r="CL146" i="5" s="1"/>
  <c r="BF153" i="5"/>
  <c r="BV153" i="5"/>
  <c r="CK202" i="5"/>
  <c r="CL202" i="5" s="1"/>
  <c r="J338" i="5"/>
  <c r="J467" i="5" s="1"/>
  <c r="J470" i="5" s="1"/>
  <c r="J495" i="5" s="1"/>
  <c r="Z338" i="5"/>
  <c r="Z467" i="5" s="1"/>
  <c r="Z470" i="5" s="1"/>
  <c r="Z495" i="5" s="1"/>
  <c r="AQ338" i="5"/>
  <c r="AQ467" i="5" s="1"/>
  <c r="AQ470" i="5" s="1"/>
  <c r="AQ495" i="5" s="1"/>
  <c r="CK376" i="5"/>
  <c r="G132" i="5"/>
  <c r="W132" i="5"/>
  <c r="W248" i="5" s="1"/>
  <c r="W249" i="5" s="1"/>
  <c r="AM132" i="5"/>
  <c r="AM248" i="5" s="1"/>
  <c r="AM249" i="5" s="1"/>
  <c r="BD132" i="5"/>
  <c r="BD248" i="5" s="1"/>
  <c r="BD249" i="5" s="1"/>
  <c r="BT132" i="5"/>
  <c r="BT248" i="5" s="1"/>
  <c r="BT249" i="5" s="1"/>
  <c r="I153" i="5"/>
  <c r="Y153" i="5"/>
  <c r="AO153" i="5"/>
  <c r="CK171" i="5"/>
  <c r="CL171" i="5" s="1"/>
  <c r="BE178" i="5"/>
  <c r="BU178" i="5"/>
  <c r="CL255" i="5"/>
  <c r="BI338" i="5"/>
  <c r="AU409" i="5"/>
  <c r="CJ31" i="5"/>
  <c r="CJ128" i="5"/>
  <c r="CJ132" i="5" s="1"/>
  <c r="H132" i="5"/>
  <c r="X132" i="5"/>
  <c r="X248" i="5" s="1"/>
  <c r="X249" i="5" s="1"/>
  <c r="AN132" i="5"/>
  <c r="AN248" i="5" s="1"/>
  <c r="AN249" i="5" s="1"/>
  <c r="BE132" i="5"/>
  <c r="BE248" i="5" s="1"/>
  <c r="BE249" i="5" s="1"/>
  <c r="BU132" i="5"/>
  <c r="BU248" i="5" s="1"/>
  <c r="BU249" i="5" s="1"/>
  <c r="H178" i="5"/>
  <c r="X178" i="5"/>
  <c r="AN178" i="5"/>
  <c r="CK210" i="5"/>
  <c r="CK302" i="5"/>
  <c r="CL302" i="5" s="1"/>
  <c r="L338" i="5"/>
  <c r="CK360" i="5"/>
  <c r="CL360" i="5" s="1"/>
  <c r="CJ361" i="5"/>
  <c r="I132" i="5"/>
  <c r="I248" i="5" s="1"/>
  <c r="I249" i="5" s="1"/>
  <c r="Y132" i="5"/>
  <c r="Y248" i="5" s="1"/>
  <c r="Y249" i="5" s="1"/>
  <c r="AO132" i="5"/>
  <c r="AO248" i="5" s="1"/>
  <c r="AO249" i="5" s="1"/>
  <c r="BF132" i="5"/>
  <c r="BF248" i="5" s="1"/>
  <c r="BF249" i="5" s="1"/>
  <c r="BV132" i="5"/>
  <c r="BV248" i="5" s="1"/>
  <c r="BV249" i="5" s="1"/>
  <c r="CK166" i="5"/>
  <c r="AU230" i="5"/>
  <c r="J132" i="5"/>
  <c r="J248" i="5" s="1"/>
  <c r="J249" i="5" s="1"/>
  <c r="Z132" i="5"/>
  <c r="Z248" i="5" s="1"/>
  <c r="Z249" i="5" s="1"/>
  <c r="AQ132" i="5"/>
  <c r="AQ248" i="5" s="1"/>
  <c r="AQ249" i="5" s="1"/>
  <c r="BG132" i="5"/>
  <c r="BG248" i="5" s="1"/>
  <c r="BG249" i="5" s="1"/>
  <c r="BW132" i="5"/>
  <c r="BW248" i="5" s="1"/>
  <c r="BW249" i="5" s="1"/>
  <c r="AU166" i="5"/>
  <c r="AU178" i="5" s="1"/>
  <c r="CL189" i="5"/>
  <c r="CK230" i="5"/>
  <c r="AU306" i="5"/>
  <c r="AU338" i="5" s="1"/>
  <c r="AU467" i="5" s="1"/>
  <c r="AU470" i="5" s="1"/>
  <c r="AU495" i="5" s="1"/>
  <c r="CL166" i="5"/>
  <c r="CL223" i="5"/>
  <c r="CL230" i="5" s="1"/>
  <c r="CJ230" i="5"/>
  <c r="CK297" i="5"/>
  <c r="CJ189" i="5"/>
  <c r="CJ306" i="5"/>
  <c r="CJ338" i="5" s="1"/>
  <c r="R338" i="5"/>
  <c r="R467" i="5" s="1"/>
  <c r="R470" i="5" s="1"/>
  <c r="R495" i="5" s="1"/>
  <c r="AH338" i="5"/>
  <c r="AH467" i="5" s="1"/>
  <c r="AH470" i="5" s="1"/>
  <c r="AH495" i="5" s="1"/>
  <c r="AY338" i="5"/>
  <c r="BO338" i="5"/>
  <c r="CE338" i="5"/>
  <c r="CE467" i="5" s="1"/>
  <c r="CE470" i="5" s="1"/>
  <c r="CE495" i="5" s="1"/>
  <c r="P450" i="5"/>
  <c r="AF450" i="5"/>
  <c r="AW450" i="5"/>
  <c r="BM450" i="5"/>
  <c r="CC450" i="5"/>
  <c r="T338" i="5"/>
  <c r="T467" i="5" s="1"/>
  <c r="T470" i="5" s="1"/>
  <c r="T495" i="5" s="1"/>
  <c r="AJ338" i="5"/>
  <c r="AJ467" i="5" s="1"/>
  <c r="AJ470" i="5" s="1"/>
  <c r="AJ495" i="5" s="1"/>
  <c r="BA338" i="5"/>
  <c r="BQ338" i="5"/>
  <c r="CG338" i="5"/>
  <c r="CG467" i="5" s="1"/>
  <c r="CG470" i="5" s="1"/>
  <c r="CG495" i="5" s="1"/>
  <c r="CL376" i="5"/>
  <c r="CJ409" i="5"/>
  <c r="CK396" i="5"/>
  <c r="CL396" i="5" s="1"/>
  <c r="CK415" i="5"/>
  <c r="CL415" i="5" s="1"/>
  <c r="CK434" i="5"/>
  <c r="CL434" i="5" s="1"/>
  <c r="AY450" i="5"/>
  <c r="BO450" i="5"/>
  <c r="CE450" i="5"/>
  <c r="AU484" i="5"/>
  <c r="AU323" i="5"/>
  <c r="E338" i="5"/>
  <c r="E467" i="5" s="1"/>
  <c r="E470" i="5" s="1"/>
  <c r="E495" i="5" s="1"/>
  <c r="U338" i="5"/>
  <c r="U467" i="5" s="1"/>
  <c r="U470" i="5" s="1"/>
  <c r="U495" i="5" s="1"/>
  <c r="AK338" i="5"/>
  <c r="AK467" i="5" s="1"/>
  <c r="AK470" i="5" s="1"/>
  <c r="AK495" i="5" s="1"/>
  <c r="BB338" i="5"/>
  <c r="BB467" i="5" s="1"/>
  <c r="BB470" i="5" s="1"/>
  <c r="BB495" i="5" s="1"/>
  <c r="BR338" i="5"/>
  <c r="BR467" i="5" s="1"/>
  <c r="BR470" i="5" s="1"/>
  <c r="BR495" i="5" s="1"/>
  <c r="CH338" i="5"/>
  <c r="CH467" i="5" s="1"/>
  <c r="CH470" i="5" s="1"/>
  <c r="CH495" i="5" s="1"/>
  <c r="CJ492" i="5"/>
  <c r="F338" i="5"/>
  <c r="V338" i="5"/>
  <c r="AL338" i="5"/>
  <c r="BC338" i="5"/>
  <c r="BS338" i="5"/>
  <c r="CI338" i="5"/>
  <c r="AU419" i="5"/>
  <c r="T450" i="5"/>
  <c r="AJ450" i="5"/>
  <c r="BA450" i="5"/>
  <c r="BQ450" i="5"/>
  <c r="CG450" i="5"/>
  <c r="CK476" i="5"/>
  <c r="CK485" i="5"/>
  <c r="CJ240" i="5"/>
  <c r="CK307" i="5"/>
  <c r="G338" i="5"/>
  <c r="G467" i="5" s="1"/>
  <c r="G470" i="5" s="1"/>
  <c r="G495" i="5" s="1"/>
  <c r="W338" i="5"/>
  <c r="W467" i="5" s="1"/>
  <c r="W470" i="5" s="1"/>
  <c r="W495" i="5" s="1"/>
  <c r="AM338" i="5"/>
  <c r="AM467" i="5" s="1"/>
  <c r="AM470" i="5" s="1"/>
  <c r="AM495" i="5" s="1"/>
  <c r="BD338" i="5"/>
  <c r="BD467" i="5" s="1"/>
  <c r="BD470" i="5" s="1"/>
  <c r="BD495" i="5" s="1"/>
  <c r="BT338" i="5"/>
  <c r="BT467" i="5" s="1"/>
  <c r="BT470" i="5" s="1"/>
  <c r="BT495" i="5" s="1"/>
  <c r="CL410" i="5"/>
  <c r="CL419" i="5" s="1"/>
  <c r="CK419" i="5"/>
  <c r="CJ184" i="5"/>
  <c r="AU345" i="5"/>
  <c r="CJ448" i="5"/>
  <c r="CK436" i="5"/>
  <c r="F450" i="5"/>
  <c r="V450" i="5"/>
  <c r="AL450" i="5"/>
  <c r="BC450" i="5"/>
  <c r="BS450" i="5"/>
  <c r="CI450" i="5"/>
  <c r="K484" i="5"/>
  <c r="AA484" i="5"/>
  <c r="CK326" i="5"/>
  <c r="CL326" i="5" s="1"/>
  <c r="I338" i="5"/>
  <c r="I467" i="5" s="1"/>
  <c r="I470" i="5" s="1"/>
  <c r="I495" i="5" s="1"/>
  <c r="Y338" i="5"/>
  <c r="Y467" i="5" s="1"/>
  <c r="Y470" i="5" s="1"/>
  <c r="Y495" i="5" s="1"/>
  <c r="AO338" i="5"/>
  <c r="AO467" i="5" s="1"/>
  <c r="AO470" i="5" s="1"/>
  <c r="AO495" i="5" s="1"/>
  <c r="BF338" i="5"/>
  <c r="BF467" i="5" s="1"/>
  <c r="BF470" i="5" s="1"/>
  <c r="BF495" i="5" s="1"/>
  <c r="BV338" i="5"/>
  <c r="BV467" i="5" s="1"/>
  <c r="BV470" i="5" s="1"/>
  <c r="BV495" i="5" s="1"/>
  <c r="CK339" i="5"/>
  <c r="CJ345" i="5"/>
  <c r="CJ222" i="5"/>
  <c r="H450" i="5"/>
  <c r="X450" i="5"/>
  <c r="X467" i="5" s="1"/>
  <c r="X470" i="5" s="1"/>
  <c r="X495" i="5" s="1"/>
  <c r="AN450" i="5"/>
  <c r="AN467" i="5" s="1"/>
  <c r="AN470" i="5" s="1"/>
  <c r="AN495" i="5" s="1"/>
  <c r="BE450" i="5"/>
  <c r="BE467" i="5" s="1"/>
  <c r="BE470" i="5" s="1"/>
  <c r="BE495" i="5" s="1"/>
  <c r="BU450" i="5"/>
  <c r="BU467" i="5" s="1"/>
  <c r="BU470" i="5" s="1"/>
  <c r="BU495" i="5" s="1"/>
  <c r="AU475" i="5"/>
  <c r="M484" i="5"/>
  <c r="AC484" i="5"/>
  <c r="CJ166" i="5"/>
  <c r="CJ178" i="5" s="1"/>
  <c r="K338" i="5"/>
  <c r="K467" i="5" s="1"/>
  <c r="K470" i="5" s="1"/>
  <c r="K495" i="5" s="1"/>
  <c r="AA338" i="5"/>
  <c r="AA467" i="5" s="1"/>
  <c r="AA470" i="5" s="1"/>
  <c r="AA495" i="5" s="1"/>
  <c r="AR338" i="5"/>
  <c r="AR467" i="5" s="1"/>
  <c r="AR470" i="5" s="1"/>
  <c r="AR495" i="5" s="1"/>
  <c r="BH338" i="5"/>
  <c r="BH467" i="5" s="1"/>
  <c r="BH470" i="5" s="1"/>
  <c r="BH495" i="5" s="1"/>
  <c r="BX338" i="5"/>
  <c r="BX467" i="5" s="1"/>
  <c r="BX470" i="5" s="1"/>
  <c r="BX495" i="5" s="1"/>
  <c r="CK424" i="5"/>
  <c r="CL424" i="5" s="1"/>
  <c r="CK437" i="5"/>
  <c r="CL437" i="5" s="1"/>
  <c r="CK449" i="5"/>
  <c r="F107" i="6"/>
  <c r="M53" i="6"/>
  <c r="M338" i="5"/>
  <c r="AC338" i="5"/>
  <c r="AT338" i="5"/>
  <c r="AT467" i="5" s="1"/>
  <c r="AT470" i="5" s="1"/>
  <c r="AT495" i="5" s="1"/>
  <c r="BJ338" i="5"/>
  <c r="BZ338" i="5"/>
  <c r="BZ467" i="5" s="1"/>
  <c r="BZ470" i="5" s="1"/>
  <c r="BZ495" i="5" s="1"/>
  <c r="CJ354" i="5"/>
  <c r="CL451" i="5"/>
  <c r="CL457" i="5" s="1"/>
  <c r="CK457" i="5"/>
  <c r="H107" i="6"/>
  <c r="N338" i="5"/>
  <c r="N467" i="5" s="1"/>
  <c r="N470" i="5" s="1"/>
  <c r="N495" i="5" s="1"/>
  <c r="AD338" i="5"/>
  <c r="AD467" i="5" s="1"/>
  <c r="AD470" i="5" s="1"/>
  <c r="AD495" i="5" s="1"/>
  <c r="BK338" i="5"/>
  <c r="CA338" i="5"/>
  <c r="L450" i="5"/>
  <c r="AB450" i="5"/>
  <c r="AB467" i="5" s="1"/>
  <c r="AB470" i="5" s="1"/>
  <c r="AB495" i="5" s="1"/>
  <c r="AS450" i="5"/>
  <c r="BI450" i="5"/>
  <c r="BY450" i="5"/>
  <c r="CK255" i="5"/>
  <c r="O338" i="5"/>
  <c r="O467" i="5" s="1"/>
  <c r="O470" i="5" s="1"/>
  <c r="O495" i="5" s="1"/>
  <c r="AE338" i="5"/>
  <c r="AE467" i="5" s="1"/>
  <c r="AE470" i="5" s="1"/>
  <c r="AE495" i="5" s="1"/>
  <c r="AV338" i="5"/>
  <c r="AV467" i="5" s="1"/>
  <c r="AV470" i="5" s="1"/>
  <c r="AV495" i="5" s="1"/>
  <c r="BL338" i="5"/>
  <c r="BL467" i="5" s="1"/>
  <c r="BL470" i="5" s="1"/>
  <c r="BL495" i="5" s="1"/>
  <c r="CB338" i="5"/>
  <c r="CB467" i="5" s="1"/>
  <c r="CB470" i="5" s="1"/>
  <c r="CB495" i="5" s="1"/>
  <c r="CL348" i="5"/>
  <c r="CL354" i="5" s="1"/>
  <c r="CK354" i="5"/>
  <c r="AU361" i="5"/>
  <c r="CJ435" i="5"/>
  <c r="CJ450" i="5" s="1"/>
  <c r="M450" i="5"/>
  <c r="AC450" i="5"/>
  <c r="AT450" i="5"/>
  <c r="BJ450" i="5"/>
  <c r="BZ450" i="5"/>
  <c r="P338" i="5"/>
  <c r="P467" i="5" s="1"/>
  <c r="P470" i="5" s="1"/>
  <c r="P495" i="5" s="1"/>
  <c r="AF338" i="5"/>
  <c r="AF467" i="5" s="1"/>
  <c r="AF470" i="5" s="1"/>
  <c r="AF495" i="5" s="1"/>
  <c r="AW338" i="5"/>
  <c r="AW467" i="5" s="1"/>
  <c r="AW470" i="5" s="1"/>
  <c r="AW495" i="5" s="1"/>
  <c r="BM338" i="5"/>
  <c r="BM467" i="5" s="1"/>
  <c r="BM470" i="5" s="1"/>
  <c r="BM495" i="5" s="1"/>
  <c r="CC338" i="5"/>
  <c r="CC467" i="5" s="1"/>
  <c r="CC470" i="5" s="1"/>
  <c r="CC495" i="5" s="1"/>
  <c r="CL355" i="5"/>
  <c r="CL361" i="5" s="1"/>
  <c r="CK361" i="5"/>
  <c r="CL420" i="5"/>
  <c r="CL435" i="5" s="1"/>
  <c r="N450" i="5"/>
  <c r="AD450" i="5"/>
  <c r="BK450" i="5"/>
  <c r="CA450" i="5"/>
  <c r="CJ376" i="5"/>
  <c r="CK377" i="5"/>
  <c r="CK324" i="5"/>
  <c r="CK462" i="5"/>
  <c r="CK468" i="5"/>
  <c r="CK346" i="5"/>
  <c r="CK471" i="5"/>
  <c r="CK362" i="5"/>
  <c r="CJ419" i="5"/>
  <c r="CJ457" i="5"/>
  <c r="CJ467" i="5" l="1"/>
  <c r="CJ470" i="5" s="1"/>
  <c r="CJ495" i="5" s="1"/>
  <c r="CJ248" i="5"/>
  <c r="CA467" i="5"/>
  <c r="CA470" i="5" s="1"/>
  <c r="CA495" i="5" s="1"/>
  <c r="CK492" i="5"/>
  <c r="CL485" i="5"/>
  <c r="CL492" i="5" s="1"/>
  <c r="BQ467" i="5"/>
  <c r="BQ470" i="5" s="1"/>
  <c r="BQ495" i="5" s="1"/>
  <c r="CK296" i="5"/>
  <c r="CL287" i="5"/>
  <c r="CL296" i="5" s="1"/>
  <c r="BK467" i="5"/>
  <c r="BK470" i="5" s="1"/>
  <c r="BK495" i="5" s="1"/>
  <c r="CL476" i="5"/>
  <c r="CL482" i="5" s="1"/>
  <c r="CK482" i="5"/>
  <c r="BA467" i="5"/>
  <c r="BA470" i="5" s="1"/>
  <c r="BA495" i="5" s="1"/>
  <c r="CL297" i="5"/>
  <c r="CL306" i="5" s="1"/>
  <c r="CK306" i="5"/>
  <c r="BY467" i="5"/>
  <c r="BY470" i="5" s="1"/>
  <c r="BY495" i="5" s="1"/>
  <c r="CK102" i="5"/>
  <c r="CL89" i="5"/>
  <c r="CL102" i="5" s="1"/>
  <c r="CK275" i="5"/>
  <c r="CL262" i="5"/>
  <c r="CL275" i="5" s="1"/>
  <c r="AS467" i="5"/>
  <c r="AS470" i="5" s="1"/>
  <c r="AS495" i="5" s="1"/>
  <c r="CL241" i="5"/>
  <c r="CL247" i="5" s="1"/>
  <c r="CK247" i="5"/>
  <c r="CK435" i="5"/>
  <c r="CL339" i="5"/>
  <c r="CL345" i="5" s="1"/>
  <c r="CK345" i="5"/>
  <c r="CJ32" i="5"/>
  <c r="CJ249" i="5" s="1"/>
  <c r="CK261" i="5"/>
  <c r="CL256" i="5"/>
  <c r="CL261" i="5" s="1"/>
  <c r="BI467" i="5"/>
  <c r="BI470" i="5" s="1"/>
  <c r="BI495" i="5" s="1"/>
  <c r="CL153" i="5"/>
  <c r="CK209" i="5"/>
  <c r="CL195" i="5"/>
  <c r="CL209" i="5" s="1"/>
  <c r="CK131" i="5"/>
  <c r="CL129" i="5"/>
  <c r="CL131" i="5" s="1"/>
  <c r="CL132" i="5" s="1"/>
  <c r="CK363" i="5"/>
  <c r="CL362" i="5"/>
  <c r="CL363" i="5" s="1"/>
  <c r="CK240" i="5"/>
  <c r="CK448" i="5"/>
  <c r="CK450" i="5" s="1"/>
  <c r="CL436" i="5"/>
  <c r="CL448" i="5" s="1"/>
  <c r="CK475" i="5"/>
  <c r="CL471" i="5"/>
  <c r="CL475" i="5" s="1"/>
  <c r="CI467" i="5"/>
  <c r="CI470" i="5" s="1"/>
  <c r="CI495" i="5" s="1"/>
  <c r="L467" i="5"/>
  <c r="L470" i="5" s="1"/>
  <c r="L495" i="5" s="1"/>
  <c r="CL240" i="5"/>
  <c r="AU248" i="5"/>
  <c r="AU249" i="5" s="1"/>
  <c r="CK347" i="5"/>
  <c r="CL346" i="5"/>
  <c r="CL347" i="5" s="1"/>
  <c r="BJ467" i="5"/>
  <c r="BJ470" i="5" s="1"/>
  <c r="BJ495" i="5" s="1"/>
  <c r="BS467" i="5"/>
  <c r="BS470" i="5" s="1"/>
  <c r="BS495" i="5" s="1"/>
  <c r="CK15" i="5"/>
  <c r="CL14" i="5"/>
  <c r="CL15" i="5" s="1"/>
  <c r="CL32" i="5" s="1"/>
  <c r="CL210" i="5"/>
  <c r="CL222" i="5" s="1"/>
  <c r="CK222" i="5"/>
  <c r="CK153" i="5"/>
  <c r="CK469" i="5"/>
  <c r="CL468" i="5"/>
  <c r="CL469" i="5" s="1"/>
  <c r="CK466" i="5"/>
  <c r="CL462" i="5"/>
  <c r="CL466" i="5" s="1"/>
  <c r="AC467" i="5"/>
  <c r="AC470" i="5" s="1"/>
  <c r="AC495" i="5" s="1"/>
  <c r="AL467" i="5"/>
  <c r="AL470" i="5" s="1"/>
  <c r="AL495" i="5" s="1"/>
  <c r="BO467" i="5"/>
  <c r="BO470" i="5" s="1"/>
  <c r="BO495" i="5" s="1"/>
  <c r="CK144" i="5"/>
  <c r="CL133" i="5"/>
  <c r="CL144" i="5" s="1"/>
  <c r="CL177" i="5"/>
  <c r="CL178" i="5" s="1"/>
  <c r="CK32" i="5"/>
  <c r="CL449" i="5"/>
  <c r="BC467" i="5"/>
  <c r="BC470" i="5" s="1"/>
  <c r="BC495" i="5" s="1"/>
  <c r="CK337" i="5"/>
  <c r="CL324" i="5"/>
  <c r="CL337" i="5" s="1"/>
  <c r="M467" i="5"/>
  <c r="M470" i="5" s="1"/>
  <c r="M495" i="5" s="1"/>
  <c r="V467" i="5"/>
  <c r="V470" i="5" s="1"/>
  <c r="V495" i="5" s="1"/>
  <c r="AY467" i="5"/>
  <c r="AY470" i="5" s="1"/>
  <c r="AY495" i="5" s="1"/>
  <c r="CK63" i="5"/>
  <c r="CK88" i="5" s="1"/>
  <c r="CL33" i="5"/>
  <c r="CL63" i="5" s="1"/>
  <c r="CL88" i="5" s="1"/>
  <c r="CL248" i="5" s="1"/>
  <c r="CK233" i="5"/>
  <c r="CK177" i="5"/>
  <c r="CK178" i="5" s="1"/>
  <c r="CK409" i="5"/>
  <c r="CL377" i="5"/>
  <c r="CL409" i="5" s="1"/>
  <c r="F467" i="5"/>
  <c r="F470" i="5" s="1"/>
  <c r="F495" i="5" s="1"/>
  <c r="CK459" i="5"/>
  <c r="CL458" i="5"/>
  <c r="CL459" i="5" s="1"/>
  <c r="CL233" i="5"/>
  <c r="CK323" i="5"/>
  <c r="CL307" i="5"/>
  <c r="CL323" i="5" s="1"/>
  <c r="G248" i="5"/>
  <c r="G249" i="5" s="1"/>
  <c r="CL249" i="5" l="1"/>
  <c r="CK484" i="5"/>
  <c r="CL484" i="5"/>
  <c r="CL338" i="5"/>
  <c r="CK338" i="5"/>
  <c r="CK467" i="5" s="1"/>
  <c r="CK470" i="5" s="1"/>
  <c r="CK495" i="5" s="1"/>
  <c r="CL450" i="5"/>
  <c r="CK132" i="5"/>
  <c r="CK248" i="5" s="1"/>
  <c r="CK249" i="5" s="1"/>
  <c r="CL467" i="5" l="1"/>
  <c r="CL470" i="5" s="1"/>
  <c r="CL495" i="5" s="1"/>
  <c r="K28" i="3" l="1"/>
  <c r="B13" i="3"/>
  <c r="B14" i="3" s="1"/>
  <c r="B15" i="3" s="1"/>
  <c r="B16" i="3" s="1"/>
  <c r="B17" i="3" s="1"/>
  <c r="B18" i="3" s="1"/>
  <c r="B19" i="3" s="1"/>
  <c r="B20" i="3" s="1"/>
  <c r="B21" i="3" s="1"/>
  <c r="B23" i="3" s="1"/>
  <c r="B24" i="3" s="1"/>
  <c r="B26" i="3" s="1"/>
  <c r="B28" i="3" s="1"/>
  <c r="B29" i="3" s="1"/>
  <c r="B31" i="3" s="1"/>
  <c r="B32" i="3" s="1"/>
  <c r="O50" i="2"/>
  <c r="N50" i="2"/>
  <c r="M50" i="2"/>
  <c r="K50" i="2"/>
  <c r="AA50" i="2"/>
  <c r="L50" i="2"/>
  <c r="J50" i="2"/>
  <c r="H50" i="2"/>
  <c r="AA49" i="2"/>
  <c r="N49" i="2"/>
  <c r="L49" i="2"/>
  <c r="H49" i="2"/>
  <c r="O49" i="2"/>
  <c r="M49" i="2"/>
  <c r="K49" i="2"/>
  <c r="J49" i="2"/>
  <c r="I49" i="2"/>
  <c r="O48" i="2"/>
  <c r="K48" i="2"/>
  <c r="AA48" i="2"/>
  <c r="N48" i="2"/>
  <c r="M48" i="2"/>
  <c r="L48" i="2"/>
  <c r="J48" i="2"/>
  <c r="H48" i="2"/>
  <c r="O47" i="2"/>
  <c r="N47" i="2"/>
  <c r="L47" i="2"/>
  <c r="J47" i="2"/>
  <c r="AA47" i="2"/>
  <c r="M47" i="2"/>
  <c r="K47" i="2"/>
  <c r="I47" i="2"/>
  <c r="O46" i="2"/>
  <c r="M46" i="2"/>
  <c r="K46" i="2"/>
  <c r="J46" i="2"/>
  <c r="I46" i="2"/>
  <c r="AA46" i="2"/>
  <c r="N46" i="2"/>
  <c r="L46" i="2"/>
  <c r="H46" i="2"/>
  <c r="AA44" i="2"/>
  <c r="M44" i="2"/>
  <c r="K44" i="2"/>
  <c r="N44" i="2"/>
  <c r="L44" i="2"/>
  <c r="J44" i="2"/>
  <c r="I44" i="2"/>
  <c r="H44" i="2"/>
  <c r="N42" i="2"/>
  <c r="M42" i="2"/>
  <c r="K42" i="2"/>
  <c r="AA42" i="2"/>
  <c r="O42" i="2"/>
  <c r="L42" i="2"/>
  <c r="J42" i="2"/>
  <c r="H42" i="2"/>
  <c r="O40" i="2"/>
  <c r="M40" i="2"/>
  <c r="L40" i="2"/>
  <c r="K40" i="2"/>
  <c r="I40" i="2"/>
  <c r="AA40" i="2"/>
  <c r="N40" i="2"/>
  <c r="J40" i="2"/>
  <c r="H40" i="2"/>
  <c r="AA35" i="2"/>
  <c r="N35" i="2"/>
  <c r="L35" i="2"/>
  <c r="K35" i="2"/>
  <c r="J35" i="2"/>
  <c r="H35" i="2"/>
  <c r="O35" i="2"/>
  <c r="M35" i="2"/>
  <c r="I35" i="2"/>
  <c r="O34" i="2"/>
  <c r="N34" i="2"/>
  <c r="M34" i="2"/>
  <c r="K34" i="2"/>
  <c r="I34" i="2"/>
  <c r="AA34" i="2"/>
  <c r="L34" i="2"/>
  <c r="J34" i="2"/>
  <c r="H34" i="2"/>
  <c r="N31" i="2"/>
  <c r="L31" i="2"/>
  <c r="J31" i="2"/>
  <c r="H31" i="2"/>
  <c r="O31" i="2"/>
  <c r="M31" i="2"/>
  <c r="K31" i="2"/>
  <c r="I31" i="2"/>
  <c r="O30" i="2"/>
  <c r="M30" i="2"/>
  <c r="K30" i="2"/>
  <c r="J30" i="2"/>
  <c r="I30" i="2"/>
  <c r="AA30" i="2"/>
  <c r="N30" i="2"/>
  <c r="L30" i="2"/>
  <c r="H30" i="2"/>
  <c r="P30" i="2" s="1"/>
  <c r="N29" i="2"/>
  <c r="M29" i="2"/>
  <c r="L29" i="2"/>
  <c r="J29" i="2"/>
  <c r="AA29" i="2"/>
  <c r="O29" i="2"/>
  <c r="K29" i="2"/>
  <c r="I29" i="2"/>
  <c r="N26" i="2"/>
  <c r="M26" i="2"/>
  <c r="L26" i="2"/>
  <c r="K26" i="2"/>
  <c r="AA26" i="2"/>
  <c r="O26" i="2"/>
  <c r="J26" i="2"/>
  <c r="H26" i="2"/>
  <c r="O24" i="2"/>
  <c r="L24" i="2"/>
  <c r="K24" i="2"/>
  <c r="AA24" i="2"/>
  <c r="N24" i="2"/>
  <c r="M24" i="2"/>
  <c r="J24" i="2"/>
  <c r="I24" i="2"/>
  <c r="H24" i="2"/>
  <c r="O22" i="2"/>
  <c r="M22" i="2"/>
  <c r="AA22" i="2"/>
  <c r="N22" i="2"/>
  <c r="L22" i="2"/>
  <c r="K22" i="2"/>
  <c r="J22" i="2"/>
  <c r="H22" i="2"/>
  <c r="O16" i="2"/>
  <c r="K16" i="2"/>
  <c r="AA16" i="2"/>
  <c r="N16" i="2"/>
  <c r="M16" i="2"/>
  <c r="L16" i="2"/>
  <c r="J16" i="2"/>
  <c r="H16" i="2"/>
  <c r="N15" i="2"/>
  <c r="M15" i="2"/>
  <c r="L15" i="2"/>
  <c r="J15" i="2"/>
  <c r="AA15" i="2"/>
  <c r="O15" i="2"/>
  <c r="K15" i="2"/>
  <c r="I15" i="2"/>
  <c r="H15" i="2"/>
  <c r="O14" i="2"/>
  <c r="M14" i="2"/>
  <c r="I14" i="2"/>
  <c r="AA14" i="2"/>
  <c r="N14" i="2"/>
  <c r="L14" i="2"/>
  <c r="K14" i="2"/>
  <c r="J14" i="2"/>
  <c r="H14" i="2"/>
  <c r="O12" i="2"/>
  <c r="M12" i="2"/>
  <c r="K12" i="2"/>
  <c r="AA12" i="2"/>
  <c r="N12" i="2"/>
  <c r="L12" i="2"/>
  <c r="J12" i="2"/>
  <c r="I12" i="2"/>
  <c r="H12" i="2"/>
  <c r="N11" i="2"/>
  <c r="J11" i="2"/>
  <c r="AA11" i="2"/>
  <c r="O11" i="2"/>
  <c r="M11" i="2"/>
  <c r="L11" i="2"/>
  <c r="K11" i="2"/>
  <c r="I11" i="2"/>
  <c r="M10" i="2"/>
  <c r="L10" i="2"/>
  <c r="K10" i="2"/>
  <c r="AA10" i="2"/>
  <c r="O10" i="2"/>
  <c r="N10" i="2"/>
  <c r="J10" i="2"/>
  <c r="H10" i="2"/>
  <c r="O9" i="2"/>
  <c r="N9" i="2"/>
  <c r="L9" i="2"/>
  <c r="AA9" i="2"/>
  <c r="M9" i="2"/>
  <c r="K9" i="2"/>
  <c r="J9" i="2"/>
  <c r="I9" i="2"/>
  <c r="O8" i="2"/>
  <c r="K8" i="2"/>
  <c r="AA8" i="2"/>
  <c r="N8" i="2"/>
  <c r="M8" i="2"/>
  <c r="L8" i="2"/>
  <c r="J8" i="2"/>
  <c r="I8" i="2"/>
  <c r="H8" i="2"/>
  <c r="P8" i="2" s="1"/>
  <c r="N7" i="2"/>
  <c r="L7" i="2"/>
  <c r="J7" i="2"/>
  <c r="AA7" i="2"/>
  <c r="O7" i="2"/>
  <c r="M7" i="2"/>
  <c r="K7" i="2"/>
  <c r="I7" i="2"/>
  <c r="H7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9" i="2" s="1"/>
  <c r="A48" i="2" s="1"/>
  <c r="A50" i="2" s="1"/>
  <c r="A6" i="2"/>
  <c r="L5" i="2"/>
  <c r="K5" i="2"/>
  <c r="J5" i="2"/>
  <c r="AA5" i="2"/>
  <c r="O5" i="2"/>
  <c r="N5" i="2"/>
  <c r="M5" i="2"/>
  <c r="I5" i="2"/>
  <c r="M499" i="1"/>
  <c r="M492" i="1"/>
  <c r="M489" i="1"/>
  <c r="M483" i="1"/>
  <c r="M482" i="1"/>
  <c r="M481" i="1"/>
  <c r="M480" i="1"/>
  <c r="M479" i="1"/>
  <c r="L473" i="1"/>
  <c r="K473" i="1"/>
  <c r="J473" i="1"/>
  <c r="I473" i="1"/>
  <c r="H473" i="1"/>
  <c r="G473" i="1"/>
  <c r="F473" i="1"/>
  <c r="E473" i="1"/>
  <c r="M473" i="1" s="1"/>
  <c r="M472" i="1"/>
  <c r="M469" i="1"/>
  <c r="M468" i="1"/>
  <c r="M467" i="1"/>
  <c r="L465" i="1"/>
  <c r="K465" i="1"/>
  <c r="J465" i="1"/>
  <c r="I465" i="1"/>
  <c r="H465" i="1"/>
  <c r="G465" i="1"/>
  <c r="F465" i="1"/>
  <c r="E465" i="1"/>
  <c r="M465" i="1" s="1"/>
  <c r="M464" i="1"/>
  <c r="L463" i="1"/>
  <c r="K463" i="1"/>
  <c r="J463" i="1"/>
  <c r="I463" i="1"/>
  <c r="H463" i="1"/>
  <c r="G463" i="1"/>
  <c r="F463" i="1"/>
  <c r="E463" i="1"/>
  <c r="M463" i="1" s="1"/>
  <c r="M462" i="1"/>
  <c r="L421" i="1"/>
  <c r="K421" i="1"/>
  <c r="M421" i="1" s="1"/>
  <c r="J421" i="1"/>
  <c r="I421" i="1"/>
  <c r="H421" i="1"/>
  <c r="G421" i="1"/>
  <c r="F421" i="1"/>
  <c r="E421" i="1"/>
  <c r="M420" i="1"/>
  <c r="M419" i="1"/>
  <c r="M418" i="1"/>
  <c r="M417" i="1"/>
  <c r="M416" i="1"/>
  <c r="M415" i="1"/>
  <c r="M414" i="1"/>
  <c r="M413" i="1"/>
  <c r="M412" i="1"/>
  <c r="M372" i="1"/>
  <c r="L372" i="1"/>
  <c r="K372" i="1"/>
  <c r="J372" i="1"/>
  <c r="I372" i="1"/>
  <c r="H372" i="1"/>
  <c r="G372" i="1"/>
  <c r="F372" i="1"/>
  <c r="E372" i="1"/>
  <c r="M371" i="1"/>
  <c r="M370" i="1"/>
  <c r="M369" i="1"/>
  <c r="M368" i="1"/>
  <c r="L368" i="1"/>
  <c r="K368" i="1"/>
  <c r="J368" i="1"/>
  <c r="I368" i="1"/>
  <c r="H368" i="1"/>
  <c r="G368" i="1"/>
  <c r="F368" i="1"/>
  <c r="E368" i="1"/>
  <c r="M367" i="1"/>
  <c r="M366" i="1"/>
  <c r="M365" i="1"/>
  <c r="M364" i="1"/>
  <c r="M363" i="1"/>
  <c r="M362" i="1"/>
  <c r="M358" i="1"/>
  <c r="M356" i="1"/>
  <c r="M355" i="1"/>
  <c r="M353" i="1"/>
  <c r="M352" i="1"/>
  <c r="L352" i="1"/>
  <c r="K352" i="1"/>
  <c r="J352" i="1"/>
  <c r="I352" i="1"/>
  <c r="H352" i="1"/>
  <c r="G352" i="1"/>
  <c r="F352" i="1"/>
  <c r="E352" i="1"/>
  <c r="M351" i="1"/>
  <c r="M350" i="1"/>
  <c r="M349" i="1"/>
  <c r="M348" i="1"/>
  <c r="M347" i="1"/>
  <c r="M346" i="1"/>
  <c r="L345" i="1"/>
  <c r="K345" i="1"/>
  <c r="J345" i="1"/>
  <c r="I345" i="1"/>
  <c r="H345" i="1"/>
  <c r="G345" i="1"/>
  <c r="F345" i="1"/>
  <c r="E345" i="1"/>
  <c r="M345" i="1" s="1"/>
  <c r="M344" i="1"/>
  <c r="L343" i="1"/>
  <c r="K343" i="1"/>
  <c r="J343" i="1"/>
  <c r="I343" i="1"/>
  <c r="H343" i="1"/>
  <c r="G343" i="1"/>
  <c r="M343" i="1" s="1"/>
  <c r="F343" i="1"/>
  <c r="E343" i="1"/>
  <c r="M342" i="1"/>
  <c r="M341" i="1"/>
  <c r="M340" i="1"/>
  <c r="M339" i="1"/>
  <c r="M338" i="1"/>
  <c r="M337" i="1"/>
  <c r="L304" i="1"/>
  <c r="K304" i="1"/>
  <c r="J304" i="1"/>
  <c r="I304" i="1"/>
  <c r="H304" i="1"/>
  <c r="G304" i="1"/>
  <c r="F304" i="1"/>
  <c r="E304" i="1"/>
  <c r="M304" i="1" s="1"/>
  <c r="M303" i="1"/>
  <c r="M302" i="1"/>
  <c r="M301" i="1"/>
  <c r="M300" i="1"/>
  <c r="M299" i="1"/>
  <c r="M298" i="1"/>
  <c r="M297" i="1"/>
  <c r="M296" i="1"/>
  <c r="M295" i="1"/>
  <c r="K151" i="1"/>
  <c r="F151" i="1"/>
  <c r="E151" i="1"/>
  <c r="L150" i="1"/>
  <c r="L151" i="1" s="1"/>
  <c r="K150" i="1"/>
  <c r="J150" i="1"/>
  <c r="J151" i="1" s="1"/>
  <c r="I150" i="1"/>
  <c r="H150" i="1"/>
  <c r="G150" i="1"/>
  <c r="F150" i="1"/>
  <c r="E150" i="1"/>
  <c r="M150" i="1" s="1"/>
  <c r="M149" i="1"/>
  <c r="M148" i="1"/>
  <c r="M147" i="1"/>
  <c r="M146" i="1"/>
  <c r="M145" i="1"/>
  <c r="M144" i="1"/>
  <c r="M143" i="1"/>
  <c r="L142" i="1"/>
  <c r="K142" i="1"/>
  <c r="J142" i="1"/>
  <c r="I142" i="1"/>
  <c r="I151" i="1" s="1"/>
  <c r="H142" i="1"/>
  <c r="H151" i="1" s="1"/>
  <c r="G142" i="1"/>
  <c r="F142" i="1"/>
  <c r="E142" i="1"/>
  <c r="M141" i="1"/>
  <c r="M140" i="1"/>
  <c r="M139" i="1"/>
  <c r="M138" i="1"/>
  <c r="M137" i="1"/>
  <c r="M136" i="1"/>
  <c r="M135" i="1"/>
  <c r="M134" i="1"/>
  <c r="M133" i="1"/>
  <c r="M132" i="1"/>
  <c r="M131" i="1"/>
  <c r="M27" i="1"/>
  <c r="M25" i="1"/>
  <c r="M24" i="1"/>
  <c r="M23" i="1"/>
  <c r="M21" i="1"/>
  <c r="M18" i="1"/>
  <c r="I19" i="1"/>
  <c r="M17" i="1"/>
  <c r="L19" i="1"/>
  <c r="K19" i="1"/>
  <c r="J19" i="1"/>
  <c r="H19" i="1"/>
  <c r="G19" i="1"/>
  <c r="F19" i="1"/>
  <c r="M16" i="1"/>
  <c r="L15" i="1"/>
  <c r="K15" i="1"/>
  <c r="J15" i="1"/>
  <c r="I15" i="1"/>
  <c r="H15" i="1"/>
  <c r="G15" i="1"/>
  <c r="F15" i="1"/>
  <c r="E15" i="1"/>
  <c r="E13" i="1"/>
  <c r="L13" i="1"/>
  <c r="K13" i="1"/>
  <c r="J13" i="1"/>
  <c r="I13" i="1"/>
  <c r="H13" i="1"/>
  <c r="G13" i="1"/>
  <c r="F13" i="1"/>
  <c r="M12" i="1"/>
  <c r="M10" i="1"/>
  <c r="M9" i="1"/>
  <c r="M8" i="1"/>
  <c r="M7" i="1"/>
  <c r="L11" i="1"/>
  <c r="K11" i="1"/>
  <c r="J11" i="1"/>
  <c r="I11" i="1"/>
  <c r="H11" i="1"/>
  <c r="G11" i="1"/>
  <c r="F11" i="1"/>
  <c r="M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L16" i="3" l="1"/>
  <c r="P40" i="2"/>
  <c r="P31" i="2"/>
  <c r="P46" i="2"/>
  <c r="P16" i="2"/>
  <c r="P50" i="2"/>
  <c r="P35" i="2"/>
  <c r="P44" i="2"/>
  <c r="P15" i="2"/>
  <c r="P34" i="2"/>
  <c r="P14" i="2"/>
  <c r="P49" i="2"/>
  <c r="P7" i="2"/>
  <c r="P12" i="2"/>
  <c r="P24" i="2"/>
  <c r="H9" i="2"/>
  <c r="P9" i="2" s="1"/>
  <c r="O44" i="2"/>
  <c r="H47" i="2"/>
  <c r="P47" i="2" s="1"/>
  <c r="AA31" i="2"/>
  <c r="H5" i="2"/>
  <c r="P5" i="2" s="1"/>
  <c r="I10" i="2"/>
  <c r="P10" i="2" s="1"/>
  <c r="I26" i="2"/>
  <c r="P26" i="2" s="1"/>
  <c r="I42" i="2"/>
  <c r="P42" i="2" s="1"/>
  <c r="H11" i="2"/>
  <c r="P11" i="2" s="1"/>
  <c r="I16" i="2"/>
  <c r="I48" i="2"/>
  <c r="P48" i="2" s="1"/>
  <c r="I22" i="2"/>
  <c r="P22" i="2" s="1"/>
  <c r="H29" i="2"/>
  <c r="P29" i="2" s="1"/>
  <c r="I50" i="2"/>
  <c r="M13" i="1"/>
  <c r="M15" i="1"/>
  <c r="E11" i="1"/>
  <c r="E19" i="1"/>
  <c r="M19" i="1" s="1"/>
  <c r="M20" i="1"/>
  <c r="M14" i="1"/>
  <c r="M142" i="1"/>
  <c r="G151" i="1"/>
  <c r="M151" i="1" s="1"/>
  <c r="M11" i="1" l="1"/>
  <c r="M383" i="1" l="1"/>
  <c r="N28" i="2"/>
  <c r="M293" i="1"/>
  <c r="M275" i="1"/>
  <c r="M376" i="1"/>
  <c r="M270" i="1"/>
  <c r="M274" i="1"/>
  <c r="M384" i="1"/>
  <c r="M269" i="1"/>
  <c r="M407" i="1"/>
  <c r="M387" i="1"/>
  <c r="M87" i="1"/>
  <c r="M268" i="1"/>
  <c r="M260" i="1"/>
  <c r="M263" i="1"/>
  <c r="M93" i="1"/>
  <c r="M266" i="1"/>
  <c r="M393" i="1"/>
  <c r="M382" i="1"/>
  <c r="M104" i="1"/>
  <c r="M375" i="1"/>
  <c r="M267" i="1"/>
  <c r="M381" i="1"/>
  <c r="M271" i="1"/>
  <c r="M380" i="1"/>
  <c r="M400" i="1"/>
  <c r="M91" i="1"/>
  <c r="M394" i="1"/>
  <c r="M386" i="1"/>
  <c r="M97" i="1"/>
  <c r="M389" i="1"/>
  <c r="M262" i="1"/>
  <c r="M90" i="1"/>
  <c r="M277" i="1"/>
  <c r="M92" i="1"/>
  <c r="M106" i="1"/>
  <c r="M404" i="1"/>
  <c r="M406" i="1"/>
  <c r="M396" i="1"/>
  <c r="M385" i="1"/>
  <c r="M254" i="1"/>
  <c r="M276" i="1"/>
  <c r="M405" i="1"/>
  <c r="M379" i="1" l="1"/>
  <c r="M105" i="1"/>
  <c r="M94" i="1"/>
  <c r="M89" i="1"/>
  <c r="I38" i="2"/>
  <c r="M101" i="1"/>
  <c r="M83" i="1"/>
  <c r="M257" i="1"/>
  <c r="M84" i="1"/>
  <c r="M190" i="1"/>
  <c r="M95" i="1"/>
  <c r="M58" i="1"/>
  <c r="K100" i="1"/>
  <c r="L378" i="1"/>
  <c r="L192" i="1"/>
  <c r="M57" i="1"/>
  <c r="M56" i="1"/>
  <c r="M120" i="1"/>
  <c r="M272" i="1"/>
  <c r="M45" i="1"/>
  <c r="M50" i="1"/>
  <c r="I192" i="1"/>
  <c r="M78" i="1"/>
  <c r="M285" i="1"/>
  <c r="G273" i="1"/>
  <c r="M288" i="1"/>
  <c r="M75" i="1"/>
  <c r="M73" i="1"/>
  <c r="M64" i="1"/>
  <c r="M281" i="1"/>
  <c r="M399" i="1"/>
  <c r="M409" i="1"/>
  <c r="J378" i="1"/>
  <c r="I100" i="1"/>
  <c r="E378" i="1"/>
  <c r="H192" i="1"/>
  <c r="K273" i="1"/>
  <c r="G187" i="1"/>
  <c r="M96" i="1"/>
  <c r="M42" i="1"/>
  <c r="M79" i="1"/>
  <c r="J100" i="1"/>
  <c r="M33" i="1"/>
  <c r="M77" i="1"/>
  <c r="M125" i="1"/>
  <c r="M283" i="1"/>
  <c r="K378" i="1"/>
  <c r="E192" i="1"/>
  <c r="M188" i="1"/>
  <c r="M51" i="1"/>
  <c r="M65" i="1"/>
  <c r="M118" i="1"/>
  <c r="K109" i="1"/>
  <c r="I273" i="1"/>
  <c r="K192" i="1"/>
  <c r="M397" i="1"/>
  <c r="M256" i="1"/>
  <c r="H100" i="1"/>
  <c r="M395" i="1"/>
  <c r="M102" i="1"/>
  <c r="M70" i="1"/>
  <c r="M402" i="1"/>
  <c r="M62" i="1"/>
  <c r="G378" i="1"/>
  <c r="I187" i="1"/>
  <c r="J259" i="1"/>
  <c r="M68" i="1"/>
  <c r="M88" i="1"/>
  <c r="M55" i="1"/>
  <c r="J187" i="1"/>
  <c r="M374" i="1"/>
  <c r="J273" i="1"/>
  <c r="F259" i="1"/>
  <c r="E187" i="1"/>
  <c r="M183" i="1"/>
  <c r="M290" i="1"/>
  <c r="H378" i="1"/>
  <c r="L187" i="1"/>
  <c r="M265" i="1"/>
  <c r="M398" i="1"/>
  <c r="G259" i="1"/>
  <c r="M67" i="1"/>
  <c r="M46" i="1"/>
  <c r="M69" i="1"/>
  <c r="M287" i="1"/>
  <c r="M63" i="1"/>
  <c r="G192" i="1"/>
  <c r="M74" i="1"/>
  <c r="L109" i="1"/>
  <c r="E100" i="1"/>
  <c r="H259" i="1"/>
  <c r="L259" i="1"/>
  <c r="M41" i="1"/>
  <c r="M121" i="1"/>
  <c r="M124" i="1"/>
  <c r="M43" i="1"/>
  <c r="M119" i="1"/>
  <c r="G109" i="1"/>
  <c r="L273" i="1"/>
  <c r="F192" i="1"/>
  <c r="I259" i="1"/>
  <c r="M186" i="1"/>
  <c r="M191" i="1"/>
  <c r="M48" i="1"/>
  <c r="M54" i="1"/>
  <c r="M53" i="1"/>
  <c r="G100" i="1"/>
  <c r="M103" i="1"/>
  <c r="H187" i="1"/>
  <c r="M392" i="1"/>
  <c r="M49" i="1"/>
  <c r="M52" i="1"/>
  <c r="M373" i="1"/>
  <c r="M122" i="1"/>
  <c r="M184" i="1"/>
  <c r="M34" i="1"/>
  <c r="I378" i="1"/>
  <c r="F109" i="1"/>
  <c r="K187" i="1"/>
  <c r="F273" i="1"/>
  <c r="K259" i="1"/>
  <c r="M390" i="1"/>
  <c r="M81" i="1"/>
  <c r="F378" i="1"/>
  <c r="M282" i="1"/>
  <c r="J192" i="1"/>
  <c r="M117" i="1"/>
  <c r="M403" i="1"/>
  <c r="M47" i="1"/>
  <c r="M258" i="1"/>
  <c r="E284" i="1" l="1"/>
  <c r="F284" i="1"/>
  <c r="F100" i="1"/>
  <c r="M76" i="1"/>
  <c r="J85" i="1"/>
  <c r="L284" i="1"/>
  <c r="J109" i="1"/>
  <c r="M189" i="1"/>
  <c r="K38" i="2"/>
  <c r="O43" i="2"/>
  <c r="O38" i="2"/>
  <c r="J25" i="2"/>
  <c r="I25" i="2"/>
  <c r="N25" i="2"/>
  <c r="J43" i="2"/>
  <c r="N43" i="2"/>
  <c r="I43" i="2"/>
  <c r="N38" i="2"/>
  <c r="J38" i="2"/>
  <c r="M25" i="2"/>
  <c r="K25" i="2"/>
  <c r="H273" i="1"/>
  <c r="L43" i="2"/>
  <c r="L38" i="2"/>
  <c r="F294" i="1"/>
  <c r="J284" i="1"/>
  <c r="L294" i="1"/>
  <c r="H294" i="1"/>
  <c r="M43" i="2"/>
  <c r="M38" i="2"/>
  <c r="O25" i="2"/>
  <c r="I411" i="1"/>
  <c r="F85" i="1"/>
  <c r="K284" i="1"/>
  <c r="L85" i="1"/>
  <c r="I85" i="1"/>
  <c r="H284" i="1"/>
  <c r="M98" i="1"/>
  <c r="L100" i="1"/>
  <c r="M100" i="1" s="1"/>
  <c r="K85" i="1"/>
  <c r="M80" i="1"/>
  <c r="H109" i="1"/>
  <c r="M185" i="1"/>
  <c r="I284" i="1"/>
  <c r="M286" i="1"/>
  <c r="K294" i="1"/>
  <c r="G284" i="1"/>
  <c r="F187" i="1"/>
  <c r="M187" i="1" s="1"/>
  <c r="G294" i="1"/>
  <c r="M108" i="1"/>
  <c r="I109" i="1"/>
  <c r="J294" i="1"/>
  <c r="M378" i="1"/>
  <c r="G411" i="1"/>
  <c r="M71" i="1"/>
  <c r="M72" i="1"/>
  <c r="H126" i="1"/>
  <c r="M279" i="1"/>
  <c r="K126" i="1"/>
  <c r="M107" i="1"/>
  <c r="M264" i="1"/>
  <c r="M401" i="1"/>
  <c r="M278" i="1"/>
  <c r="H411" i="1"/>
  <c r="M408" i="1"/>
  <c r="L126" i="1"/>
  <c r="E294" i="1"/>
  <c r="M292" i="1"/>
  <c r="J126" i="1"/>
  <c r="K411" i="1"/>
  <c r="F126" i="1"/>
  <c r="M410" i="1"/>
  <c r="M82" i="1"/>
  <c r="J411" i="1"/>
  <c r="M31" i="1"/>
  <c r="M377" i="1"/>
  <c r="I126" i="1"/>
  <c r="M32" i="1"/>
  <c r="M66" i="1"/>
  <c r="G126" i="1"/>
  <c r="M280" i="1"/>
  <c r="M261" i="1"/>
  <c r="M289" i="1"/>
  <c r="I294" i="1"/>
  <c r="G85" i="1"/>
  <c r="M255" i="1"/>
  <c r="E259" i="1"/>
  <c r="M259" i="1" s="1"/>
  <c r="E411" i="1"/>
  <c r="E109" i="1"/>
  <c r="M99" i="1"/>
  <c r="E85" i="1"/>
  <c r="M35" i="1"/>
  <c r="M192" i="1"/>
  <c r="E273" i="1"/>
  <c r="M273" i="1" l="1"/>
  <c r="M391" i="1"/>
  <c r="L25" i="2"/>
  <c r="M109" i="1"/>
  <c r="K43" i="2"/>
  <c r="M284" i="1"/>
  <c r="M44" i="1"/>
  <c r="M294" i="1"/>
  <c r="L411" i="1"/>
  <c r="M123" i="1"/>
  <c r="E126" i="1"/>
  <c r="M126" i="1" s="1"/>
  <c r="F411" i="1"/>
  <c r="M388" i="1"/>
  <c r="H85" i="1"/>
  <c r="M85" i="1" s="1"/>
  <c r="M291" i="1"/>
  <c r="M208" i="1" l="1"/>
  <c r="AA38" i="2"/>
  <c r="H38" i="2"/>
  <c r="P38" i="2" s="1"/>
  <c r="AA43" i="2"/>
  <c r="H43" i="2"/>
  <c r="P43" i="2" s="1"/>
  <c r="AA25" i="2"/>
  <c r="H25" i="2"/>
  <c r="P25" i="2" s="1"/>
  <c r="M37" i="1"/>
  <c r="M112" i="1"/>
  <c r="G129" i="1"/>
  <c r="I129" i="1"/>
  <c r="J129" i="1"/>
  <c r="M40" i="1"/>
  <c r="M39" i="1"/>
  <c r="M36" i="1"/>
  <c r="M411" i="1"/>
  <c r="F129" i="1"/>
  <c r="M113" i="1"/>
  <c r="K129" i="1" l="1"/>
  <c r="L129" i="1"/>
  <c r="M60" i="1"/>
  <c r="F61" i="1"/>
  <c r="F86" i="1" s="1"/>
  <c r="G61" i="1"/>
  <c r="G86" i="1" s="1"/>
  <c r="J61" i="1"/>
  <c r="J86" i="1" s="1"/>
  <c r="H61" i="1"/>
  <c r="H86" i="1" s="1"/>
  <c r="M128" i="1"/>
  <c r="E129" i="1"/>
  <c r="M115" i="1"/>
  <c r="H129" i="1"/>
  <c r="M127" i="1"/>
  <c r="L61" i="1"/>
  <c r="L86" i="1" s="1"/>
  <c r="I61" i="1"/>
  <c r="I86" i="1" s="1"/>
  <c r="M114" i="1"/>
  <c r="H116" i="1"/>
  <c r="E116" i="1"/>
  <c r="M59" i="1"/>
  <c r="K61" i="1"/>
  <c r="K86" i="1" s="1"/>
  <c r="E61" i="1"/>
  <c r="M111" i="1" l="1"/>
  <c r="L116" i="1"/>
  <c r="L130" i="1" s="1"/>
  <c r="H130" i="1"/>
  <c r="M129" i="1"/>
  <c r="J116" i="1"/>
  <c r="J130" i="1" s="1"/>
  <c r="M110" i="1"/>
  <c r="E130" i="1"/>
  <c r="M38" i="1"/>
  <c r="K116" i="1"/>
  <c r="K130" i="1" s="1"/>
  <c r="E86" i="1"/>
  <c r="M61" i="1"/>
  <c r="F116" i="1"/>
  <c r="F130" i="1" s="1"/>
  <c r="I116" i="1"/>
  <c r="I130" i="1" s="1"/>
  <c r="G116" i="1"/>
  <c r="G130" i="1" s="1"/>
  <c r="M130" i="1" l="1"/>
  <c r="M116" i="1"/>
  <c r="M86" i="1"/>
  <c r="M180" i="1" l="1"/>
  <c r="M181" i="1"/>
  <c r="M178" i="1" l="1"/>
  <c r="M312" i="1" l="1"/>
  <c r="M172" i="1"/>
  <c r="M309" i="1" l="1"/>
  <c r="M429" i="1" l="1"/>
  <c r="M168" i="1"/>
  <c r="M354" i="1" l="1"/>
  <c r="M209" i="1" l="1"/>
  <c r="M154" i="1"/>
  <c r="M217" i="1" l="1"/>
  <c r="M216" i="1"/>
  <c r="M202" i="1" l="1"/>
  <c r="M458" i="1" l="1"/>
  <c r="M210" i="1"/>
  <c r="M221" i="1"/>
  <c r="M222" i="1"/>
  <c r="M456" i="1" l="1"/>
  <c r="M224" i="1"/>
  <c r="M218" i="1"/>
  <c r="M459" i="1"/>
  <c r="M226" i="1"/>
  <c r="M227" i="1"/>
  <c r="M219" i="1"/>
  <c r="G470" i="1" l="1"/>
  <c r="L470" i="1"/>
  <c r="E470" i="1"/>
  <c r="K470" i="1"/>
  <c r="H470" i="1"/>
  <c r="I470" i="1"/>
  <c r="J470" i="1"/>
  <c r="F470" i="1"/>
  <c r="M488" i="1" l="1"/>
  <c r="M466" i="1"/>
  <c r="M470" i="1"/>
  <c r="M486" i="1" l="1"/>
  <c r="M243" i="1"/>
  <c r="M239" i="1" l="1"/>
  <c r="M234" i="1" l="1"/>
  <c r="M155" i="1" l="1"/>
  <c r="M171" i="1" l="1"/>
  <c r="M159" i="1"/>
  <c r="M428" i="1"/>
  <c r="M311" i="1"/>
  <c r="M423" i="1"/>
  <c r="M200" i="1" l="1"/>
  <c r="M242" i="1"/>
  <c r="M493" i="1" l="1"/>
  <c r="M201" i="1"/>
  <c r="M241" i="1"/>
  <c r="M215" i="1" l="1"/>
  <c r="M451" i="1" l="1"/>
  <c r="M225" i="1"/>
  <c r="M442" i="1" l="1"/>
  <c r="M334" i="1"/>
  <c r="M214" i="1"/>
  <c r="M457" i="1" l="1"/>
  <c r="M476" i="1" l="1"/>
  <c r="M426" i="1" l="1"/>
  <c r="M237" i="1" l="1"/>
  <c r="J28" i="2" l="1"/>
  <c r="M28" i="2"/>
  <c r="M313" i="1"/>
  <c r="M433" i="1" l="1"/>
  <c r="M431" i="1"/>
  <c r="I28" i="2"/>
  <c r="K28" i="2"/>
  <c r="L28" i="2"/>
  <c r="O28" i="2"/>
  <c r="M314" i="1"/>
  <c r="M434" i="1"/>
  <c r="M170" i="1"/>
  <c r="M430" i="1"/>
  <c r="M317" i="1"/>
  <c r="M432" i="1"/>
  <c r="M316" i="1"/>
  <c r="M158" i="1"/>
  <c r="M315" i="1"/>
  <c r="AA28" i="2" l="1"/>
  <c r="H28" i="2"/>
  <c r="P28" i="2" s="1"/>
  <c r="M173" i="1" l="1"/>
  <c r="M160" i="1"/>
  <c r="N6" i="2" l="1"/>
  <c r="O6" i="2"/>
  <c r="N20" i="2" l="1"/>
  <c r="O20" i="2"/>
  <c r="N27" i="2" l="1"/>
  <c r="N51" i="2"/>
  <c r="O27" i="2"/>
  <c r="O51" i="2"/>
  <c r="M179" i="1" l="1"/>
  <c r="N13" i="2" l="1"/>
  <c r="K13" i="2"/>
  <c r="M13" i="2"/>
  <c r="L13" i="2"/>
  <c r="J13" i="2"/>
  <c r="O13" i="2"/>
  <c r="I13" i="2"/>
  <c r="I182" i="1" l="1"/>
  <c r="AA13" i="2" l="1"/>
  <c r="H13" i="2"/>
  <c r="P13" i="2" s="1"/>
  <c r="J182" i="1"/>
  <c r="E182" i="1"/>
  <c r="F182" i="1"/>
  <c r="G182" i="1"/>
  <c r="L182" i="1"/>
  <c r="H182" i="1"/>
  <c r="K182" i="1"/>
  <c r="M182" i="1" l="1"/>
  <c r="M177" i="1"/>
  <c r="H6" i="2" l="1"/>
  <c r="M6" i="2" l="1"/>
  <c r="L6" i="2"/>
  <c r="K6" i="2"/>
  <c r="J6" i="2"/>
  <c r="M308" i="1"/>
  <c r="J20" i="2" l="1"/>
  <c r="L20" i="2"/>
  <c r="I20" i="2"/>
  <c r="M20" i="2"/>
  <c r="K20" i="2"/>
  <c r="I6" i="2"/>
  <c r="P6" i="2" s="1"/>
  <c r="AA6" i="2"/>
  <c r="M425" i="1"/>
  <c r="M27" i="2" l="1"/>
  <c r="M51" i="2"/>
  <c r="I27" i="2"/>
  <c r="L27" i="2"/>
  <c r="J27" i="2"/>
  <c r="K27" i="2"/>
  <c r="J51" i="2"/>
  <c r="L51" i="2"/>
  <c r="I51" i="2"/>
  <c r="K51" i="2"/>
  <c r="AA20" i="2"/>
  <c r="H20" i="2"/>
  <c r="P20" i="2" s="1"/>
  <c r="H27" i="2"/>
  <c r="M153" i="1"/>
  <c r="M166" i="1"/>
  <c r="M174" i="1" l="1"/>
  <c r="N18" i="2"/>
  <c r="L18" i="2"/>
  <c r="I17" i="2"/>
  <c r="L17" i="2"/>
  <c r="M436" i="1"/>
  <c r="K17" i="2"/>
  <c r="P27" i="2"/>
  <c r="N17" i="2"/>
  <c r="AA27" i="2"/>
  <c r="I18" i="2"/>
  <c r="O18" i="2"/>
  <c r="M18" i="2"/>
  <c r="M424" i="1"/>
  <c r="M319" i="1"/>
  <c r="AA51" i="2"/>
  <c r="H51" i="2"/>
  <c r="P51" i="2" s="1"/>
  <c r="J18" i="2"/>
  <c r="O17" i="2"/>
  <c r="K18" i="2"/>
  <c r="J17" i="2"/>
  <c r="M17" i="2"/>
  <c r="M307" i="1"/>
  <c r="M167" i="1"/>
  <c r="M306" i="1"/>
  <c r="M161" i="1"/>
  <c r="M437" i="1"/>
  <c r="M320" i="1"/>
  <c r="M169" i="1"/>
  <c r="M318" i="1"/>
  <c r="M162" i="1"/>
  <c r="M305" i="1"/>
  <c r="M435" i="1"/>
  <c r="M163" i="1"/>
  <c r="M157" i="1"/>
  <c r="J438" i="1"/>
  <c r="K321" i="1"/>
  <c r="G321" i="1"/>
  <c r="L438" i="1"/>
  <c r="J321" i="1"/>
  <c r="H438" i="1"/>
  <c r="F438" i="1"/>
  <c r="L321" i="1"/>
  <c r="F321" i="1"/>
  <c r="M422" i="1"/>
  <c r="G438" i="1"/>
  <c r="H321" i="1"/>
  <c r="K438" i="1"/>
  <c r="I438" i="1"/>
  <c r="I321" i="1"/>
  <c r="I164" i="1"/>
  <c r="M19" i="2" l="1"/>
  <c r="N19" i="2"/>
  <c r="I19" i="2"/>
  <c r="O19" i="2"/>
  <c r="K19" i="2"/>
  <c r="J19" i="2"/>
  <c r="L19" i="2"/>
  <c r="M156" i="1"/>
  <c r="E438" i="1"/>
  <c r="M438" i="1" s="1"/>
  <c r="L175" i="1"/>
  <c r="H164" i="1"/>
  <c r="J164" i="1"/>
  <c r="F164" i="1"/>
  <c r="AA17" i="2" l="1"/>
  <c r="H17" i="2"/>
  <c r="P17" i="2" s="1"/>
  <c r="J36" i="2"/>
  <c r="K36" i="2"/>
  <c r="H18" i="2"/>
  <c r="P18" i="2" s="1"/>
  <c r="AA18" i="2"/>
  <c r="M427" i="1"/>
  <c r="E321" i="1"/>
  <c r="M321" i="1" s="1"/>
  <c r="M310" i="1"/>
  <c r="F175" i="1"/>
  <c r="F176" i="1" s="1"/>
  <c r="K164" i="1"/>
  <c r="I175" i="1"/>
  <c r="I176" i="1" s="1"/>
  <c r="G164" i="1"/>
  <c r="L164" i="1"/>
  <c r="L176" i="1" s="1"/>
  <c r="K175" i="1"/>
  <c r="E175" i="1"/>
  <c r="H175" i="1"/>
  <c r="H176" i="1" s="1"/>
  <c r="E164" i="1"/>
  <c r="J175" i="1"/>
  <c r="J176" i="1" s="1"/>
  <c r="G175" i="1"/>
  <c r="J33" i="2" l="1"/>
  <c r="K176" i="1"/>
  <c r="K32" i="2"/>
  <c r="L32" i="2"/>
  <c r="O36" i="2"/>
  <c r="N36" i="2"/>
  <c r="J32" i="2"/>
  <c r="H36" i="2"/>
  <c r="O32" i="2"/>
  <c r="O33" i="2"/>
  <c r="M36" i="2"/>
  <c r="M33" i="2"/>
  <c r="I36" i="2"/>
  <c r="L36" i="2"/>
  <c r="M32" i="2"/>
  <c r="H19" i="2"/>
  <c r="P19" i="2" s="1"/>
  <c r="AA19" i="2"/>
  <c r="M152" i="1"/>
  <c r="M164" i="1"/>
  <c r="G176" i="1"/>
  <c r="J485" i="1"/>
  <c r="K359" i="1"/>
  <c r="F359" i="1"/>
  <c r="G359" i="1"/>
  <c r="E176" i="1"/>
  <c r="M175" i="1"/>
  <c r="M165" i="1"/>
  <c r="L485" i="1"/>
  <c r="G485" i="1"/>
  <c r="L359" i="1"/>
  <c r="H485" i="1"/>
  <c r="H359" i="1"/>
  <c r="J359" i="1"/>
  <c r="E485" i="1"/>
  <c r="I485" i="1"/>
  <c r="I359" i="1"/>
  <c r="K485" i="1"/>
  <c r="F485" i="1"/>
  <c r="E359" i="1"/>
  <c r="M440" i="1" l="1"/>
  <c r="M322" i="1"/>
  <c r="M250" i="1"/>
  <c r="P36" i="2"/>
  <c r="AA36" i="2"/>
  <c r="M323" i="1"/>
  <c r="N33" i="2"/>
  <c r="N32" i="2"/>
  <c r="K33" i="2"/>
  <c r="L33" i="2"/>
  <c r="M484" i="1"/>
  <c r="M327" i="1"/>
  <c r="M446" i="1"/>
  <c r="M330" i="1"/>
  <c r="M453" i="1"/>
  <c r="M444" i="1"/>
  <c r="M251" i="1"/>
  <c r="M329" i="1"/>
  <c r="M447" i="1"/>
  <c r="M359" i="1"/>
  <c r="M357" i="1"/>
  <c r="M439" i="1"/>
  <c r="M26" i="1"/>
  <c r="M485" i="1"/>
  <c r="M176" i="1"/>
  <c r="M211" i="1"/>
  <c r="M240" i="1"/>
  <c r="I33" i="2" l="1"/>
  <c r="I32" i="2"/>
  <c r="AA32" i="2" l="1"/>
  <c r="H32" i="2"/>
  <c r="P32" i="2" s="1"/>
  <c r="K253" i="1"/>
  <c r="F253" i="1"/>
  <c r="G253" i="1"/>
  <c r="E335" i="1"/>
  <c r="L253" i="1"/>
  <c r="E452" i="1"/>
  <c r="I253" i="1"/>
  <c r="E253" i="1"/>
  <c r="H253" i="1"/>
  <c r="J253" i="1"/>
  <c r="M194" i="1" l="1"/>
  <c r="I335" i="1"/>
  <c r="I336" i="1" s="1"/>
  <c r="M196" i="1"/>
  <c r="M449" i="1"/>
  <c r="M445" i="1"/>
  <c r="M443" i="1"/>
  <c r="J452" i="1"/>
  <c r="J454" i="1" s="1"/>
  <c r="M450" i="1"/>
  <c r="M326" i="1"/>
  <c r="O23" i="2"/>
  <c r="M195" i="1"/>
  <c r="M332" i="1"/>
  <c r="M333" i="1"/>
  <c r="L23" i="2"/>
  <c r="M23" i="2"/>
  <c r="M198" i="1"/>
  <c r="G335" i="1"/>
  <c r="G336" i="1" s="1"/>
  <c r="K23" i="2"/>
  <c r="J23" i="2"/>
  <c r="I23" i="2"/>
  <c r="M324" i="1"/>
  <c r="K452" i="1"/>
  <c r="K454" i="1" s="1"/>
  <c r="F452" i="1"/>
  <c r="F454" i="1" s="1"/>
  <c r="AA33" i="2"/>
  <c r="H33" i="2"/>
  <c r="P33" i="2" s="1"/>
  <c r="N23" i="2"/>
  <c r="M213" i="1"/>
  <c r="M331" i="1"/>
  <c r="M448" i="1"/>
  <c r="M199" i="1"/>
  <c r="M253" i="1"/>
  <c r="M328" i="1"/>
  <c r="M325" i="1"/>
  <c r="M205" i="1"/>
  <c r="I452" i="1"/>
  <c r="I454" i="1" s="1"/>
  <c r="L335" i="1"/>
  <c r="L336" i="1" s="1"/>
  <c r="K335" i="1"/>
  <c r="K336" i="1" s="1"/>
  <c r="G497" i="1"/>
  <c r="G452" i="1"/>
  <c r="G454" i="1" s="1"/>
  <c r="M252" i="1"/>
  <c r="F497" i="1"/>
  <c r="K497" i="1"/>
  <c r="I497" i="1"/>
  <c r="H497" i="1"/>
  <c r="E497" i="1"/>
  <c r="E336" i="1"/>
  <c r="J497" i="1"/>
  <c r="E454" i="1"/>
  <c r="L452" i="1"/>
  <c r="L454" i="1" s="1"/>
  <c r="M441" i="1"/>
  <c r="L497" i="1"/>
  <c r="M193" i="1"/>
  <c r="H452" i="1"/>
  <c r="H454" i="1" s="1"/>
  <c r="J335" i="1"/>
  <c r="J336" i="1" s="1"/>
  <c r="F335" i="1"/>
  <c r="F336" i="1" s="1"/>
  <c r="H335" i="1"/>
  <c r="H336" i="1" s="1"/>
  <c r="M496" i="1" l="1"/>
  <c r="K37" i="2"/>
  <c r="K21" i="2"/>
  <c r="N37" i="2"/>
  <c r="J21" i="2"/>
  <c r="N21" i="2"/>
  <c r="L37" i="2"/>
  <c r="I37" i="2"/>
  <c r="I21" i="2"/>
  <c r="J37" i="2"/>
  <c r="M203" i="1"/>
  <c r="O21" i="2"/>
  <c r="O37" i="2"/>
  <c r="L21" i="2"/>
  <c r="M37" i="2"/>
  <c r="M21" i="2"/>
  <c r="M204" i="1"/>
  <c r="M452" i="1"/>
  <c r="M336" i="1"/>
  <c r="M335" i="1"/>
  <c r="M497" i="1"/>
  <c r="M454" i="1"/>
  <c r="G220" i="1" l="1"/>
  <c r="J361" i="1"/>
  <c r="G361" i="1" l="1"/>
  <c r="AA23" i="2"/>
  <c r="H23" i="2"/>
  <c r="P23" i="2" s="1"/>
  <c r="AA21" i="2"/>
  <c r="H21" i="2"/>
  <c r="P21" i="2" s="1"/>
  <c r="AA37" i="2"/>
  <c r="H37" i="2"/>
  <c r="P37" i="2" s="1"/>
  <c r="I220" i="1"/>
  <c r="F220" i="1"/>
  <c r="F228" i="1"/>
  <c r="K228" i="1"/>
  <c r="H228" i="1"/>
  <c r="H361" i="1"/>
  <c r="E228" i="1"/>
  <c r="H220" i="1"/>
  <c r="L361" i="1"/>
  <c r="E220" i="1"/>
  <c r="E461" i="1"/>
  <c r="K220" i="1"/>
  <c r="I228" i="1"/>
  <c r="L220" i="1"/>
  <c r="J220" i="1"/>
  <c r="L228" i="1"/>
  <c r="G228" i="1"/>
  <c r="F361" i="1"/>
  <c r="J228" i="1"/>
  <c r="K361" i="1"/>
  <c r="I361" i="1"/>
  <c r="I461" i="1" l="1"/>
  <c r="I471" i="1" s="1"/>
  <c r="I474" i="1" s="1"/>
  <c r="N45" i="2"/>
  <c r="H461" i="1"/>
  <c r="H471" i="1" s="1"/>
  <c r="H474" i="1" s="1"/>
  <c r="J45" i="2"/>
  <c r="J461" i="1"/>
  <c r="J471" i="1" s="1"/>
  <c r="J474" i="1" s="1"/>
  <c r="M206" i="1"/>
  <c r="M212" i="1"/>
  <c r="M460" i="1"/>
  <c r="G461" i="1"/>
  <c r="G471" i="1" s="1"/>
  <c r="G474" i="1" s="1"/>
  <c r="K461" i="1"/>
  <c r="K471" i="1" s="1"/>
  <c r="K474" i="1" s="1"/>
  <c r="E361" i="1"/>
  <c r="M360" i="1"/>
  <c r="M228" i="1"/>
  <c r="M223" i="1"/>
  <c r="F461" i="1"/>
  <c r="F471" i="1" s="1"/>
  <c r="F474" i="1" s="1"/>
  <c r="L461" i="1"/>
  <c r="L471" i="1" s="1"/>
  <c r="L474" i="1" s="1"/>
  <c r="M455" i="1"/>
  <c r="M475" i="1"/>
  <c r="M220" i="1"/>
  <c r="L45" i="2" l="1"/>
  <c r="M461" i="1"/>
  <c r="M361" i="1"/>
  <c r="E471" i="1"/>
  <c r="M45" i="2" l="1"/>
  <c r="O45" i="2"/>
  <c r="K45" i="2"/>
  <c r="I45" i="2"/>
  <c r="M471" i="1"/>
  <c r="E474" i="1"/>
  <c r="M474" i="1" l="1"/>
  <c r="AA45" i="2" l="1"/>
  <c r="H45" i="2"/>
  <c r="P45" i="2" s="1"/>
  <c r="E207" i="1"/>
  <c r="K245" i="1"/>
  <c r="L478" i="1"/>
  <c r="L487" i="1" s="1"/>
  <c r="J478" i="1"/>
  <c r="J487" i="1" s="1"/>
  <c r="K207" i="1"/>
  <c r="I245" i="1"/>
  <c r="J207" i="1"/>
  <c r="J245" i="1"/>
  <c r="F478" i="1"/>
  <c r="F487" i="1" s="1"/>
  <c r="H478" i="1"/>
  <c r="H487" i="1" s="1"/>
  <c r="E231" i="1"/>
  <c r="F207" i="1"/>
  <c r="I478" i="1"/>
  <c r="I487" i="1" s="1"/>
  <c r="K478" i="1"/>
  <c r="K487" i="1" s="1"/>
  <c r="E495" i="1"/>
  <c r="G478" i="1"/>
  <c r="G487" i="1" s="1"/>
  <c r="I207" i="1"/>
  <c r="H245" i="1"/>
  <c r="F245" i="1"/>
  <c r="E478" i="1"/>
  <c r="G207" i="1"/>
  <c r="L207" i="1"/>
  <c r="L245" i="1"/>
  <c r="I231" i="1"/>
  <c r="H207" i="1"/>
  <c r="G245" i="1"/>
  <c r="J495" i="1"/>
  <c r="E245" i="1"/>
  <c r="K14" i="3"/>
  <c r="F14" i="3"/>
  <c r="G14" i="3"/>
  <c r="E14" i="3"/>
  <c r="H14" i="3"/>
  <c r="J14" i="3"/>
  <c r="I14" i="3"/>
  <c r="F231" i="1" l="1"/>
  <c r="M494" i="1"/>
  <c r="L495" i="1"/>
  <c r="L498" i="1" s="1"/>
  <c r="I495" i="1"/>
  <c r="I498" i="1" s="1"/>
  <c r="K231" i="1"/>
  <c r="M232" i="1"/>
  <c r="J39" i="2"/>
  <c r="O39" i="2"/>
  <c r="F495" i="1"/>
  <c r="G495" i="1"/>
  <c r="G498" i="1" s="1"/>
  <c r="K495" i="1"/>
  <c r="K498" i="1" s="1"/>
  <c r="M490" i="1"/>
  <c r="M491" i="1"/>
  <c r="J231" i="1"/>
  <c r="M230" i="1"/>
  <c r="M245" i="1"/>
  <c r="M244" i="1"/>
  <c r="G231" i="1"/>
  <c r="J498" i="1"/>
  <c r="H495" i="1"/>
  <c r="H498" i="1" s="1"/>
  <c r="L231" i="1"/>
  <c r="H231" i="1"/>
  <c r="M229" i="1"/>
  <c r="M207" i="1"/>
  <c r="M478" i="1"/>
  <c r="M487" i="1" s="1"/>
  <c r="E487" i="1"/>
  <c r="E498" i="1" s="1"/>
  <c r="M197" i="1"/>
  <c r="M477" i="1"/>
  <c r="F498" i="1"/>
  <c r="N39" i="2" l="1"/>
  <c r="M39" i="2"/>
  <c r="I39" i="2"/>
  <c r="K39" i="2"/>
  <c r="L39" i="2"/>
  <c r="M495" i="1"/>
  <c r="M498" i="1"/>
  <c r="M231" i="1"/>
  <c r="L12" i="3" l="1"/>
  <c r="D14" i="3"/>
  <c r="L14" i="3" l="1"/>
  <c r="AA39" i="2" l="1"/>
  <c r="H39" i="2"/>
  <c r="P39" i="2" s="1"/>
  <c r="E238" i="1"/>
  <c r="L20" i="3" l="1"/>
  <c r="M235" i="1"/>
  <c r="G238" i="1"/>
  <c r="G246" i="1" s="1"/>
  <c r="M236" i="1"/>
  <c r="I238" i="1"/>
  <c r="I246" i="1" s="1"/>
  <c r="E246" i="1"/>
  <c r="F238" i="1"/>
  <c r="F246" i="1" s="1"/>
  <c r="M233" i="1"/>
  <c r="L238" i="1"/>
  <c r="L246" i="1" s="1"/>
  <c r="K238" i="1"/>
  <c r="K246" i="1" s="1"/>
  <c r="H238" i="1"/>
  <c r="H246" i="1" s="1"/>
  <c r="J238" i="1"/>
  <c r="J246" i="1" s="1"/>
  <c r="I41" i="2" l="1"/>
  <c r="N41" i="2"/>
  <c r="M238" i="1"/>
  <c r="M246" i="1"/>
  <c r="F29" i="1"/>
  <c r="F30" i="1" s="1"/>
  <c r="F247" i="1" s="1"/>
  <c r="K29" i="1"/>
  <c r="K30" i="1" s="1"/>
  <c r="K247" i="1" s="1"/>
  <c r="L41" i="2" l="1"/>
  <c r="O41" i="2"/>
  <c r="J41" i="2"/>
  <c r="K41" i="2"/>
  <c r="G29" i="1"/>
  <c r="G30" i="1" s="1"/>
  <c r="G247" i="1" s="1"/>
  <c r="H29" i="1"/>
  <c r="H30" i="1" s="1"/>
  <c r="H247" i="1" s="1"/>
  <c r="I29" i="1"/>
  <c r="I30" i="1" s="1"/>
  <c r="I247" i="1" s="1"/>
  <c r="L29" i="1"/>
  <c r="L30" i="1" s="1"/>
  <c r="L247" i="1" s="1"/>
  <c r="E17" i="3" l="1"/>
  <c r="E18" i="3" s="1"/>
  <c r="J17" i="3"/>
  <c r="J18" i="3" s="1"/>
  <c r="M41" i="2"/>
  <c r="J29" i="1"/>
  <c r="J30" i="1" s="1"/>
  <c r="J247" i="1" s="1"/>
  <c r="M22" i="1"/>
  <c r="E29" i="1"/>
  <c r="J21" i="3" l="1"/>
  <c r="J26" i="3" s="1"/>
  <c r="J28" i="3" s="1"/>
  <c r="H21" i="3"/>
  <c r="H23" i="3" s="1"/>
  <c r="F17" i="3"/>
  <c r="F18" i="3" s="1"/>
  <c r="F21" i="3"/>
  <c r="F23" i="3" s="1"/>
  <c r="G21" i="3"/>
  <c r="G23" i="3" s="1"/>
  <c r="G17" i="3"/>
  <c r="G18" i="3" s="1"/>
  <c r="H17" i="3"/>
  <c r="H18" i="3" s="1"/>
  <c r="K21" i="3"/>
  <c r="K17" i="3"/>
  <c r="K18" i="3" s="1"/>
  <c r="E21" i="3"/>
  <c r="E23" i="3" s="1"/>
  <c r="AA41" i="2"/>
  <c r="H41" i="2"/>
  <c r="P41" i="2" s="1"/>
  <c r="M29" i="1"/>
  <c r="E30" i="1"/>
  <c r="M28" i="1"/>
  <c r="J23" i="3" l="1"/>
  <c r="L19" i="3"/>
  <c r="K23" i="3"/>
  <c r="K31" i="3"/>
  <c r="K29" i="3"/>
  <c r="L15" i="3"/>
  <c r="D21" i="3"/>
  <c r="D17" i="3"/>
  <c r="I21" i="3"/>
  <c r="I23" i="3" s="1"/>
  <c r="I17" i="3"/>
  <c r="I18" i="3" s="1"/>
  <c r="J29" i="3"/>
  <c r="J31" i="3"/>
  <c r="E247" i="1"/>
  <c r="M247" i="1" s="1"/>
  <c r="M30" i="1"/>
  <c r="L17" i="3" l="1"/>
  <c r="D18" i="3"/>
  <c r="L18" i="3" s="1"/>
  <c r="L21" i="3"/>
  <c r="L23" i="3" s="1"/>
  <c r="I24" i="3" s="1"/>
  <c r="D23" i="3"/>
  <c r="D24" i="3" l="1"/>
  <c r="L24" i="3"/>
  <c r="E24" i="3"/>
  <c r="H24" i="3"/>
  <c r="J24" i="3"/>
  <c r="G24" i="3"/>
  <c r="F24" i="3"/>
  <c r="I28" i="3"/>
  <c r="H28" i="3"/>
  <c r="F28" i="3"/>
  <c r="E28" i="3"/>
  <c r="G28" i="3"/>
  <c r="K24" i="3"/>
  <c r="G29" i="3" l="1"/>
  <c r="G31" i="3"/>
  <c r="E31" i="3"/>
  <c r="E29" i="3"/>
  <c r="F31" i="3"/>
  <c r="F29" i="3"/>
  <c r="H29" i="3"/>
  <c r="H31" i="3"/>
  <c r="I29" i="3"/>
  <c r="I31" i="3"/>
  <c r="L26" i="3"/>
  <c r="D28" i="3"/>
  <c r="D31" i="3" l="1"/>
  <c r="D29" i="3"/>
  <c r="L29" i="3" s="1"/>
  <c r="L28" i="3"/>
  <c r="L31" i="3" s="1"/>
  <c r="I32" i="3" s="1"/>
  <c r="H32" i="3" l="1"/>
  <c r="G32" i="3"/>
  <c r="E32" i="3"/>
  <c r="F32" i="3"/>
  <c r="L32" i="3"/>
  <c r="J32" i="3"/>
  <c r="K32" i="3"/>
  <c r="D32" i="3"/>
</calcChain>
</file>

<file path=xl/sharedStrings.xml><?xml version="1.0" encoding="utf-8"?>
<sst xmlns="http://schemas.openxmlformats.org/spreadsheetml/2006/main" count="1800" uniqueCount="728">
  <si>
    <t>Tab B - Cost of Service Results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</si>
  <si>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</si>
  <si>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</si>
  <si>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</si>
  <si>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</si>
  <si>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</si>
  <si>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</si>
  <si>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</si>
  <si>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</si>
  <si>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</si>
  <si>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</si>
  <si>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</si>
  <si>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Line No.</t>
  </si>
  <si>
    <t>FERC Acct #</t>
  </si>
  <si>
    <t>Total</t>
  </si>
  <si>
    <t>Natural Gas operating revenues</t>
  </si>
  <si>
    <t>Residential sales</t>
  </si>
  <si>
    <t>Commercial and industrial sales</t>
  </si>
  <si>
    <t>Other sales to public authorities</t>
  </si>
  <si>
    <t>Interdepartmental sales</t>
  </si>
  <si>
    <t>Intracompany transfers</t>
  </si>
  <si>
    <t>Total sales to ultimate customers</t>
  </si>
  <si>
    <t>Sales for resale</t>
  </si>
  <si>
    <t>Total sales of gas</t>
  </si>
  <si>
    <t>Provision for rate refunds</t>
  </si>
  <si>
    <t>Total revenues net of provision for rate refunds</t>
  </si>
  <si>
    <t>Revenues from transportation of gas of others through gathering facilities</t>
  </si>
  <si>
    <t>Revenues from transportation of gas of others through transmission facilities</t>
  </si>
  <si>
    <t>Revenues from transportation of gas of others through distribution facilities</t>
  </si>
  <si>
    <t>Total revenues from transportation of gas</t>
  </si>
  <si>
    <t>Revenues from storing gas of others</t>
  </si>
  <si>
    <t>Forfeited discounts</t>
  </si>
  <si>
    <t>Miscellaneous service revenues</t>
  </si>
  <si>
    <t>Sales of products extracted from natural gas</t>
  </si>
  <si>
    <t>Revenues from natural gas processed by others</t>
  </si>
  <si>
    <t>Incidental gasoline and oil sales</t>
  </si>
  <si>
    <t>Rent from gas property</t>
  </si>
  <si>
    <t>Interdepartmental rents</t>
  </si>
  <si>
    <t>Other gas revenues</t>
  </si>
  <si>
    <t>Total other operating revenues</t>
  </si>
  <si>
    <t>Total natural gas operating revenues</t>
  </si>
  <si>
    <t>Production expenses</t>
  </si>
  <si>
    <t>Manufactured gas production operation</t>
  </si>
  <si>
    <t>Steam expenses</t>
  </si>
  <si>
    <t>Other power expenses</t>
  </si>
  <si>
    <t>Coke oven expenses</t>
  </si>
  <si>
    <t>Producer gas expenses</t>
  </si>
  <si>
    <t>Water gas generating expenses</t>
  </si>
  <si>
    <t>Oil gas generating expenses</t>
  </si>
  <si>
    <t>Liquefied petroleum gas expenses</t>
  </si>
  <si>
    <t>Other process production expenses</t>
  </si>
  <si>
    <t>Fuel under coke ovens</t>
  </si>
  <si>
    <t>Producer gas fuel</t>
  </si>
  <si>
    <t>Water gas generator fuel</t>
  </si>
  <si>
    <t>Fuel for oil gas</t>
  </si>
  <si>
    <t>Fuel for liquefied petroleum gas process</t>
  </si>
  <si>
    <t>Other gas fuels</t>
  </si>
  <si>
    <t>Coal carbonized in coke ovens</t>
  </si>
  <si>
    <t>Oil for water gas</t>
  </si>
  <si>
    <t>Oil for oil gas</t>
  </si>
  <si>
    <t>Liquefied petroleum gas</t>
  </si>
  <si>
    <t>Raw materials for other gas processes</t>
  </si>
  <si>
    <t>Residuals expenses</t>
  </si>
  <si>
    <t>Residuals produced—credit</t>
  </si>
  <si>
    <t>Purification expenses</t>
  </si>
  <si>
    <t>Gas mixing expenses</t>
  </si>
  <si>
    <t>Duplicate charges—credit</t>
  </si>
  <si>
    <t>Miscellaneous production expenses</t>
  </si>
  <si>
    <t>Rents</t>
  </si>
  <si>
    <t>Maintenance supervision and engineering</t>
  </si>
  <si>
    <t>Maintenance of structures and improvements</t>
  </si>
  <si>
    <t>Maintenance of production equipment</t>
  </si>
  <si>
    <t>Total manufactured gas production expenses</t>
  </si>
  <si>
    <t>Natural gas well head purchases</t>
  </si>
  <si>
    <t>Natural gas well head purchases, intracompany transfers</t>
  </si>
  <si>
    <t>Natural gas field line purchases</t>
  </si>
  <si>
    <t>Natural gas gasoline plant outlet purchases</t>
  </si>
  <si>
    <t>Natural gas transmission line purchases</t>
  </si>
  <si>
    <t>Natural gas city gate purchases</t>
  </si>
  <si>
    <t>Liquefied natural gas purchases</t>
  </si>
  <si>
    <t>Other gas purchases</t>
  </si>
  <si>
    <t>Purchased gas cost adjustments</t>
  </si>
  <si>
    <t>Exchange gas</t>
  </si>
  <si>
    <t>Well expenses—Purchased gas.</t>
  </si>
  <si>
    <t>Operation of purchased gas measuring stations.</t>
  </si>
  <si>
    <t>Maintenance of purchased gas measuring stations.</t>
  </si>
  <si>
    <t>Purchased gas calculations expenses.</t>
  </si>
  <si>
    <t>Other purchased gas expenses.</t>
  </si>
  <si>
    <t>Gas withdrawn from storage—debit</t>
  </si>
  <si>
    <t>Gas delivered to storage—credit</t>
  </si>
  <si>
    <t>Withdrawals of liquefied natural gas held for processing—debt</t>
  </si>
  <si>
    <t>Deliveries of natural gas for processing—credit</t>
  </si>
  <si>
    <t>Gas used for compressor station fuel—credit</t>
  </si>
  <si>
    <t>Gas used for products extraction—credit</t>
  </si>
  <si>
    <t>Gas used for other utility operations—credit</t>
  </si>
  <si>
    <t>Other gas supply expenses</t>
  </si>
  <si>
    <t>Total other gas supply expenses</t>
  </si>
  <si>
    <t>Total production expenses</t>
  </si>
  <si>
    <t xml:space="preserve"> Natural Gas Storage, Terminaling and Processing Expenses</t>
  </si>
  <si>
    <t>Operation supervision and engineering</t>
  </si>
  <si>
    <t>Maps and records</t>
  </si>
  <si>
    <t>Wells expenses</t>
  </si>
  <si>
    <t>Lines expenses</t>
  </si>
  <si>
    <t>Compressor station expenses</t>
  </si>
  <si>
    <t>Compressor station fuel and power</t>
  </si>
  <si>
    <t>Measuring and regulating station expenses</t>
  </si>
  <si>
    <t>Exploration and development</t>
  </si>
  <si>
    <t>Gas losses</t>
  </si>
  <si>
    <t>Other expenses</t>
  </si>
  <si>
    <t>Storage well royalties</t>
  </si>
  <si>
    <t>Total underground storage expenses - operation</t>
  </si>
  <si>
    <t>Maintenance of reservoirs and wells</t>
  </si>
  <si>
    <t>Maintenance of lines</t>
  </si>
  <si>
    <t>Maintenance of compressor station equipment</t>
  </si>
  <si>
    <t>Maintenance of measuring and regulating station equipment</t>
  </si>
  <si>
    <t>Maintenance of purification equipment</t>
  </si>
  <si>
    <t>Maintenance of other equipment</t>
  </si>
  <si>
    <t>Total underground storage expenses - maintenance</t>
  </si>
  <si>
    <t>Operation labor and expenses</t>
  </si>
  <si>
    <t>Fuel</t>
  </si>
  <si>
    <t>Power</t>
  </si>
  <si>
    <t>Total other storage expenses - operation</t>
  </si>
  <si>
    <t>Maintenance of gas holders</t>
  </si>
  <si>
    <t>Maintenance of liquefaction equipment</t>
  </si>
  <si>
    <t>Maintenance of vaporizing equipment</t>
  </si>
  <si>
    <t>Maintenance of compressor equipment</t>
  </si>
  <si>
    <t>Maintenance of measuring and regulating equipment</t>
  </si>
  <si>
    <t>Total other storage expenses - maintenance</t>
  </si>
  <si>
    <t> Operation supervision and engineering</t>
  </si>
  <si>
    <t>Gas LNG Other Expenses</t>
  </si>
  <si>
    <t>Total liquefied natural gas terminaling and processing expenses - operation</t>
  </si>
  <si>
    <t>Total natural gas storage, terminaling, and processing expenses</t>
  </si>
  <si>
    <t>Transmission expenses</t>
  </si>
  <si>
    <t>System control and load dispatching</t>
  </si>
  <si>
    <t>Communication system expenses</t>
  </si>
  <si>
    <t>Compressor station labor and expenses</t>
  </si>
  <si>
    <t>Gas for compressor station fuel</t>
  </si>
  <si>
    <t>Other fuel and power for compressor stations</t>
  </si>
  <si>
    <t>Mains expenses</t>
  </si>
  <si>
    <t>Transmission and compression of gas by others</t>
  </si>
  <si>
    <t>Total transmission expenses - operation</t>
  </si>
  <si>
    <t>Maintenance of mains</t>
  </si>
  <si>
    <t>Maintenance of communication equipment</t>
  </si>
  <si>
    <t>Total transmission expenses - maintenance</t>
  </si>
  <si>
    <t>Total transmission expenses</t>
  </si>
  <si>
    <t>Distribution expenses</t>
  </si>
  <si>
    <t>Distribution load dispatching</t>
  </si>
  <si>
    <t>Compressor station fuel and power (major only)</t>
  </si>
  <si>
    <t>Mains and services expenses</t>
  </si>
  <si>
    <t>Measuring and regulating station expenses—general</t>
  </si>
  <si>
    <t>Measuring and regulating station expenses—industrial</t>
  </si>
  <si>
    <t>Measuring and regulating station expenses—city gate check stations</t>
  </si>
  <si>
    <t>Meter and house regulator expenses</t>
  </si>
  <si>
    <t>Customer installations expenses</t>
  </si>
  <si>
    <t>Total distribution expenses - operation</t>
  </si>
  <si>
    <t>Maintenance of measuring and regulating station equipment—general</t>
  </si>
  <si>
    <t>Maintenance of measuring and regulating station equipment—industrial</t>
  </si>
  <si>
    <t>Maintenance of measuring and regulating station equipment—city gate</t>
  </si>
  <si>
    <t>Maintenance of services</t>
  </si>
  <si>
    <t>Maintenance of meters and house regulators</t>
  </si>
  <si>
    <t>Total distribution expenses - maintenance</t>
  </si>
  <si>
    <t>Total distribution expenses</t>
  </si>
  <si>
    <t>Customer account expenses</t>
  </si>
  <si>
    <t xml:space="preserve">Supervision </t>
  </si>
  <si>
    <t>Meter reading expenses</t>
  </si>
  <si>
    <t>Customer records and collection expenses</t>
  </si>
  <si>
    <t>Uncollectible accounts</t>
  </si>
  <si>
    <t xml:space="preserve">Miscellaneous customer accounts expenses </t>
  </si>
  <si>
    <t>Total customer account expenses</t>
  </si>
  <si>
    <t>Customer service and informational expenses</t>
  </si>
  <si>
    <t xml:space="preserve">Customer assistance expenses </t>
  </si>
  <si>
    <t xml:space="preserve">Informational and instructional advertising expenses </t>
  </si>
  <si>
    <t>Miscellaneous customer service and informational expenses</t>
  </si>
  <si>
    <t>Total customer service and informational expenses</t>
  </si>
  <si>
    <t>Sales expenses</t>
  </si>
  <si>
    <t>Supervision</t>
  </si>
  <si>
    <t>Demonstrating and selling expenses</t>
  </si>
  <si>
    <t>Advertising expenses</t>
  </si>
  <si>
    <t>Miscellaneous sales expenses</t>
  </si>
  <si>
    <t>Total sales expenses</t>
  </si>
  <si>
    <t>Administrative and general expenses</t>
  </si>
  <si>
    <t>Administrative and general salaries</t>
  </si>
  <si>
    <t>Office supplies and expenses</t>
  </si>
  <si>
    <t>Administrative expenses transferred—Credit</t>
  </si>
  <si>
    <t>Outside services employed</t>
  </si>
  <si>
    <t>Property insurance</t>
  </si>
  <si>
    <t>Injuries and damages</t>
  </si>
  <si>
    <t>Employee pensions and benefits</t>
  </si>
  <si>
    <t>Franchise requirements</t>
  </si>
  <si>
    <t>Regulatory commission expenses</t>
  </si>
  <si>
    <t>Duplicate charges—Credit</t>
  </si>
  <si>
    <t>General advertising expenses</t>
  </si>
  <si>
    <t>Miscellaneous general expenses</t>
  </si>
  <si>
    <t>Maintenance of general plant</t>
  </si>
  <si>
    <t>Total administrative and general expenses</t>
  </si>
  <si>
    <t>Depreciation expenses</t>
  </si>
  <si>
    <t>Depreciation expense production</t>
  </si>
  <si>
    <t xml:space="preserve">Depreciation expense storage and terminaling </t>
  </si>
  <si>
    <t>Depreciation expense transmission</t>
  </si>
  <si>
    <t>Depreciation expense distribution</t>
  </si>
  <si>
    <t>Depreciation expense general plant</t>
  </si>
  <si>
    <t>Depreciation expense common</t>
  </si>
  <si>
    <t>Depreciation expense for asset retirement obligation  production</t>
  </si>
  <si>
    <t>Depreciation expense for asset retirement obligation  storage and terminaling</t>
  </si>
  <si>
    <t>Depreciation expense for asset retirement obligation  transmission</t>
  </si>
  <si>
    <t>Depreciation expense for asset retirement obligation  distribution</t>
  </si>
  <si>
    <t>Depreciation expense for asset retirement obligation  general plant</t>
  </si>
  <si>
    <t>Depreciation expense for asset retirement obligation  common</t>
  </si>
  <si>
    <t>Total depreciation expenses</t>
  </si>
  <si>
    <t>Amortization expenses</t>
  </si>
  <si>
    <t>Amortization and depletion of producing natural gas land and land</t>
  </si>
  <si>
    <t>Amortization of underground storage land and land rights</t>
  </si>
  <si>
    <t>Amortization of other limited-term gas plant</t>
  </si>
  <si>
    <t>Amortization of other gas plant</t>
  </si>
  <si>
    <t>Amortization of gas plant acquisition adjustments</t>
  </si>
  <si>
    <t>Amortization of property losses, unrecovered plant and regulatory</t>
  </si>
  <si>
    <t>Amortization of conversion expense</t>
  </si>
  <si>
    <t>Total amortization expenses</t>
  </si>
  <si>
    <t>Regulatory debits and credits</t>
  </si>
  <si>
    <t>Regulatory debits</t>
  </si>
  <si>
    <t xml:space="preserve">Regulatory credits </t>
  </si>
  <si>
    <t>Total regulatory debits and credits</t>
  </si>
  <si>
    <t>Taxes</t>
  </si>
  <si>
    <t xml:space="preserve">Taxes other than income </t>
  </si>
  <si>
    <t>Income Taxes - federal taxes utility operating income</t>
  </si>
  <si>
    <t>Income Taxes - other taxes utility operating income</t>
  </si>
  <si>
    <t>Provision for deferred income taxes—credit, utility operating income</t>
  </si>
  <si>
    <t>Investment Tax credit Adj.</t>
  </si>
  <si>
    <t>Total taxes</t>
  </si>
  <si>
    <t>Various utility operating income items</t>
  </si>
  <si>
    <t>Gains from disposition of utility plant</t>
  </si>
  <si>
    <t>Losses from disposition of utility plant</t>
  </si>
  <si>
    <t>Revenues from natural gas plant leased to others</t>
  </si>
  <si>
    <t>Expenses of natural gas plant leased to others</t>
  </si>
  <si>
    <t>Other utility operating income</t>
  </si>
  <si>
    <t>Accretion expense</t>
  </si>
  <si>
    <t>Total various utility operating income items</t>
  </si>
  <si>
    <t>Total natural gas operating expenses</t>
  </si>
  <si>
    <t>Net Operating Income = natural gas operating revenues - natural gas operating expenses</t>
  </si>
  <si>
    <t>Natural gas plant in service</t>
  </si>
  <si>
    <t>Organization</t>
  </si>
  <si>
    <t>Franchises and consents</t>
  </si>
  <si>
    <t>Miscellaneous intangible plant</t>
  </si>
  <si>
    <t xml:space="preserve">Total intangible plant </t>
  </si>
  <si>
    <t>Land and land rights</t>
  </si>
  <si>
    <t>Structures and improvements</t>
  </si>
  <si>
    <t>Liquefied petroleum gas equipment</t>
  </si>
  <si>
    <t>Other equipment</t>
  </si>
  <si>
    <t>Asset retirement costs for manufactured gas production plant</t>
  </si>
  <si>
    <t>Total manufactured gas production plant</t>
  </si>
  <si>
    <t>Land</t>
  </si>
  <si>
    <t>Rights-of-way</t>
  </si>
  <si>
    <t>Wells</t>
  </si>
  <si>
    <t>Storage leaseholds and rights</t>
  </si>
  <si>
    <t>Reservoirs</t>
  </si>
  <si>
    <t>Nonrecoverable natural gas</t>
  </si>
  <si>
    <t>Lines</t>
  </si>
  <si>
    <t>Compressor station equipment</t>
  </si>
  <si>
    <t>Measuring and regulating equipment</t>
  </si>
  <si>
    <t>Purification equipment</t>
  </si>
  <si>
    <t>Asset retirement costs for underground storage plant</t>
  </si>
  <si>
    <t xml:space="preserve">Total underground storage plant </t>
  </si>
  <si>
    <t>Gas holders</t>
  </si>
  <si>
    <t>Liquefaction Equipment</t>
  </si>
  <si>
    <t>Vaporizing Equipment</t>
  </si>
  <si>
    <t>Compressor Equipment</t>
  </si>
  <si>
    <t>Measuring and Regulating Equipment</t>
  </si>
  <si>
    <t>Other Equipment</t>
  </si>
  <si>
    <t>Asset Retirement Costs for Other Storage Plant</t>
  </si>
  <si>
    <t xml:space="preserve">Total other storage plant </t>
  </si>
  <si>
    <t>Land and Land Rights</t>
  </si>
  <si>
    <t>Structures and Improvements</t>
  </si>
  <si>
    <t>LNG Processing Terminal Equipment</t>
  </si>
  <si>
    <t>LNG Transportation Equipment</t>
  </si>
  <si>
    <t>Compressor Station Equipment</t>
  </si>
  <si>
    <t>Communications Equipment</t>
  </si>
  <si>
    <t>Asset Retirement Costs for LNG Processing Plant</t>
  </si>
  <si>
    <t>Total base load liquefied natural gas terminaling and processing plant</t>
  </si>
  <si>
    <t>Mains</t>
  </si>
  <si>
    <t>Measuring and regulating station equipment</t>
  </si>
  <si>
    <t>Communication equipment</t>
  </si>
  <si>
    <t>Asset retirement costs for transmission plant</t>
  </si>
  <si>
    <t xml:space="preserve">Total transmission plant </t>
  </si>
  <si>
    <t>Easements</t>
  </si>
  <si>
    <t>Measuring and regulating station equipment—general</t>
  </si>
  <si>
    <t>Measuring and regulating station equipment—city gate check stations</t>
  </si>
  <si>
    <t>Services</t>
  </si>
  <si>
    <t>Meters</t>
  </si>
  <si>
    <t>Meter installations</t>
  </si>
  <si>
    <t>House regulators</t>
  </si>
  <si>
    <t>House regulatory installations</t>
  </si>
  <si>
    <t>Industrial measuring and regulating station equipment</t>
  </si>
  <si>
    <t>Other property on customers' premises</t>
  </si>
  <si>
    <t>Asset retirement costs for distribution plant</t>
  </si>
  <si>
    <t xml:space="preserve">Total distribution plant </t>
  </si>
  <si>
    <t>Office furniture and equipment</t>
  </si>
  <si>
    <t>Computer Equipment</t>
  </si>
  <si>
    <t>Transportation equipment</t>
  </si>
  <si>
    <t>Stores equipment</t>
  </si>
  <si>
    <t>Tools, shop and garage equipment</t>
  </si>
  <si>
    <t>Laboratory equipment</t>
  </si>
  <si>
    <t>Power operated equipment</t>
  </si>
  <si>
    <t>Miscellaneous equipment</t>
  </si>
  <si>
    <t>Other tangible property</t>
  </si>
  <si>
    <t>Asset retirement costs for general plant</t>
  </si>
  <si>
    <t xml:space="preserve">Total general plant </t>
  </si>
  <si>
    <t>Total natural gas plant in service</t>
  </si>
  <si>
    <t>Property under capital leases</t>
  </si>
  <si>
    <t xml:space="preserve">Intangible plant </t>
  </si>
  <si>
    <r>
      <t>Production</t>
    </r>
    <r>
      <rPr>
        <b/>
        <sz val="12"/>
        <rFont val="Aptos Narrow"/>
        <family val="2"/>
        <scheme val="minor"/>
      </rPr>
      <t xml:space="preserve"> </t>
    </r>
    <r>
      <rPr>
        <sz val="12"/>
        <rFont val="Aptos Narrow"/>
        <family val="2"/>
        <scheme val="minor"/>
      </rPr>
      <t>plant</t>
    </r>
  </si>
  <si>
    <t>Natural gas storage and processing plant</t>
  </si>
  <si>
    <t xml:space="preserve">Transmission plant </t>
  </si>
  <si>
    <t xml:space="preserve">Distribution plant </t>
  </si>
  <si>
    <t xml:space="preserve">General plant </t>
  </si>
  <si>
    <t>Total property under capital leases</t>
  </si>
  <si>
    <t>Gas plant purchased or sold</t>
  </si>
  <si>
    <t>Total gas plant purchased or sold</t>
  </si>
  <si>
    <t>Gas plant leased to others</t>
  </si>
  <si>
    <t>Production plant</t>
  </si>
  <si>
    <t>Total gas plant leased to others</t>
  </si>
  <si>
    <t>Gas plant held for future use</t>
  </si>
  <si>
    <t>Total natural gas plant for future use</t>
  </si>
  <si>
    <t>Completed construction not classified</t>
  </si>
  <si>
    <t>Total completed construction not classified</t>
  </si>
  <si>
    <t>Construction work in progress</t>
  </si>
  <si>
    <t>Total construction work in progress</t>
  </si>
  <si>
    <t>Accumulated provision for depreciation of natural gas utility plant</t>
  </si>
  <si>
    <t>Organization - 301</t>
  </si>
  <si>
    <t>Franchises and consents - 302</t>
  </si>
  <si>
    <t>Miscellaneous intangible plant - 303</t>
  </si>
  <si>
    <t>Land and land rights - 304</t>
  </si>
  <si>
    <t>Structures and improvements - 305</t>
  </si>
  <si>
    <t>Liquefied petroleum gas equipment - 311</t>
  </si>
  <si>
    <t>Other equipment - 320</t>
  </si>
  <si>
    <t>Asset retirement costs for manufactured gas production plant - 321</t>
  </si>
  <si>
    <t>Total production plant</t>
  </si>
  <si>
    <t>Land -350.1</t>
  </si>
  <si>
    <t>Rights-of-way - 350.2</t>
  </si>
  <si>
    <t>Structures and improvements - 351</t>
  </si>
  <si>
    <t>Wells - 352</t>
  </si>
  <si>
    <t>Storage leaseholds and rights - 352.1</t>
  </si>
  <si>
    <t>Reservoirs - 352.2</t>
  </si>
  <si>
    <t>Nonrecoverable natural gas - 352.3</t>
  </si>
  <si>
    <t>Lines - 353</t>
  </si>
  <si>
    <t>Compressor station equipment - 354</t>
  </si>
  <si>
    <t>Measuring and regulating equipment - 355</t>
  </si>
  <si>
    <t>Purification equipment - 356</t>
  </si>
  <si>
    <t>Other equipment - 357</t>
  </si>
  <si>
    <t>Asset retirement costs for underground storage plant - 358</t>
  </si>
  <si>
    <t>Land and land rights - 360</t>
  </si>
  <si>
    <t>Structures and improvements - 361</t>
  </si>
  <si>
    <t>Gas holders - 362</t>
  </si>
  <si>
    <t>Purification equipment - 363</t>
  </si>
  <si>
    <t>Liquefaction Equipment - 363.1</t>
  </si>
  <si>
    <t>Vaporizing Equipment - 363.2</t>
  </si>
  <si>
    <t>Compressor Equipment - 363.3</t>
  </si>
  <si>
    <t>Measuring and Regulating Equipment - 363.4</t>
  </si>
  <si>
    <t>Other Equipment - 363.5</t>
  </si>
  <si>
    <t>Asset Retirement Costs for Other Storage Plant - 363.6</t>
  </si>
  <si>
    <t>Land and Land Rights - 364.1</t>
  </si>
  <si>
    <t>Structures and Improvements - 364.2</t>
  </si>
  <si>
    <t>LNG Processing Terminal Equipment - 364.3</t>
  </si>
  <si>
    <t>LNG Transportation Equipment - 364.4</t>
  </si>
  <si>
    <t>Measuring and Regulating Equipment - 364.5</t>
  </si>
  <si>
    <t>Compressor Station Equipment - 364.6</t>
  </si>
  <si>
    <t>Communications Equipment - 364.7</t>
  </si>
  <si>
    <t>Other Equipment - 364.8</t>
  </si>
  <si>
    <t>Asset Retirement Costs for LNG Processing Plant - 364.9</t>
  </si>
  <si>
    <t>Total natural gas storage and processing plant</t>
  </si>
  <si>
    <t>Land and land rights - 365.1</t>
  </si>
  <si>
    <t>Rights-of-way - 365.2</t>
  </si>
  <si>
    <t>Structures and improvements - 366</t>
  </si>
  <si>
    <t>Mains - 367</t>
  </si>
  <si>
    <t>Compressor station equipment - 368</t>
  </si>
  <si>
    <t>Measuring and regulating station equipment - 369</t>
  </si>
  <si>
    <t>Communication equipment - 370</t>
  </si>
  <si>
    <t>Other equipment - 371</t>
  </si>
  <si>
    <t>Asset retirement costs for transmission plant - 372</t>
  </si>
  <si>
    <t>Land and land rights - 374</t>
  </si>
  <si>
    <t>Easements - 374.2</t>
  </si>
  <si>
    <t>Structures and improvements - 375</t>
  </si>
  <si>
    <t>Mains - 376</t>
  </si>
  <si>
    <t>Compressor station equipment - 377</t>
  </si>
  <si>
    <t>Measuring and regulating station equipment—general - 378</t>
  </si>
  <si>
    <t>Measuring and reg. station equip.—city gate check stations - 379</t>
  </si>
  <si>
    <t>Services - 380</t>
  </si>
  <si>
    <t>Meters - 381</t>
  </si>
  <si>
    <t>Meter installations - 382</t>
  </si>
  <si>
    <t>House regulators - 383</t>
  </si>
  <si>
    <t>House regulatory installations - 384</t>
  </si>
  <si>
    <t>Industrial measuring and regulating station equipment - 385</t>
  </si>
  <si>
    <t>Other property on customers' premises - 386</t>
  </si>
  <si>
    <t>Other equipment - 387</t>
  </si>
  <si>
    <t>Asset retirement costs for distribution plant - 388</t>
  </si>
  <si>
    <t>Land and land rights - 389</t>
  </si>
  <si>
    <t>Structures and improvements - 390</t>
  </si>
  <si>
    <t>Office furniture and equipment - 391</t>
  </si>
  <si>
    <t>Computer Equipment - 391.2</t>
  </si>
  <si>
    <t>Transportation equipment - 392</t>
  </si>
  <si>
    <t>Stores equipment - 393</t>
  </si>
  <si>
    <t>Tools, shop and garage equipment - 394</t>
  </si>
  <si>
    <t>Laboratory equipment - 395</t>
  </si>
  <si>
    <t>Power operated equipment - 396</t>
  </si>
  <si>
    <t>Communication equipment - 397</t>
  </si>
  <si>
    <t>Miscellaneous equipment - 398</t>
  </si>
  <si>
    <t>Other tangible property - 399</t>
  </si>
  <si>
    <t>Asset retirement costs for general plant - 399.1</t>
  </si>
  <si>
    <t>RWIP/COR/Salvage</t>
  </si>
  <si>
    <t>Total accumulated provision for depreciation of natural gas utility plant</t>
  </si>
  <si>
    <t>Accumulated provision for amortization of natural gas utility plant</t>
  </si>
  <si>
    <t>Natural gas plant acquisition adjustments</t>
  </si>
  <si>
    <t>Total natural gas plant acquisition adjustments</t>
  </si>
  <si>
    <t>Accumulated provision for asset acquisition adjustments</t>
  </si>
  <si>
    <t>Total accumulated provision for asset acquisition adjustments</t>
  </si>
  <si>
    <t>Natural Gas</t>
  </si>
  <si>
    <t>Gas stored - base gas</t>
  </si>
  <si>
    <t>System balancing gas</t>
  </si>
  <si>
    <t>Gas stored in reservoirs and pipelines - noncurrent</t>
  </si>
  <si>
    <t>Gas owed to system gas</t>
  </si>
  <si>
    <t>Total natural gas</t>
  </si>
  <si>
    <t xml:space="preserve"> Total net plant</t>
  </si>
  <si>
    <t>Prepayments</t>
  </si>
  <si>
    <t>Total prepayments</t>
  </si>
  <si>
    <t>Total current and accrued assets</t>
  </si>
  <si>
    <t>Deferred debits</t>
  </si>
  <si>
    <t>Other regulatory assets</t>
  </si>
  <si>
    <t>Miscellaneous deferred debits</t>
  </si>
  <si>
    <t>Accumulated deferred income taxes</t>
  </si>
  <si>
    <t>Total deferred debits</t>
  </si>
  <si>
    <t>Other non current liabilities</t>
  </si>
  <si>
    <t>Accumulated provision for property insurance</t>
  </si>
  <si>
    <t>Accumulated provision for injuries and damages</t>
  </si>
  <si>
    <t>Accumulated provision for pensions and benefits</t>
  </si>
  <si>
    <t>Accumulated miscellaneous operating provisions</t>
  </si>
  <si>
    <t>Accumulated provision for rate refunds</t>
  </si>
  <si>
    <t>Asset retirement obligations</t>
  </si>
  <si>
    <t>Total other non current liabilities</t>
  </si>
  <si>
    <t>Customer deposits</t>
  </si>
  <si>
    <t>Total current and accrued liabilities</t>
  </si>
  <si>
    <t>Deferred  credits</t>
  </si>
  <si>
    <t>Other deferred credits</t>
  </si>
  <si>
    <t>Accumulated deferred income taxes—accelerated amortization property</t>
  </si>
  <si>
    <t>Accumulated deferred income taxes—other property</t>
  </si>
  <si>
    <t>Accumulated deferred income taxes—other</t>
  </si>
  <si>
    <t>Accumulated deferred investment tax credits</t>
  </si>
  <si>
    <t>Customer advances for construction</t>
  </si>
  <si>
    <t>Other regulatory liabilities</t>
  </si>
  <si>
    <t>Total deferred credits</t>
  </si>
  <si>
    <t>Working capital allowance</t>
  </si>
  <si>
    <t>N/A</t>
  </si>
  <si>
    <t>Total working capital allowance</t>
  </si>
  <si>
    <t>Total rate base</t>
  </si>
  <si>
    <t xml:space="preserve">   Revenue Requirement Impact</t>
  </si>
  <si>
    <t>n/a</t>
  </si>
  <si>
    <t xml:space="preserve">   Change in rate base</t>
  </si>
  <si>
    <t>ROR</t>
  </si>
  <si>
    <t>Tab C - Cost of Service Allocation Factors</t>
  </si>
  <si>
    <t>L</t>
  </si>
  <si>
    <t>M</t>
  </si>
  <si>
    <t>N</t>
  </si>
  <si>
    <t>O</t>
  </si>
  <si>
    <t>P</t>
  </si>
  <si>
    <t>Costs</t>
  </si>
  <si>
    <t>Description</t>
  </si>
  <si>
    <t>Acronym</t>
  </si>
  <si>
    <t>Functionalization</t>
  </si>
  <si>
    <t>Classification</t>
  </si>
  <si>
    <t>Allocation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</si>
  <si>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</si>
  <si>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</si>
  <si>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</si>
  <si>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</si>
  <si>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</si>
  <si>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</si>
  <si>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Exclusive Interruptible (88T)</t>
  </si>
  <si>
    <t>Contracts</t>
  </si>
  <si>
    <t>TOTAL</t>
  </si>
  <si>
    <t>Customer Expenses</t>
  </si>
  <si>
    <t>Allocation of Account 903</t>
  </si>
  <si>
    <t>ACT_903</t>
  </si>
  <si>
    <t>Customer</t>
  </si>
  <si>
    <t>External Alloc</t>
  </si>
  <si>
    <t>All Mains Expenses</t>
  </si>
  <si>
    <t>Results of All Mains</t>
  </si>
  <si>
    <t>ALL_MAINS</t>
  </si>
  <si>
    <t>Various</t>
  </si>
  <si>
    <t>Sales Revenue</t>
  </si>
  <si>
    <t>Commercial &amp; Industrial Sales Revenue</t>
  </si>
  <si>
    <t>C&amp;I_REV</t>
  </si>
  <si>
    <t>Revenue</t>
  </si>
  <si>
    <t>Common Expenses</t>
  </si>
  <si>
    <t>Weather Normalized Volumes</t>
  </si>
  <si>
    <t>COM_1</t>
  </si>
  <si>
    <t>Common</t>
  </si>
  <si>
    <t>Commodity</t>
  </si>
  <si>
    <t>Weather Normalized Volumes (excl. Transportation)</t>
  </si>
  <si>
    <t>COM1XT</t>
  </si>
  <si>
    <t>Distribution Plant</t>
  </si>
  <si>
    <t>Direct Assignment for Contracts</t>
  </si>
  <si>
    <t>DIR_MAINS</t>
  </si>
  <si>
    <t>Distribution</t>
  </si>
  <si>
    <t>Demand</t>
  </si>
  <si>
    <t>Intangible Plant, Customer Expenses</t>
  </si>
  <si>
    <t>Average Customers</t>
  </si>
  <si>
    <t>CUST</t>
  </si>
  <si>
    <t>Other Rate Base</t>
  </si>
  <si>
    <t>Customer Deposit</t>
  </si>
  <si>
    <t>Cust_Deposit</t>
  </si>
  <si>
    <t>Customer Accounts</t>
  </si>
  <si>
    <t>CUSTACC</t>
  </si>
  <si>
    <t>Internal Alloc</t>
  </si>
  <si>
    <t>Customers (excl. transport)</t>
  </si>
  <si>
    <t>CUSTXT</t>
  </si>
  <si>
    <t>Cust. Adv. in Aid of Construction (# cust)</t>
  </si>
  <si>
    <t>DIR_252</t>
  </si>
  <si>
    <t>Distr. Plant - Services</t>
  </si>
  <si>
    <t>DIR_380</t>
  </si>
  <si>
    <t>Distribution Expenses</t>
  </si>
  <si>
    <t>Distribution Maintenance Expenses Labor</t>
  </si>
  <si>
    <t>DIST_ML</t>
  </si>
  <si>
    <t>Distribution Operation Expenses Labor</t>
  </si>
  <si>
    <t>DIST_OL</t>
  </si>
  <si>
    <t>DISTPT</t>
  </si>
  <si>
    <t>Varous</t>
  </si>
  <si>
    <t>Mains &amp; Services</t>
  </si>
  <si>
    <t>DMAINS_SERV</t>
  </si>
  <si>
    <t>General Plant, Common Expenses</t>
  </si>
  <si>
    <t>General Plant</t>
  </si>
  <si>
    <t>GENPLT</t>
  </si>
  <si>
    <t>Production Plant, Natural Gas Storage &amp; Processing Plant, LNG Plant, Other Rate Base, Natural Gas Storage &amp; Processing Expenses</t>
  </si>
  <si>
    <t>Incremental Winter Sales Throughput</t>
  </si>
  <si>
    <t>INCR_WNTR</t>
  </si>
  <si>
    <t>Storage</t>
  </si>
  <si>
    <t>Intangible Plant</t>
  </si>
  <si>
    <t>INTGPLT</t>
  </si>
  <si>
    <t>Peak Day (excl. transport)</t>
  </si>
  <si>
    <t>LNGMAINS</t>
  </si>
  <si>
    <t>LNG Expenses</t>
  </si>
  <si>
    <t>LNG Plant</t>
  </si>
  <si>
    <t>LNGPLT</t>
  </si>
  <si>
    <t>Distribution Plant, Distribution Expenses</t>
  </si>
  <si>
    <t>Peak and Average for Mains</t>
  </si>
  <si>
    <t>MAINS</t>
  </si>
  <si>
    <t>Mains Plant</t>
  </si>
  <si>
    <t>MAINSPLT</t>
  </si>
  <si>
    <t>Meters &amp; House Regulators</t>
  </si>
  <si>
    <t>MRHREG</t>
  </si>
  <si>
    <t>Regulators - Acc 385</t>
  </si>
  <si>
    <t>MTRS_385</t>
  </si>
  <si>
    <t>Customer Meters - Acc 381</t>
  </si>
  <si>
    <t>MTRS_CUS</t>
  </si>
  <si>
    <t>Meters Installation - Acc 382</t>
  </si>
  <si>
    <t>MTRS_INST</t>
  </si>
  <si>
    <t>Other Rate Base, Common Expenses</t>
  </si>
  <si>
    <t>O&amp;M</t>
  </si>
  <si>
    <t>OM</t>
  </si>
  <si>
    <t>O&amp;M Labor</t>
  </si>
  <si>
    <t>OML</t>
  </si>
  <si>
    <t>Non-Firm Revenue</t>
  </si>
  <si>
    <t>Other Revenues</t>
  </si>
  <si>
    <t>OTHREV</t>
  </si>
  <si>
    <t>Peak Day (Design Day)</t>
  </si>
  <si>
    <t>PDAY</t>
  </si>
  <si>
    <t>Intangible Plant, General Plant, Other Rate Base</t>
  </si>
  <si>
    <t>Total Plant w/o General Plant and Intangible Plant</t>
  </si>
  <si>
    <t>PLTxGN_INT</t>
  </si>
  <si>
    <t>Total Plant w/o Intangible Plant</t>
  </si>
  <si>
    <t>PLTxINT</t>
  </si>
  <si>
    <t>Production Plant</t>
  </si>
  <si>
    <t>PRODPT</t>
  </si>
  <si>
    <t>Total Rate Base</t>
  </si>
  <si>
    <t>RATEBASE</t>
  </si>
  <si>
    <t>Residential Sales Revenue</t>
  </si>
  <si>
    <t>RES_REV</t>
  </si>
  <si>
    <t>All Plant, All Expenses</t>
  </si>
  <si>
    <t>Total Revenue Requirement w/ Gross-Up Items</t>
  </si>
  <si>
    <t>REVREQxGRSUP</t>
  </si>
  <si>
    <t>SERV</t>
  </si>
  <si>
    <t>Production Expenses, Natural Gas Storage &amp; Processing Expenses</t>
  </si>
  <si>
    <t>Storage Plant</t>
  </si>
  <si>
    <t>STORPT</t>
  </si>
  <si>
    <t>Sales Revenue, Common Expenses</t>
  </si>
  <si>
    <t>Sales &amp; Transportation Margin Revenue</t>
  </si>
  <si>
    <t>STREV</t>
  </si>
  <si>
    <t>Intangible Plant, Production Plant, Natural Gas Storage &amp; Processing Plant, Distribution Plant, General Plant, LNG Plant, Common Expenses</t>
  </si>
  <si>
    <t>Total Plant</t>
  </si>
  <si>
    <t>TOTPLT</t>
  </si>
  <si>
    <t>Transportation Revenue</t>
  </si>
  <si>
    <t>TRANSREV</t>
  </si>
  <si>
    <t xml:space="preserve">Uncollectibles </t>
  </si>
  <si>
    <t>UNCOLLECT</t>
  </si>
  <si>
    <t>Natural Gas Storage &amp; Processing Plant, Natural Gas Storage &amp; Processing Expenses</t>
  </si>
  <si>
    <t>Winter Throughput</t>
  </si>
  <si>
    <t>WNTR_COM</t>
  </si>
  <si>
    <t>COM</t>
  </si>
  <si>
    <t>Decarbonization Rider Allocator</t>
  </si>
  <si>
    <t>50% Margin Revenue / 50% Customer</t>
  </si>
  <si>
    <t>DECARB_ALLOC</t>
  </si>
  <si>
    <t>88T Direct</t>
  </si>
  <si>
    <t>88T</t>
  </si>
  <si>
    <t>Mains Plant Excluding 88T</t>
  </si>
  <si>
    <t>MAINSPLTX88T</t>
  </si>
  <si>
    <t>Tab E - Summary of Results</t>
  </si>
  <si>
    <t>PUGET SOUND ENERGY</t>
  </si>
  <si>
    <t>Summary of Results</t>
  </si>
  <si>
    <t>Service territory : Washington</t>
  </si>
  <si>
    <t>Service: Natural Gas</t>
  </si>
  <si>
    <t>Service = Electric</t>
  </si>
  <si>
    <t>Time period : Twelve Months ended June 30, 2023</t>
  </si>
  <si>
    <t>Rate Base</t>
  </si>
  <si>
    <t>Proposed Rate of Return</t>
  </si>
  <si>
    <t>Return Requirement</t>
  </si>
  <si>
    <t>Total Operating Expenses (net of non-rate revenues)</t>
  </si>
  <si>
    <t>Present Revenue from Rates</t>
  </si>
  <si>
    <t>Net Income From Present Rates</t>
  </si>
  <si>
    <t>Net Income Deficiency (Sufficiency)</t>
  </si>
  <si>
    <t>Incremental Revenue Related Expenses</t>
  </si>
  <si>
    <t>Incremental Income Taxes</t>
  </si>
  <si>
    <t>Total Cost/Revenue Requirement at Unity</t>
  </si>
  <si>
    <t>Revenue-to-Cost Ratio at Present Rates</t>
  </si>
  <si>
    <t>Parity Ratio at Present Rates</t>
  </si>
  <si>
    <t>Proposed Rate Revenue Change</t>
  </si>
  <si>
    <t>Proposed Revenue from Rates</t>
  </si>
  <si>
    <t>Variance from Unity</t>
  </si>
  <si>
    <t>Revenue-to Cost Ratio at Proposed Rates</t>
  </si>
  <si>
    <t>Parity Ratio at Proposed Rates</t>
  </si>
  <si>
    <t>GAS COST OF SERVICE TEMPLATE</t>
  </si>
  <si>
    <t>GCOST</t>
  </si>
  <si>
    <r>
      <rPr>
        <b/>
        <sz val="12"/>
        <color theme="1"/>
        <rFont val="Aptos Narrow"/>
        <family val="2"/>
        <scheme val="minor"/>
      </rPr>
      <t xml:space="preserve">Tab A - RR Cross-Reference: </t>
    </r>
    <r>
      <rPr>
        <sz val="12"/>
        <color theme="1"/>
        <rFont val="Aptos Narrow"/>
        <family val="2"/>
        <scheme val="minor"/>
      </rPr>
      <t xml:space="preserve">Company's revenue requirement calculation per FERC account by adjustment. </t>
    </r>
  </si>
  <si>
    <r>
      <rPr>
        <b/>
        <sz val="12"/>
        <color theme="1"/>
        <rFont val="Aptos Narrow"/>
        <family val="2"/>
        <scheme val="minor"/>
      </rPr>
      <t>Tab B - Cost of Service Results:</t>
    </r>
    <r>
      <rPr>
        <sz val="12"/>
        <color theme="1"/>
        <rFont val="Aptos Narrow"/>
        <family val="2"/>
        <scheme val="minor"/>
      </rPr>
      <t xml:space="preserve"> Total costs by customer class on FERC account level.</t>
    </r>
  </si>
  <si>
    <r>
      <rPr>
        <b/>
        <sz val="12"/>
        <color theme="1"/>
        <rFont val="Aptos Narrow"/>
        <family val="2"/>
        <scheme val="minor"/>
      </rPr>
      <t xml:space="preserve">Tab C - Cost of Service Allocation Factors: </t>
    </r>
    <r>
      <rPr>
        <sz val="12"/>
        <color theme="1"/>
        <rFont val="Aptos Narrow"/>
        <family val="2"/>
        <scheme val="minor"/>
      </rPr>
      <t>Ratios used to allocate cost  by customer class on FERC account level.</t>
    </r>
  </si>
  <si>
    <r>
      <rPr>
        <b/>
        <sz val="12"/>
        <color theme="1"/>
        <rFont val="Aptos Narrow"/>
        <family val="2"/>
        <scheme val="minor"/>
      </rPr>
      <t xml:space="preserve">Tab D - Summary of Adjustments: </t>
    </r>
    <r>
      <rPr>
        <sz val="12"/>
        <color theme="1"/>
        <rFont val="Aptos Narrow"/>
        <family val="2"/>
        <scheme val="minor"/>
      </rPr>
      <t xml:space="preserve"> Summary of all adjustments accounted in the revenue requirement model.</t>
    </r>
  </si>
  <si>
    <r>
      <rPr>
        <b/>
        <sz val="12"/>
        <color theme="1"/>
        <rFont val="Aptos Narrow"/>
        <family val="2"/>
        <scheme val="minor"/>
      </rPr>
      <t xml:space="preserve">Tab E - Summary of Results: </t>
    </r>
    <r>
      <rPr>
        <sz val="12"/>
        <color theme="1"/>
        <rFont val="Aptos Narrow"/>
        <family val="2"/>
        <scheme val="minor"/>
      </rPr>
      <t xml:space="preserve"> Summary of revenue requirement model results.</t>
    </r>
  </si>
  <si>
    <t>Instructions</t>
  </si>
  <si>
    <t>Fill out every tab with the appropriate information.</t>
  </si>
  <si>
    <t>Add as many columns as necessary to tabs A, B, C, and E.</t>
  </si>
  <si>
    <t>If a FERC account is not used, please leave it blank. Please do not delete any unused rows.</t>
  </si>
  <si>
    <t xml:space="preserve">If a FERC account is not included in the templates, please contact Staff immediately. </t>
  </si>
  <si>
    <t>Most Current Version as of:</t>
  </si>
  <si>
    <t>January 2024</t>
  </si>
  <si>
    <t>Check NOI</t>
  </si>
  <si>
    <t>Check Rate Base</t>
  </si>
  <si>
    <t>Tab A - Revenue Requirement Cross-Reference</t>
  </si>
  <si>
    <t>RESTATING</t>
  </si>
  <si>
    <t>DEC 23 PROFORMA</t>
  </si>
  <si>
    <t>Total Washington CBR/ROO</t>
  </si>
  <si>
    <t>REVENUES AND EXPENSES</t>
  </si>
  <si>
    <t>PASS-THROUGH REVENUE &amp; EXPENSE</t>
  </si>
  <si>
    <t>TEMPERATURE NORMALIZATION</t>
  </si>
  <si>
    <t>FEDERAL INCOME TAX</t>
  </si>
  <si>
    <t>TAX BENEFIT OF INTEREST</t>
  </si>
  <si>
    <t>BAD DEBTS</t>
  </si>
  <si>
    <t>RATE CASE EXPENSE</t>
  </si>
  <si>
    <t xml:space="preserve">EXCISE TAX </t>
  </si>
  <si>
    <t>EMPLOYEE INSURANCE</t>
  </si>
  <si>
    <t>INJURIES &amp; DAMAGES</t>
  </si>
  <si>
    <t>INCENTIVE PAY</t>
  </si>
  <si>
    <t>INVESTMENT PLAN</t>
  </si>
  <si>
    <t>INTEREST ON  CUSTOMER DEPOSITS</t>
  </si>
  <si>
    <t>PROPERTY AND LIAB INSURANCE</t>
  </si>
  <si>
    <t>DEFERRED G/L ON PROPERTY SALES</t>
  </si>
  <si>
    <t>D&amp;O INSURANCE</t>
  </si>
  <si>
    <t>PENSION PLAN</t>
  </si>
  <si>
    <t>WAGE INCREASE</t>
  </si>
  <si>
    <t>AMA TO EOP RATE BASE</t>
  </si>
  <si>
    <t>UPDATE DEPR RATES</t>
  </si>
  <si>
    <t>WUTC FILING FEE</t>
  </si>
  <si>
    <t>PRO FORMA O&amp;M</t>
  </si>
  <si>
    <t>REMOVE AMR PLANT AND DEPRECIATION</t>
  </si>
  <si>
    <t>AMI PLANT AND DEFERRAL</t>
  </si>
  <si>
    <t>ENVIRONMENTAL REMEDIATION</t>
  </si>
  <si>
    <t>ESTIMATED PLANT RETIREMENT RATE BASE</t>
  </si>
  <si>
    <t>TEST YEAR PLANT ROLL FORWARD</t>
  </si>
  <si>
    <t>PROVISIONAL PROFORMA RETIREMENT DEPRECIATION</t>
  </si>
  <si>
    <t>PROGRAMMATIC PROVISIONAL PROFORMA</t>
  </si>
  <si>
    <t>CUSTOMER DRIVEN PROGRAMMATIC PROVISIONAL PROFORMA</t>
  </si>
  <si>
    <t>SPECIFIC PROVISIONAL PROFORMA</t>
  </si>
  <si>
    <t>PROVISIONAL PROFORMA RETIREMENTS DEPRECIATION</t>
  </si>
  <si>
    <t>REMOVE TEST YEAR DEFERRALS</t>
  </si>
  <si>
    <t>REGULATORY FILING FEE DEFERRAL</t>
  </si>
  <si>
    <t>PFG</t>
  </si>
  <si>
    <t>LTIP</t>
  </si>
  <si>
    <t>TACOMA LNG PLANT DEFERRAL</t>
  </si>
  <si>
    <t>GAS REGULATORY ASSETS &amp; LIAB</t>
  </si>
  <si>
    <t>REMOVAL OF TACOMA LNG DISTRIBUTION UPGRADE</t>
  </si>
  <si>
    <t>OPEN</t>
  </si>
  <si>
    <t>Total Restating Adjustments</t>
  </si>
  <si>
    <t>ESTIMATED PLANT RETIREMENTS RATE BASE</t>
  </si>
  <si>
    <t>SPECIFIC  PROVISIONAL PROFORMA</t>
  </si>
  <si>
    <t>PROJECTED PROVISIONAL PROFORMA</t>
  </si>
  <si>
    <t>TACOMA LNG PLANT AND DEFERRAL - REMOVAL</t>
  </si>
  <si>
    <t>Total Proforma Adjustments</t>
  </si>
  <si>
    <t>Total Proforma and Restating Adjustments</t>
  </si>
  <si>
    <t>Subtotal Proforma Results of Operations</t>
  </si>
  <si>
    <t>Adjustment number</t>
  </si>
  <si>
    <t>Sum of restating adjustments</t>
  </si>
  <si>
    <t>Sum of proforma adjustments</t>
  </si>
  <si>
    <t xml:space="preserve"> 8462 - Gas LNG Other Expenses - not included in the original template</t>
  </si>
  <si>
    <t>o</t>
  </si>
  <si>
    <t xml:space="preserve"> Easements</t>
  </si>
  <si>
    <t xml:space="preserve"> Computer Equipment</t>
  </si>
  <si>
    <t xml:space="preserve">Other tangible property </t>
  </si>
  <si>
    <t>Clearing Account</t>
  </si>
  <si>
    <t>Tab D - Summary of Adjustments</t>
  </si>
  <si>
    <t>UTILITY COMPANY</t>
  </si>
  <si>
    <t>Summary of Adjustments</t>
  </si>
  <si>
    <t>Time period : Twelve Months ended MONTH DAY, YEAR</t>
  </si>
  <si>
    <t>Restating Adjustments</t>
  </si>
  <si>
    <t>Washington Natural Gas</t>
  </si>
  <si>
    <t>Column</t>
  </si>
  <si>
    <t>Work paper reference</t>
  </si>
  <si>
    <t>Description of Adjustment</t>
  </si>
  <si>
    <t xml:space="preserve">NOI   </t>
  </si>
  <si>
    <t>Revenue Requirement</t>
  </si>
  <si>
    <t>Conversion Factor</t>
  </si>
  <si>
    <t>NG-ROO</t>
  </si>
  <si>
    <t>GAS DECARBONIZATION STUDY DEFERRAL AMORTIZATION</t>
  </si>
  <si>
    <t>check==&gt;</t>
  </si>
  <si>
    <t xml:space="preserve">     Restated Total</t>
  </si>
  <si>
    <t>Proforma Adjustments</t>
  </si>
  <si>
    <t>NG-PREV</t>
  </si>
  <si>
    <t xml:space="preserve">     Pro Forma Total</t>
  </si>
  <si>
    <t>Total Revenue Requirement Change</t>
  </si>
  <si>
    <t>Special notes:</t>
  </si>
  <si>
    <t>Reflects Nucor's proposed allocation of mains and correction to 88T cost assignment.</t>
  </si>
  <si>
    <t>Account 870 has been moved from the transmission to distribution grouping. Please functionalize account 870 as distribution. Please request an on-going exemption for this account to functionalize as distribution until the WACs have been updated.</t>
  </si>
  <si>
    <t xml:space="preserve">Revenue requirement shown in Tab A and adjustments in Tab D consistent with PSE's filing. </t>
  </si>
  <si>
    <t>Nucor Exh. KCH-3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</si>
</sst>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"/>
    <numFmt numFmtId="166" formatCode="_(&quot;$&quot;* #,##0_);_(&quot;$&quot;* \(#,##0\);_(&quot;$&quot;* &quot;-&quot;??_);_(@_)"/>
    <numFmt numFmtId="167" formatCode="0.0000"/>
    <numFmt numFmtId="168" formatCode="_(* #,##0.00_);_(* \(#,##0.00\);_(* &quot;-&quot;_);_(@_)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2"/>
      <name val="Aptos Narrow"/>
      <family val="2"/>
      <scheme val="minor"/>
    </font>
    <font>
      <sz val="12"/>
      <color rgb="FF000000"/>
      <name val="Calibri"/>
      <family val="2"/>
    </font>
    <font>
      <sz val="11"/>
      <color theme="0" tint="-0.1499984740745262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2"/>
      <color rgb="FF0000FF"/>
      <name val="Aptos Narrow"/>
      <family val="2"/>
      <scheme val="minor"/>
    </font>
    <font>
      <b/>
      <sz val="10"/>
      <color rgb="FF0000FF"/>
      <name val="Times New Roman"/>
      <family val="1"/>
    </font>
    <font>
      <sz val="11"/>
      <color theme="1"/>
      <name val="Calibri"/>
      <family val="2"/>
    </font>
    <font>
      <sz val="12"/>
      <color indexed="21"/>
      <name val="Aptos Narrow"/>
      <family val="2"/>
      <scheme val="minor"/>
    </font>
    <font>
      <sz val="12"/>
      <color indexed="12"/>
      <name val="Aptos Narrow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C343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00CC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0000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6">
    <xf numFmtId="0" fontId="0" fillId="0" borderId="0" xfId="0"/>
    <xf numFmtId="49" fontId="2" fillId="0" borderId="0" xfId="0" applyNumberFormat="1" applyFont="1"/>
    <xf numFmtId="0" fontId="2" fillId="0" borderId="0" xfId="0" applyFont="1"/>
    <xf numFmtId="17" fontId="3" fillId="0" borderId="0" xfId="0" applyNumberFormat="1" applyFont="1" applyAlignment="1">
      <alignment horizontal="left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37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  <xf numFmtId="0" fontId="6" fillId="3" borderId="5" xfId="0" quotePrefix="1" applyFont="1" applyFill="1" applyBorder="1" applyAlignment="1">
      <alignment horizontal="center"/>
    </xf>
    <xf numFmtId="0" fontId="8" fillId="0" borderId="7" xfId="0" applyFont="1" applyBorder="1" applyAlignment="1">
      <alignment horizontal="left" vertical="center" wrapText="1"/>
    </xf>
    <xf numFmtId="0" fontId="2" fillId="0" borderId="8" xfId="0" quotePrefix="1" applyFont="1" applyBorder="1" applyAlignment="1">
      <alignment horizontal="center"/>
    </xf>
    <xf numFmtId="41" fontId="2" fillId="0" borderId="0" xfId="0" applyNumberFormat="1" applyFont="1"/>
    <xf numFmtId="0" fontId="8" fillId="0" borderId="0" xfId="0" applyFont="1" applyAlignment="1">
      <alignment horizontal="left" vertical="center" wrapText="1"/>
    </xf>
    <xf numFmtId="0" fontId="2" fillId="0" borderId="10" xfId="0" quotePrefix="1" applyFont="1" applyBorder="1" applyAlignment="1">
      <alignment horizontal="center" vertical="center"/>
    </xf>
    <xf numFmtId="0" fontId="2" fillId="0" borderId="10" xfId="0" quotePrefix="1" applyFont="1" applyBorder="1" applyAlignment="1">
      <alignment horizontal="center"/>
    </xf>
    <xf numFmtId="3" fontId="6" fillId="3" borderId="12" xfId="0" applyNumberFormat="1" applyFont="1" applyFill="1" applyBorder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164" fontId="7" fillId="5" borderId="14" xfId="0" applyNumberFormat="1" applyFont="1" applyFill="1" applyBorder="1"/>
    <xf numFmtId="0" fontId="8" fillId="0" borderId="7" xfId="0" applyFont="1" applyBorder="1" applyAlignment="1">
      <alignment vertical="center" wrapText="1"/>
    </xf>
    <xf numFmtId="3" fontId="8" fillId="0" borderId="10" xfId="0" applyNumberFormat="1" applyFont="1" applyBorder="1" applyAlignment="1">
      <alignment horizontal="center" wrapText="1"/>
    </xf>
    <xf numFmtId="165" fontId="8" fillId="0" borderId="10" xfId="0" applyNumberFormat="1" applyFont="1" applyBorder="1" applyAlignment="1">
      <alignment horizontal="center" wrapText="1"/>
    </xf>
    <xf numFmtId="0" fontId="8" fillId="0" borderId="15" xfId="0" applyFont="1" applyBorder="1" applyAlignment="1">
      <alignment vertical="center" wrapText="1"/>
    </xf>
    <xf numFmtId="0" fontId="8" fillId="0" borderId="10" xfId="0" applyFont="1" applyBorder="1" applyAlignment="1">
      <alignment horizontal="center" wrapText="1"/>
    </xf>
    <xf numFmtId="0" fontId="2" fillId="0" borderId="16" xfId="0" applyFont="1" applyBorder="1"/>
    <xf numFmtId="0" fontId="8" fillId="0" borderId="16" xfId="0" applyFont="1" applyBorder="1" applyAlignment="1">
      <alignment vertical="center" wrapText="1"/>
    </xf>
    <xf numFmtId="0" fontId="8" fillId="0" borderId="0" xfId="0" applyFont="1" applyAlignment="1">
      <alignment horizontal="center" wrapText="1"/>
    </xf>
    <xf numFmtId="41" fontId="2" fillId="0" borderId="15" xfId="0" applyNumberFormat="1" applyFont="1" applyBorder="1"/>
    <xf numFmtId="41" fontId="2" fillId="0" borderId="4" xfId="0" applyNumberFormat="1" applyFont="1" applyBorder="1"/>
    <xf numFmtId="3" fontId="8" fillId="0" borderId="8" xfId="0" applyNumberFormat="1" applyFont="1" applyBorder="1" applyAlignment="1">
      <alignment horizontal="center" wrapText="1"/>
    </xf>
    <xf numFmtId="0" fontId="2" fillId="0" borderId="0" xfId="0" applyFont="1" applyAlignment="1">
      <alignment horizontal="left" vertical="center"/>
    </xf>
    <xf numFmtId="0" fontId="8" fillId="0" borderId="4" xfId="0" applyFont="1" applyBorder="1" applyAlignment="1">
      <alignment vertical="center" wrapText="1"/>
    </xf>
    <xf numFmtId="3" fontId="8" fillId="0" borderId="17" xfId="0" applyNumberFormat="1" applyFont="1" applyBorder="1" applyAlignment="1">
      <alignment horizontal="center" wrapText="1"/>
    </xf>
    <xf numFmtId="0" fontId="2" fillId="0" borderId="15" xfId="0" applyFont="1" applyBorder="1"/>
    <xf numFmtId="0" fontId="2" fillId="0" borderId="4" xfId="0" applyFont="1" applyBorder="1"/>
    <xf numFmtId="0" fontId="2" fillId="0" borderId="1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wrapText="1"/>
    </xf>
    <xf numFmtId="165" fontId="8" fillId="0" borderId="17" xfId="0" applyNumberFormat="1" applyFont="1" applyBorder="1" applyAlignment="1">
      <alignment horizontal="center" wrapText="1"/>
    </xf>
    <xf numFmtId="0" fontId="2" fillId="7" borderId="0" xfId="0" applyFont="1" applyFill="1"/>
    <xf numFmtId="1" fontId="2" fillId="0" borderId="10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/>
    </xf>
    <xf numFmtId="164" fontId="2" fillId="0" borderId="0" xfId="0" applyNumberFormat="1" applyFont="1"/>
    <xf numFmtId="0" fontId="10" fillId="0" borderId="0" xfId="0" applyFont="1" applyAlignment="1">
      <alignment horizontal="right"/>
    </xf>
    <xf numFmtId="0" fontId="2" fillId="0" borderId="0" xfId="0" applyFont="1" applyAlignment="1">
      <alignment horizontal="left" vertical="center" indent="4"/>
    </xf>
    <xf numFmtId="0" fontId="10" fillId="0" borderId="1" xfId="0" applyFont="1" applyBorder="1" applyAlignment="1">
      <alignment horizontal="right"/>
    </xf>
    <xf numFmtId="0" fontId="8" fillId="0" borderId="1" xfId="0" applyFont="1" applyBorder="1" applyAlignment="1">
      <alignment vertical="center" wrapText="1"/>
    </xf>
    <xf numFmtId="0" fontId="8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8" fillId="0" borderId="15" xfId="0" applyFont="1" applyBorder="1"/>
    <xf numFmtId="0" fontId="8" fillId="0" borderId="8" xfId="0" applyFont="1" applyBorder="1" applyAlignment="1">
      <alignment horizontal="center"/>
    </xf>
    <xf numFmtId="0" fontId="8" fillId="0" borderId="16" xfId="0" applyFont="1" applyBorder="1"/>
    <xf numFmtId="0" fontId="8" fillId="0" borderId="10" xfId="0" applyFont="1" applyBorder="1" applyAlignment="1">
      <alignment horizontal="center"/>
    </xf>
    <xf numFmtId="0" fontId="8" fillId="0" borderId="4" xfId="0" applyFont="1" applyBorder="1"/>
    <xf numFmtId="0" fontId="8" fillId="0" borderId="17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left" vertical="center"/>
    </xf>
    <xf numFmtId="0" fontId="8" fillId="7" borderId="11" xfId="0" applyFont="1" applyFill="1" applyBorder="1" applyAlignment="1">
      <alignment horizontal="center" vertical="center"/>
    </xf>
    <xf numFmtId="0" fontId="8" fillId="0" borderId="15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9" fillId="0" borderId="2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1" xfId="0" applyFont="1" applyBorder="1" applyAlignment="1">
      <alignment horizontal="center"/>
    </xf>
    <xf numFmtId="0" fontId="8" fillId="0" borderId="0" xfId="0" applyFont="1"/>
    <xf numFmtId="41" fontId="6" fillId="3" borderId="12" xfId="0" applyNumberFormat="1" applyFont="1" applyFill="1" applyBorder="1"/>
    <xf numFmtId="0" fontId="9" fillId="0" borderId="12" xfId="0" applyFont="1" applyBorder="1" applyAlignment="1">
      <alignment horizontal="center" vertical="center" wrapText="1"/>
    </xf>
    <xf numFmtId="41" fontId="7" fillId="5" borderId="14" xfId="0" applyNumberFormat="1" applyFont="1" applyFill="1" applyBorder="1"/>
    <xf numFmtId="0" fontId="8" fillId="7" borderId="12" xfId="0" applyFont="1" applyFill="1" applyBorder="1" applyAlignment="1">
      <alignment horizontal="left"/>
    </xf>
    <xf numFmtId="0" fontId="8" fillId="7" borderId="11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wrapText="1"/>
    </xf>
    <xf numFmtId="0" fontId="9" fillId="7" borderId="2" xfId="0" applyFont="1" applyFill="1" applyBorder="1" applyAlignment="1">
      <alignment horizontal="center"/>
    </xf>
    <xf numFmtId="41" fontId="6" fillId="9" borderId="14" xfId="0" applyNumberFormat="1" applyFont="1" applyFill="1" applyBorder="1"/>
    <xf numFmtId="0" fontId="8" fillId="0" borderId="16" xfId="0" applyFont="1" applyBorder="1" applyAlignment="1">
      <alignment wrapText="1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37" fontId="6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37" fontId="6" fillId="0" borderId="19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/>
    </xf>
    <xf numFmtId="10" fontId="2" fillId="0" borderId="0" xfId="0" applyNumberFormat="1" applyFont="1"/>
    <xf numFmtId="43" fontId="2" fillId="0" borderId="0" xfId="0" applyNumberFormat="1" applyFont="1"/>
    <xf numFmtId="10" fontId="0" fillId="0" borderId="0" xfId="1" applyNumberFormat="1" applyFont="1"/>
    <xf numFmtId="10" fontId="0" fillId="0" borderId="0" xfId="0" applyNumberFormat="1"/>
    <xf numFmtId="0" fontId="2" fillId="10" borderId="21" xfId="0" applyFont="1" applyFill="1" applyBorder="1" applyAlignment="1">
      <alignment wrapText="1"/>
    </xf>
    <xf numFmtId="0" fontId="2" fillId="10" borderId="21" xfId="0" applyFont="1" applyFill="1" applyBorder="1"/>
    <xf numFmtId="10" fontId="2" fillId="10" borderId="21" xfId="0" applyNumberFormat="1" applyFont="1" applyFill="1" applyBorder="1"/>
    <xf numFmtId="43" fontId="2" fillId="10" borderId="21" xfId="0" applyNumberFormat="1" applyFont="1" applyFill="1" applyBorder="1"/>
    <xf numFmtId="0" fontId="0" fillId="0" borderId="0" xfId="0" applyAlignment="1">
      <alignment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9" xfId="0" applyFont="1" applyBorder="1"/>
    <xf numFmtId="0" fontId="6" fillId="0" borderId="19" xfId="0" applyFont="1" applyBorder="1" applyAlignment="1">
      <alignment horizontal="center" vertical="center" wrapText="1"/>
    </xf>
    <xf numFmtId="166" fontId="8" fillId="0" borderId="0" xfId="0" applyNumberFormat="1" applyFont="1"/>
    <xf numFmtId="10" fontId="8" fillId="0" borderId="0" xfId="0" applyNumberFormat="1" applyFont="1"/>
    <xf numFmtId="166" fontId="8" fillId="0" borderId="1" xfId="0" applyNumberFormat="1" applyFont="1" applyBorder="1"/>
    <xf numFmtId="166" fontId="2" fillId="0" borderId="7" xfId="0" applyNumberFormat="1" applyFont="1" applyBorder="1"/>
    <xf numFmtId="2" fontId="2" fillId="0" borderId="0" xfId="0" applyNumberFormat="1" applyFont="1"/>
    <xf numFmtId="167" fontId="2" fillId="0" borderId="0" xfId="0" applyNumberFormat="1" applyFont="1"/>
    <xf numFmtId="166" fontId="2" fillId="0" borderId="0" xfId="0" applyNumberFormat="1" applyFont="1"/>
    <xf numFmtId="0" fontId="6" fillId="0" borderId="0" xfId="0" applyFont="1"/>
    <xf numFmtId="0" fontId="13" fillId="0" borderId="0" xfId="0" applyFont="1"/>
    <xf numFmtId="0" fontId="13" fillId="0" borderId="0" xfId="0" applyFont="1" applyAlignment="1">
      <alignment wrapText="1"/>
    </xf>
    <xf numFmtId="17" fontId="2" fillId="0" borderId="0" xfId="0" applyNumberFormat="1" applyFont="1"/>
    <xf numFmtId="3" fontId="14" fillId="11" borderId="0" xfId="0" applyNumberFormat="1" applyFont="1" applyFill="1" applyAlignment="1">
      <alignment horizontal="right"/>
    </xf>
    <xf numFmtId="0" fontId="15" fillId="0" borderId="0" xfId="0" applyFont="1" applyAlignment="1">
      <alignment horizontal="right"/>
    </xf>
    <xf numFmtId="0" fontId="16" fillId="0" borderId="0" xfId="0" applyFont="1"/>
    <xf numFmtId="43" fontId="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42" fontId="5" fillId="0" borderId="0" xfId="0" applyNumberFormat="1" applyFont="1"/>
    <xf numFmtId="0" fontId="17" fillId="0" borderId="0" xfId="0" applyFont="1"/>
    <xf numFmtId="0" fontId="18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8" fontId="2" fillId="0" borderId="0" xfId="0" applyNumberFormat="1" applyFont="1"/>
    <xf numFmtId="0" fontId="6" fillId="3" borderId="5" xfId="0" applyFont="1" applyFill="1" applyBorder="1" applyAlignment="1">
      <alignment horizontal="center" wrapText="1"/>
    </xf>
    <xf numFmtId="2" fontId="6" fillId="3" borderId="5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left" wrapText="1"/>
    </xf>
    <xf numFmtId="164" fontId="0" fillId="0" borderId="0" xfId="2" applyNumberFormat="1" applyFont="1" applyFill="1" applyAlignment="1">
      <alignment horizontal="left" wrapText="1"/>
    </xf>
    <xf numFmtId="164" fontId="16" fillId="0" borderId="0" xfId="0" applyNumberFormat="1" applyFont="1"/>
    <xf numFmtId="164" fontId="1" fillId="0" borderId="0" xfId="0" applyNumberFormat="1" applyFont="1"/>
    <xf numFmtId="164" fontId="2" fillId="0" borderId="4" xfId="0" applyNumberFormat="1" applyFont="1" applyBorder="1"/>
    <xf numFmtId="164" fontId="6" fillId="3" borderId="12" xfId="0" applyNumberFormat="1" applyFont="1" applyFill="1" applyBorder="1"/>
    <xf numFmtId="164" fontId="0" fillId="0" borderId="0" xfId="0" applyNumberFormat="1"/>
    <xf numFmtId="164" fontId="1" fillId="0" borderId="0" xfId="2" applyNumberFormat="1" applyFont="1" applyFill="1"/>
    <xf numFmtId="164" fontId="11" fillId="3" borderId="12" xfId="0" applyNumberFormat="1" applyFont="1" applyFill="1" applyBorder="1"/>
    <xf numFmtId="164" fontId="0" fillId="0" borderId="0" xfId="2" applyNumberFormat="1" applyFont="1" applyAlignment="1">
      <alignment horizontal="left" wrapText="1"/>
    </xf>
    <xf numFmtId="164" fontId="2" fillId="0" borderId="0" xfId="2" applyNumberFormat="1" applyFont="1"/>
    <xf numFmtId="0" fontId="2" fillId="13" borderId="0" xfId="0" applyFont="1" applyFill="1" applyAlignment="1">
      <alignment horizontal="center" vertical="center" wrapText="1"/>
    </xf>
    <xf numFmtId="0" fontId="10" fillId="13" borderId="0" xfId="0" applyFont="1" applyFill="1" applyAlignment="1">
      <alignment horizontal="right"/>
    </xf>
    <xf numFmtId="164" fontId="2" fillId="13" borderId="0" xfId="0" applyNumberFormat="1" applyFont="1" applyFill="1"/>
    <xf numFmtId="164" fontId="2" fillId="13" borderId="0" xfId="0" applyNumberFormat="1" applyFont="1" applyFill="1" applyAlignment="1">
      <alignment horizontal="left" vertical="center" indent="4"/>
    </xf>
    <xf numFmtId="0" fontId="10" fillId="13" borderId="1" xfId="0" applyFont="1" applyFill="1" applyBorder="1" applyAlignment="1">
      <alignment horizontal="right"/>
    </xf>
    <xf numFmtId="164" fontId="6" fillId="2" borderId="12" xfId="0" applyNumberFormat="1" applyFont="1" applyFill="1" applyBorder="1"/>
    <xf numFmtId="0" fontId="19" fillId="0" borderId="0" xfId="0" applyFont="1"/>
    <xf numFmtId="164" fontId="6" fillId="3" borderId="14" xfId="0" applyNumberFormat="1" applyFont="1" applyFill="1" applyBorder="1"/>
    <xf numFmtId="164" fontId="6" fillId="9" borderId="14" xfId="0" applyNumberFormat="1" applyFont="1" applyFill="1" applyBorder="1"/>
    <xf numFmtId="38" fontId="2" fillId="0" borderId="0" xfId="0" applyNumberFormat="1" applyFont="1"/>
    <xf numFmtId="39" fontId="2" fillId="0" borderId="0" xfId="0" applyNumberFormat="1" applyFont="1"/>
    <xf numFmtId="44" fontId="2" fillId="0" borderId="0" xfId="0" applyNumberFormat="1" applyFont="1"/>
    <xf numFmtId="41" fontId="9" fillId="0" borderId="0" xfId="0" applyNumberFormat="1" applyFont="1" applyAlignment="1">
      <alignment horizontal="center"/>
    </xf>
    <xf numFmtId="41" fontId="8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1" fontId="8" fillId="0" borderId="5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4" fontId="8" fillId="0" borderId="0" xfId="0" applyNumberFormat="1" applyFont="1" applyAlignment="1">
      <alignment horizontal="left"/>
    </xf>
    <xf numFmtId="0" fontId="2" fillId="0" borderId="2" xfId="0" applyFont="1" applyBorder="1"/>
    <xf numFmtId="41" fontId="8" fillId="0" borderId="0" xfId="0" applyNumberFormat="1" applyFont="1"/>
    <xf numFmtId="41" fontId="8" fillId="0" borderId="0" xfId="0" applyNumberFormat="1" applyFont="1" applyAlignment="1">
      <alignment horizontal="right"/>
    </xf>
    <xf numFmtId="164" fontId="8" fillId="0" borderId="0" xfId="0" applyNumberFormat="1" applyFont="1"/>
    <xf numFmtId="164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right"/>
    </xf>
    <xf numFmtId="3" fontId="20" fillId="0" borderId="0" xfId="0" applyNumberFormat="1" applyFont="1" applyAlignment="1">
      <alignment horizontal="center"/>
    </xf>
    <xf numFmtId="41" fontId="21" fillId="0" borderId="0" xfId="0" applyNumberFormat="1" applyFont="1"/>
    <xf numFmtId="0" fontId="5" fillId="0" borderId="0" xfId="0" applyFont="1"/>
    <xf numFmtId="168" fontId="5" fillId="0" borderId="0" xfId="0" applyNumberFormat="1" applyFont="1"/>
    <xf numFmtId="43" fontId="5" fillId="0" borderId="0" xfId="0" applyNumberFormat="1" applyFont="1"/>
    <xf numFmtId="3" fontId="21" fillId="0" borderId="0" xfId="0" applyNumberFormat="1" applyFont="1"/>
    <xf numFmtId="0" fontId="8" fillId="0" borderId="0" xfId="0" applyFont="1" applyAlignment="1">
      <alignment horizontal="left"/>
    </xf>
    <xf numFmtId="41" fontId="8" fillId="0" borderId="23" xfId="0" applyNumberFormat="1" applyFont="1" applyBorder="1"/>
    <xf numFmtId="10" fontId="9" fillId="0" borderId="23" xfId="0" applyNumberFormat="1" applyFont="1" applyBorder="1" applyAlignment="1">
      <alignment horizontal="left"/>
    </xf>
    <xf numFmtId="10" fontId="9" fillId="0" borderId="0" xfId="0" applyNumberFormat="1" applyFont="1" applyAlignment="1">
      <alignment horizontal="left"/>
    </xf>
    <xf numFmtId="0" fontId="2" fillId="0" borderId="0" xfId="0" quotePrefix="1" applyFont="1"/>
    <xf numFmtId="4" fontId="8" fillId="0" borderId="0" xfId="0" applyNumberFormat="1" applyFont="1" applyAlignment="1">
      <alignment horizontal="center"/>
    </xf>
    <xf numFmtId="3" fontId="8" fillId="0" borderId="0" xfId="0" applyNumberFormat="1" applyFont="1"/>
    <xf numFmtId="41" fontId="8" fillId="0" borderId="24" xfId="0" applyNumberFormat="1" applyFont="1" applyBorder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6" fillId="2" borderId="4" xfId="0" quotePrefix="1" applyFont="1" applyFill="1" applyBorder="1" applyAlignment="1">
      <alignment horizontal="right"/>
    </xf>
    <xf numFmtId="0" fontId="6" fillId="2" borderId="1" xfId="0" quotePrefix="1" applyFont="1" applyFill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6" fillId="2" borderId="5" xfId="0" quotePrefix="1" applyFont="1" applyFill="1" applyBorder="1" applyAlignment="1">
      <alignment horizontal="right"/>
    </xf>
    <xf numFmtId="0" fontId="6" fillId="2" borderId="11" xfId="0" quotePrefix="1" applyFont="1" applyFill="1" applyBorder="1" applyAlignment="1">
      <alignment horizontal="right"/>
    </xf>
    <xf numFmtId="0" fontId="9" fillId="2" borderId="5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0" fontId="9" fillId="2" borderId="12" xfId="0" applyFont="1" applyFill="1" applyBorder="1" applyAlignment="1">
      <alignment horizontal="right" vertical="center"/>
    </xf>
    <xf numFmtId="0" fontId="6" fillId="3" borderId="2" xfId="0" quotePrefix="1" applyFont="1" applyFill="1" applyBorder="1" applyAlignment="1">
      <alignment horizontal="right"/>
    </xf>
    <xf numFmtId="0" fontId="7" fillId="4" borderId="7" xfId="0" applyFont="1" applyFill="1" applyBorder="1" applyAlignment="1">
      <alignment horizontal="right"/>
    </xf>
    <xf numFmtId="0" fontId="7" fillId="4" borderId="8" xfId="0" applyFont="1" applyFill="1" applyBorder="1" applyAlignment="1">
      <alignment horizontal="right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9" fillId="2" borderId="2" xfId="0" applyFont="1" applyFill="1" applyBorder="1" applyAlignment="1">
      <alignment horizontal="right" vertical="center"/>
    </xf>
    <xf numFmtId="0" fontId="6" fillId="2" borderId="12" xfId="0" quotePrefix="1" applyFont="1" applyFill="1" applyBorder="1" applyAlignment="1">
      <alignment horizontal="right"/>
    </xf>
    <xf numFmtId="0" fontId="9" fillId="6" borderId="2" xfId="0" applyFont="1" applyFill="1" applyBorder="1" applyAlignment="1">
      <alignment horizontal="right"/>
    </xf>
    <xf numFmtId="0" fontId="9" fillId="6" borderId="12" xfId="0" applyFont="1" applyFill="1" applyBorder="1" applyAlignment="1">
      <alignment horizontal="right"/>
    </xf>
    <xf numFmtId="0" fontId="9" fillId="6" borderId="5" xfId="0" applyFont="1" applyFill="1" applyBorder="1" applyAlignment="1">
      <alignment horizontal="right"/>
    </xf>
    <xf numFmtId="0" fontId="9" fillId="6" borderId="11" xfId="0" applyFont="1" applyFill="1" applyBorder="1" applyAlignment="1">
      <alignment horizontal="right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right"/>
    </xf>
    <xf numFmtId="0" fontId="9" fillId="6" borderId="17" xfId="0" applyFont="1" applyFill="1" applyBorder="1" applyAlignment="1">
      <alignment horizontal="right"/>
    </xf>
    <xf numFmtId="0" fontId="9" fillId="0" borderId="1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right"/>
    </xf>
    <xf numFmtId="0" fontId="9" fillId="6" borderId="6" xfId="0" applyFont="1" applyFill="1" applyBorder="1" applyAlignment="1">
      <alignment horizontal="right"/>
    </xf>
    <xf numFmtId="0" fontId="0" fillId="0" borderId="4" xfId="0" applyBorder="1" applyAlignment="1">
      <alignment horizontal="center" vertical="center" wrapText="1"/>
    </xf>
    <xf numFmtId="0" fontId="9" fillId="6" borderId="4" xfId="0" applyFont="1" applyFill="1" applyBorder="1" applyAlignment="1">
      <alignment horizontal="right"/>
    </xf>
    <xf numFmtId="0" fontId="6" fillId="3" borderId="15" xfId="0" quotePrefix="1" applyFont="1" applyFill="1" applyBorder="1" applyAlignment="1">
      <alignment horizontal="right"/>
    </xf>
    <xf numFmtId="0" fontId="6" fillId="3" borderId="8" xfId="0" quotePrefix="1" applyFont="1" applyFill="1" applyBorder="1" applyAlignment="1">
      <alignment horizontal="right"/>
    </xf>
    <xf numFmtId="0" fontId="6" fillId="3" borderId="4" xfId="0" quotePrefix="1" applyFont="1" applyFill="1" applyBorder="1" applyAlignment="1">
      <alignment horizontal="right"/>
    </xf>
    <xf numFmtId="0" fontId="6" fillId="3" borderId="17" xfId="0" quotePrefix="1" applyFont="1" applyFill="1" applyBorder="1" applyAlignment="1">
      <alignment horizontal="right"/>
    </xf>
    <xf numFmtId="0" fontId="6" fillId="3" borderId="5" xfId="0" quotePrefix="1" applyFont="1" applyFill="1" applyBorder="1" applyAlignment="1">
      <alignment horizontal="right"/>
    </xf>
    <xf numFmtId="0" fontId="6" fillId="3" borderId="11" xfId="0" quotePrefix="1" applyFont="1" applyFill="1" applyBorder="1" applyAlignment="1">
      <alignment horizontal="right"/>
    </xf>
    <xf numFmtId="0" fontId="9" fillId="6" borderId="7" xfId="0" applyFont="1" applyFill="1" applyBorder="1" applyAlignment="1">
      <alignment horizontal="right"/>
    </xf>
    <xf numFmtId="0" fontId="9" fillId="6" borderId="8" xfId="0" applyFont="1" applyFill="1" applyBorder="1" applyAlignment="1">
      <alignment horizontal="right"/>
    </xf>
    <xf numFmtId="0" fontId="9" fillId="6" borderId="15" xfId="0" applyFont="1" applyFill="1" applyBorder="1" applyAlignment="1">
      <alignment horizontal="right"/>
    </xf>
    <xf numFmtId="0" fontId="9" fillId="6" borderId="0" xfId="0" applyFont="1" applyFill="1" applyAlignment="1">
      <alignment horizontal="right"/>
    </xf>
    <xf numFmtId="0" fontId="9" fillId="6" borderId="10" xfId="0" applyFont="1" applyFill="1" applyBorder="1" applyAlignment="1">
      <alignment horizontal="right"/>
    </xf>
    <xf numFmtId="0" fontId="9" fillId="0" borderId="6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8" borderId="12" xfId="0" applyFont="1" applyFill="1" applyBorder="1" applyAlignment="1">
      <alignment horizontal="right"/>
    </xf>
    <xf numFmtId="0" fontId="9" fillId="8" borderId="1" xfId="0" applyFont="1" applyFill="1" applyBorder="1" applyAlignment="1">
      <alignment horizontal="right"/>
    </xf>
    <xf numFmtId="0" fontId="9" fillId="8" borderId="17" xfId="0" applyFont="1" applyFill="1" applyBorder="1" applyAlignment="1">
      <alignment horizontal="right"/>
    </xf>
    <xf numFmtId="0" fontId="7" fillId="4" borderId="0" xfId="0" applyFont="1" applyFill="1" applyAlignment="1">
      <alignment horizontal="right"/>
    </xf>
    <xf numFmtId="0" fontId="7" fillId="4" borderId="10" xfId="0" applyFont="1" applyFill="1" applyBorder="1" applyAlignment="1">
      <alignment horizontal="right"/>
    </xf>
    <xf numFmtId="0" fontId="9" fillId="8" borderId="15" xfId="0" applyFont="1" applyFill="1" applyBorder="1" applyAlignment="1">
      <alignment horizontal="right"/>
    </xf>
    <xf numFmtId="0" fontId="9" fillId="8" borderId="0" xfId="0" applyFont="1" applyFill="1" applyAlignment="1">
      <alignment horizontal="right"/>
    </xf>
    <xf numFmtId="0" fontId="9" fillId="8" borderId="10" xfId="0" applyFont="1" applyFill="1" applyBorder="1" applyAlignment="1">
      <alignment horizontal="right"/>
    </xf>
    <xf numFmtId="0" fontId="6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9" fillId="8" borderId="4" xfId="0" applyFont="1" applyFill="1" applyBorder="1" applyAlignment="1">
      <alignment horizontal="right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right"/>
    </xf>
    <xf numFmtId="0" fontId="9" fillId="8" borderId="11" xfId="0" applyFont="1" applyFill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10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7" xfId="0" applyFont="1" applyBorder="1" applyAlignment="1">
      <alignment horizontal="right"/>
    </xf>
    <xf numFmtId="0" fontId="6" fillId="0" borderId="0" xfId="0" applyFont="1" applyAlignment="1">
      <alignment horizontal="center"/>
    </xf>
    <xf numFmtId="0" fontId="6" fillId="3" borderId="12" xfId="0" quotePrefix="1" applyFont="1" applyFill="1" applyBorder="1" applyAlignment="1">
      <alignment horizontal="right"/>
    </xf>
    <xf numFmtId="0" fontId="9" fillId="7" borderId="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41" fontId="8" fillId="0" borderId="1" xfId="0" applyNumberFormat="1" applyFont="1" applyBorder="1" applyAlignment="1">
      <alignment horizontal="center"/>
    </xf>
  </cellXfs>
  <cellStyles count="3">
    <cellStyle name="Comma 2" xfId="2" xr:uid="{30742097-8C84-487D-AEE2-63EEC9EC25B3}"/>
    <cellStyle name="Normal" xfId="0" builtinId="0"/>
    <cellStyle name="Percent 2" xfId="1" xr:uid="{01EEEF32-DCD5-420C-BD36-FD1902DF90A4}"/>
  </cellStyles>
  <dxfs count="19"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  <alignment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Aptos Narrow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1211840</xdr:colOff>
      <xdr:row>3</xdr:row>
      <xdr:rowOff>169158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09ED24-31CA-451D-998E-11CCD173C2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2" t="6272" r="6755" b="22496"/>
        <a:stretch/>
      </xdr:blipFill>
      <xdr:spPr bwMode="auto">
        <a:xfrm>
          <a:off x="1" y="0"/>
          <a:ext cx="1211839" cy="769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1221574</xdr:colOff>
      <xdr:row>3</xdr:row>
      <xdr:rowOff>149733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F4D8AE-5C57-4FD4-A6A3-14C246D6C4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72" t="6272" r="6755" b="22496"/>
        <a:stretch/>
      </xdr:blipFill>
      <xdr:spPr bwMode="auto">
        <a:xfrm>
          <a:off x="1" y="0"/>
          <a:ext cx="1221573" cy="7498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A00F6C-08E1-44E5-936F-7A4C27BD4384}" name="Table13" displayName="Table13" ref="B4:P49" totalsRowShown="0" headerRowDxfId="18" dataDxfId="17">
  <autoFilter ref="B4:P49" xr:uid="{00000000-0009-0000-0100-000002000000}"/>
  <tableColumns count="15">
    <tableColumn id="1" xr3:uid="{4786BC0C-DD7F-46C3-BF4F-36601B0DB843}" name="Costs" dataDxfId="16"/>
    <tableColumn id="13" xr3:uid="{ABB798F2-62DD-471C-B94C-F144C4113D54}" name="Description" dataDxfId="15"/>
    <tableColumn id="11" xr3:uid="{9A2A9882-E774-4100-BC5C-084379882CF7}" name="Acronym" dataDxfId="14"/>
    <tableColumn id="6" xr3:uid="{1F2DD0E0-5EF3-469D-AA87-C256A858B6D8}" name="Functionalization" dataDxfId="13"/>
    <tableColumn id="7" xr3:uid="{30A34D47-1464-4ADF-9012-F080FB4830B7}" name="Classification" dataDxfId="12"/>
    <tableColumn id="8" xr3:uid="{0BE08C2F-FC39-4945-A534-CF7FC870F2AC}" name="Allocation" dataDxfId="11"/>
    <tableColumn id="2" xr3:uid="{A7A52852-0579-4BBF-9D5D-2EAF4EB1F21D}" name="Residential (16,23,53)" dataDxfId="10">
      <calculatedColumnFormula>S5</calculatedColumnFormula>
    </tableColumn>
    <tableColumn id="3" xr3:uid="{A4A2BB9C-AB3C-45FA-917F-E37156889D25}" name="Comm. &amp; Indus. (31,31T)" dataDxfId="9">
      <calculatedColumnFormula>T5</calculatedColumnFormula>
    </tableColumn>
    <tableColumn id="4" xr3:uid="{912517D6-F8D5-4082-A7D2-4584008B2637}" name="Large Volume (41,41T)" dataDxfId="8">
      <calculatedColumnFormula>U5</calculatedColumnFormula>
    </tableColumn>
    <tableColumn id="5" xr3:uid="{9F6C7D75-ED2B-407F-AE2B-F35937330CF9}" name="Interruptible (85, 85T)" dataDxfId="7">
      <calculatedColumnFormula>V5</calculatedColumnFormula>
    </tableColumn>
    <tableColumn id="14" xr3:uid="{92F7D38F-9272-49EA-A2CA-5FFCEB8F6B53}" name="Limited Interruptible (86, 86T)" dataDxfId="6">
      <calculatedColumnFormula>W5</calculatedColumnFormula>
    </tableColumn>
    <tableColumn id="10" xr3:uid="{1BE1A616-79C4-4830-8E5B-DAFB1EFAA114}" name="Non-Exclusive Interruptible (87, 87T)" dataDxfId="5">
      <calculatedColumnFormula>X5</calculatedColumnFormula>
    </tableColumn>
    <tableColumn id="15" xr3:uid="{49C48B99-F8DD-490F-91E4-91DDF98A4CB9}" name="Exclusive Interruptible (88T)" dataDxfId="4">
      <calculatedColumnFormula>Y5</calculatedColumnFormula>
    </tableColumn>
    <tableColumn id="9" xr3:uid="{CD01A3C6-DF50-4764-A46D-8CD64E38D356}" name="Contracts" dataDxfId="3">
      <calculatedColumnFormula>Z5</calculatedColumnFormula>
    </tableColumn>
    <tableColumn id="12" xr3:uid="{CF378661-7FDA-411F-A6D6-660CEA3D502A}" name="TOTAL" dataDxfId="2">
      <calculatedColumnFormula>SUM(Table13[[#This Row],[Residential (16,23,53)]:[Contracts]])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D3BB1-1878-4506-A50C-FD183BCF1D7C}">
  <dimension ref="A1:J31"/>
  <sheetViews>
    <sheetView tabSelected="1" zoomScale="130" zoomScaleNormal="130" workbookViewId="0">
      <selection activeCell="D13" sqref="D13"/>
    </sheetView>
  </sheetViews>
  <sheetFormatPr defaultColWidth="8.5703125" defaultRowHeight="15.75" x14ac:dyDescent="0.25"/>
  <cols>
    <col min="1" max="1" width="107.42578125" style="2" customWidth="1"/>
    <col min="2" max="16384" width="8.5703125" style="2"/>
  </cols>
  <sheetData>
    <row r="1" spans="1:10" x14ac:dyDescent="0.25">
      <c r="G1" s="117" t="s">
        <v>727</v>
      </c>
    </row>
    <row r="3" spans="1:10" x14ac:dyDescent="0.25">
      <c r="A3" s="82" t="s">
        <v>626</v>
      </c>
    </row>
    <row r="4" spans="1:10" x14ac:dyDescent="0.25">
      <c r="A4" s="82" t="s">
        <v>627</v>
      </c>
    </row>
    <row r="8" spans="1:10" x14ac:dyDescent="0.25">
      <c r="A8" s="90" t="s">
        <v>628</v>
      </c>
      <c r="B8" s="90"/>
      <c r="C8" s="90"/>
      <c r="D8" s="90"/>
      <c r="E8" s="90"/>
      <c r="F8" s="90"/>
      <c r="G8" s="90"/>
      <c r="H8" s="90"/>
      <c r="I8" s="90"/>
      <c r="J8" s="90"/>
    </row>
    <row r="9" spans="1:10" ht="14.85" customHeight="1" x14ac:dyDescent="0.25">
      <c r="A9" s="90" t="s">
        <v>629</v>
      </c>
      <c r="B9" s="90"/>
      <c r="C9" s="90"/>
      <c r="D9" s="90"/>
      <c r="E9" s="90"/>
      <c r="F9" s="90"/>
      <c r="G9" s="90"/>
      <c r="H9" s="90"/>
      <c r="I9" s="90"/>
      <c r="J9" s="90"/>
    </row>
    <row r="10" spans="1:10" ht="14.85" customHeight="1" x14ac:dyDescent="0.25">
      <c r="A10" s="90" t="s">
        <v>630</v>
      </c>
      <c r="B10" s="90"/>
      <c r="C10" s="90"/>
      <c r="D10" s="90"/>
      <c r="E10" s="90"/>
      <c r="F10" s="90"/>
      <c r="G10" s="90"/>
      <c r="H10" s="90"/>
      <c r="I10" s="90"/>
      <c r="J10" s="90"/>
    </row>
    <row r="11" spans="1:10" ht="14.85" customHeight="1" x14ac:dyDescent="0.25">
      <c r="A11" s="90" t="s">
        <v>631</v>
      </c>
      <c r="B11" s="90"/>
      <c r="C11" s="90"/>
      <c r="D11" s="90"/>
      <c r="E11" s="90"/>
      <c r="F11" s="90"/>
      <c r="G11" s="90"/>
      <c r="H11" s="90"/>
      <c r="I11" s="90"/>
      <c r="J11" s="90"/>
    </row>
    <row r="12" spans="1:10" ht="14.85" customHeight="1" x14ac:dyDescent="0.25">
      <c r="A12" s="90" t="s">
        <v>632</v>
      </c>
      <c r="B12" s="90"/>
      <c r="C12" s="90"/>
      <c r="D12" s="90"/>
      <c r="E12" s="90"/>
      <c r="F12" s="90"/>
      <c r="G12" s="90"/>
      <c r="H12" s="90"/>
      <c r="I12" s="90"/>
      <c r="J12" s="90"/>
    </row>
    <row r="15" spans="1:10" x14ac:dyDescent="0.25">
      <c r="A15" s="117" t="s">
        <v>633</v>
      </c>
    </row>
    <row r="16" spans="1:10" x14ac:dyDescent="0.25">
      <c r="A16" s="2" t="s">
        <v>634</v>
      </c>
    </row>
    <row r="17" spans="1:1" x14ac:dyDescent="0.25">
      <c r="A17" s="2" t="s">
        <v>635</v>
      </c>
    </row>
    <row r="18" spans="1:1" x14ac:dyDescent="0.25">
      <c r="A18" s="2" t="s">
        <v>636</v>
      </c>
    </row>
    <row r="19" spans="1:1" x14ac:dyDescent="0.25">
      <c r="A19" s="2" t="s">
        <v>637</v>
      </c>
    </row>
    <row r="21" spans="1:1" x14ac:dyDescent="0.25">
      <c r="A21" s="118" t="s">
        <v>723</v>
      </c>
    </row>
    <row r="22" spans="1:1" x14ac:dyDescent="0.25">
      <c r="A22" s="118" t="s">
        <v>724</v>
      </c>
    </row>
    <row r="23" spans="1:1" x14ac:dyDescent="0.25">
      <c r="A23" s="118"/>
    </row>
    <row r="24" spans="1:1" ht="47.25" x14ac:dyDescent="0.25">
      <c r="A24" s="119" t="s">
        <v>725</v>
      </c>
    </row>
    <row r="25" spans="1:1" x14ac:dyDescent="0.25">
      <c r="A25" s="119"/>
    </row>
    <row r="26" spans="1:1" x14ac:dyDescent="0.25">
      <c r="A26" s="119" t="s">
        <v>726</v>
      </c>
    </row>
    <row r="28" spans="1:1" x14ac:dyDescent="0.25">
      <c r="A28" s="2" t="s">
        <v>638</v>
      </c>
    </row>
    <row r="29" spans="1:1" x14ac:dyDescent="0.25">
      <c r="A29" s="1" t="s">
        <v>639</v>
      </c>
    </row>
    <row r="31" spans="1:1" x14ac:dyDescent="0.25">
      <c r="A31" s="120"/>
    </row>
  </sheetData>
  <pageMargins left="0.7" right="0.7" top="0.75" bottom="0.75" header="0.3" footer="0.3"/>
  <pageSetup scale="56" orientation="portrait" horizontalDpi="1200" verticalDpi="1200" r:id="rId1"/>
  <headerFooter>
    <oddHeader>&amp;R&amp;"-,Bold"Nucor Exh. KCH-3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6CD72-3A1B-4E90-9755-ABB6CD2E7469}">
  <dimension ref="A1:GP516"/>
  <sheetViews>
    <sheetView view="pageBreakPreview" zoomScale="60" zoomScaleNormal="70" workbookViewId="0">
      <pane xSplit="5" ySplit="7" topLeftCell="F255" activePane="bottomRight" state="frozen"/>
      <selection activeCell="A28" sqref="A28"/>
      <selection pane="topRight" activeCell="A28" sqref="A28"/>
      <selection pane="bottomLeft" activeCell="A28" sqref="A28"/>
      <selection pane="bottomRight" activeCell="A28" sqref="A28"/>
    </sheetView>
  </sheetViews>
  <sheetFormatPr defaultColWidth="8.5703125" defaultRowHeight="15.75" outlineLevelRow="1" outlineLevelCol="1" x14ac:dyDescent="0.25"/>
  <cols>
    <col min="1" max="1" width="8.5703125" style="2" customWidth="1"/>
    <col min="2" max="2" width="22.42578125" style="2" customWidth="1"/>
    <col min="3" max="3" width="79.42578125" style="2" bestFit="1" customWidth="1"/>
    <col min="4" max="4" width="11" style="2" customWidth="1"/>
    <col min="5" max="5" width="23.7109375" style="2" customWidth="1"/>
    <col min="6" max="46" width="23.7109375" style="2" customWidth="1" outlineLevel="1"/>
    <col min="47" max="47" width="23.7109375" style="2" customWidth="1"/>
    <col min="48" max="87" width="23.7109375" style="2" customWidth="1" outlineLevel="1"/>
    <col min="88" max="90" width="23.7109375" style="2" customWidth="1"/>
    <col min="91" max="91" width="19.5703125" customWidth="1"/>
    <col min="92" max="92" width="8.5703125" style="123" customWidth="1"/>
    <col min="93" max="93" width="6" style="123" bestFit="1" customWidth="1"/>
    <col min="94" max="94" width="18.42578125" customWidth="1"/>
    <col min="95" max="95" width="13.42578125" customWidth="1"/>
    <col min="96" max="100" width="8.5703125" customWidth="1"/>
    <col min="101" max="101" width="10.42578125" customWidth="1"/>
    <col min="102" max="114" width="8.5703125" customWidth="1"/>
    <col min="115" max="115" width="15.42578125" customWidth="1"/>
    <col min="116" max="116" width="8.5703125" customWidth="1"/>
    <col min="117" max="117" width="13.42578125" customWidth="1"/>
    <col min="118" max="118" width="8.5703125" customWidth="1"/>
    <col min="119" max="119" width="18.42578125" customWidth="1"/>
    <col min="120" max="120" width="15.42578125" customWidth="1"/>
    <col min="121" max="121" width="26.42578125" customWidth="1"/>
    <col min="122" max="122" width="36.5703125" customWidth="1"/>
    <col min="123" max="123" width="22.5703125" customWidth="1"/>
    <col min="124" max="124" width="25.5703125" customWidth="1"/>
    <col min="125" max="125" width="8.5703125" customWidth="1"/>
    <col min="126" max="126" width="17.5703125" customWidth="1"/>
    <col min="127" max="127" width="11.5703125" customWidth="1"/>
    <col min="128" max="128" width="19.5703125" customWidth="1"/>
    <col min="129" max="129" width="25.42578125" customWidth="1"/>
    <col min="130" max="130" width="15.5703125" customWidth="1"/>
    <col min="131" max="131" width="42.42578125" customWidth="1"/>
    <col min="132" max="132" width="16.42578125" customWidth="1"/>
    <col min="133" max="133" width="15.42578125" customWidth="1"/>
    <col min="134" max="134" width="13.42578125" customWidth="1"/>
    <col min="135" max="139" width="8.5703125" customWidth="1"/>
    <col min="140" max="140" width="10.42578125" customWidth="1"/>
    <col min="141" max="143" width="8.5703125" customWidth="1"/>
    <col min="144" max="144" width="15.5703125" customWidth="1"/>
    <col min="145" max="148" width="8.5703125" customWidth="1"/>
    <col min="149" max="149" width="15.5703125" customWidth="1"/>
    <col min="150" max="150" width="8.5703125" customWidth="1"/>
    <col min="151" max="152" width="18.5703125" customWidth="1"/>
    <col min="153" max="153" width="17.42578125" customWidth="1"/>
    <col min="154" max="154" width="13.5703125" customWidth="1"/>
    <col min="155" max="155" width="17.5703125" customWidth="1"/>
    <col min="156" max="156" width="13.5703125" customWidth="1"/>
    <col min="157" max="157" width="8.5703125" customWidth="1"/>
    <col min="158" max="158" width="22.5703125" customWidth="1"/>
    <col min="159" max="159" width="26.5703125" customWidth="1"/>
    <col min="160" max="160" width="26.42578125" customWidth="1"/>
    <col min="161" max="161" width="36.5703125" customWidth="1"/>
    <col min="162" max="162" width="22.5703125" customWidth="1"/>
    <col min="163" max="164" width="25.5703125" customWidth="1"/>
    <col min="165" max="165" width="17.5703125" customWidth="1"/>
    <col min="166" max="166" width="18" customWidth="1"/>
    <col min="167" max="167" width="26.5703125" customWidth="1"/>
    <col min="168" max="168" width="22.5703125" customWidth="1"/>
    <col min="169" max="169" width="27.42578125" customWidth="1"/>
    <col min="170" max="170" width="21.42578125" customWidth="1"/>
    <col min="171" max="171" width="22.42578125" customWidth="1"/>
    <col min="172" max="172" width="14.5703125" customWidth="1"/>
    <col min="173" max="173" width="13.5703125" bestFit="1" customWidth="1"/>
    <col min="174" max="176" width="12.42578125" bestFit="1" customWidth="1"/>
    <col min="199" max="16384" width="8.5703125" style="2"/>
  </cols>
  <sheetData>
    <row r="1" spans="1:198" x14ac:dyDescent="0.25">
      <c r="A1" s="121">
        <f>SUM(E1:CL1)</f>
        <v>0</v>
      </c>
      <c r="D1" s="122" t="s">
        <v>640</v>
      </c>
      <c r="E1" s="121">
        <v>0</v>
      </c>
      <c r="F1" s="121">
        <v>0</v>
      </c>
      <c r="G1" s="121">
        <v>0</v>
      </c>
      <c r="H1" s="121">
        <v>0</v>
      </c>
      <c r="I1" s="121">
        <v>0</v>
      </c>
      <c r="J1" s="121">
        <v>0</v>
      </c>
      <c r="K1" s="121">
        <v>0</v>
      </c>
      <c r="L1" s="121">
        <v>0</v>
      </c>
      <c r="M1" s="121">
        <v>0</v>
      </c>
      <c r="N1" s="121">
        <v>0</v>
      </c>
      <c r="O1" s="121">
        <v>0</v>
      </c>
      <c r="P1" s="121">
        <v>0</v>
      </c>
      <c r="Q1" s="121">
        <v>0</v>
      </c>
      <c r="R1" s="121">
        <v>0</v>
      </c>
      <c r="S1" s="121">
        <v>0</v>
      </c>
      <c r="T1" s="121">
        <v>0</v>
      </c>
      <c r="U1" s="121">
        <v>0</v>
      </c>
      <c r="V1" s="121">
        <v>0</v>
      </c>
      <c r="W1" s="121">
        <v>0</v>
      </c>
      <c r="X1" s="121">
        <v>0</v>
      </c>
      <c r="Y1" s="121">
        <v>0</v>
      </c>
      <c r="Z1" s="121">
        <v>0</v>
      </c>
      <c r="AA1" s="121">
        <v>0</v>
      </c>
      <c r="AB1" s="121">
        <v>0</v>
      </c>
      <c r="AC1" s="121">
        <v>0</v>
      </c>
      <c r="AD1" s="121">
        <v>0</v>
      </c>
      <c r="AE1" s="121">
        <v>0</v>
      </c>
      <c r="AF1" s="121">
        <v>0</v>
      </c>
      <c r="AG1" s="121">
        <v>0</v>
      </c>
      <c r="AH1" s="121">
        <v>0</v>
      </c>
      <c r="AI1" s="121">
        <v>0</v>
      </c>
      <c r="AJ1" s="121">
        <v>0</v>
      </c>
      <c r="AK1" s="121">
        <v>0</v>
      </c>
      <c r="AL1" s="121">
        <v>0</v>
      </c>
      <c r="AM1" s="121">
        <v>0</v>
      </c>
      <c r="AN1" s="121">
        <v>0</v>
      </c>
      <c r="AO1" s="121">
        <v>0</v>
      </c>
      <c r="AP1" s="121">
        <v>0</v>
      </c>
      <c r="AQ1" s="121">
        <v>0</v>
      </c>
      <c r="AR1" s="121">
        <v>0</v>
      </c>
      <c r="AS1" s="121">
        <v>0</v>
      </c>
      <c r="AT1" s="121">
        <v>0</v>
      </c>
      <c r="AU1" s="121">
        <v>0</v>
      </c>
      <c r="AV1" s="121">
        <v>0</v>
      </c>
      <c r="AW1" s="121">
        <v>0</v>
      </c>
      <c r="AX1" s="121">
        <v>0</v>
      </c>
      <c r="AY1" s="121">
        <v>0</v>
      </c>
      <c r="AZ1" s="121">
        <v>0</v>
      </c>
      <c r="BA1" s="121">
        <v>0</v>
      </c>
      <c r="BB1" s="121">
        <v>0</v>
      </c>
      <c r="BC1" s="121">
        <v>0</v>
      </c>
      <c r="BD1" s="121">
        <v>0</v>
      </c>
      <c r="BE1" s="121">
        <v>0</v>
      </c>
      <c r="BF1" s="121">
        <v>0</v>
      </c>
      <c r="BG1" s="121">
        <v>0</v>
      </c>
      <c r="BH1" s="121">
        <v>0</v>
      </c>
      <c r="BI1" s="121">
        <v>0</v>
      </c>
      <c r="BJ1" s="121">
        <v>0</v>
      </c>
      <c r="BK1" s="121">
        <v>0</v>
      </c>
      <c r="BL1" s="121">
        <v>0</v>
      </c>
      <c r="BM1" s="121">
        <v>0</v>
      </c>
      <c r="BN1" s="121">
        <v>0</v>
      </c>
      <c r="BO1" s="121">
        <v>0</v>
      </c>
      <c r="BP1" s="121">
        <v>0</v>
      </c>
      <c r="BQ1" s="121">
        <v>0</v>
      </c>
      <c r="BR1" s="121">
        <v>0</v>
      </c>
      <c r="BS1" s="121">
        <v>0</v>
      </c>
      <c r="BT1" s="121">
        <v>0</v>
      </c>
      <c r="BU1" s="121">
        <v>0</v>
      </c>
      <c r="BV1" s="121">
        <v>0</v>
      </c>
      <c r="BW1" s="121">
        <v>0</v>
      </c>
      <c r="BX1" s="121">
        <v>0</v>
      </c>
      <c r="BY1" s="121">
        <v>0</v>
      </c>
      <c r="BZ1" s="121">
        <v>0</v>
      </c>
      <c r="CA1" s="121">
        <v>0</v>
      </c>
      <c r="CB1" s="121">
        <v>0</v>
      </c>
      <c r="CC1" s="121">
        <v>0</v>
      </c>
      <c r="CD1" s="121">
        <v>0</v>
      </c>
      <c r="CE1" s="121">
        <v>0</v>
      </c>
      <c r="CF1" s="121">
        <v>0</v>
      </c>
      <c r="CG1" s="121">
        <v>0</v>
      </c>
      <c r="CH1" s="121">
        <v>0</v>
      </c>
      <c r="CI1" s="121">
        <v>0</v>
      </c>
      <c r="CJ1" s="121">
        <v>0</v>
      </c>
      <c r="CK1" s="121">
        <v>0</v>
      </c>
      <c r="CL1" s="121">
        <v>0</v>
      </c>
    </row>
    <row r="2" spans="1:198" x14ac:dyDescent="0.25">
      <c r="A2" s="121">
        <f>SUM(E2:CL2)</f>
        <v>0</v>
      </c>
      <c r="D2" s="122" t="s">
        <v>641</v>
      </c>
      <c r="E2" s="121">
        <v>0</v>
      </c>
      <c r="F2" s="121">
        <v>0</v>
      </c>
      <c r="G2" s="121">
        <v>0</v>
      </c>
      <c r="H2" s="121">
        <v>0</v>
      </c>
      <c r="I2" s="121">
        <v>0</v>
      </c>
      <c r="J2" s="121">
        <v>0</v>
      </c>
      <c r="K2" s="121">
        <v>0</v>
      </c>
      <c r="L2" s="121">
        <v>0</v>
      </c>
      <c r="M2" s="121">
        <v>0</v>
      </c>
      <c r="N2" s="121">
        <v>0</v>
      </c>
      <c r="O2" s="121">
        <v>0</v>
      </c>
      <c r="P2" s="121">
        <v>0</v>
      </c>
      <c r="Q2" s="121">
        <v>0</v>
      </c>
      <c r="R2" s="121">
        <v>0</v>
      </c>
      <c r="S2" s="121">
        <v>0</v>
      </c>
      <c r="T2" s="121">
        <v>0</v>
      </c>
      <c r="U2" s="121">
        <v>0</v>
      </c>
      <c r="V2" s="121">
        <v>0</v>
      </c>
      <c r="W2" s="121">
        <v>0</v>
      </c>
      <c r="X2" s="121">
        <v>0</v>
      </c>
      <c r="Y2" s="121">
        <v>0</v>
      </c>
      <c r="Z2" s="121">
        <v>0</v>
      </c>
      <c r="AA2" s="121">
        <v>0</v>
      </c>
      <c r="AB2" s="121">
        <v>0</v>
      </c>
      <c r="AC2" s="121">
        <v>0</v>
      </c>
      <c r="AD2" s="121">
        <v>0</v>
      </c>
      <c r="AE2" s="121">
        <v>0</v>
      </c>
      <c r="AF2" s="121">
        <v>0</v>
      </c>
      <c r="AG2" s="121">
        <v>0</v>
      </c>
      <c r="AH2" s="121">
        <v>0</v>
      </c>
      <c r="AI2" s="121">
        <v>0</v>
      </c>
      <c r="AJ2" s="121">
        <v>0</v>
      </c>
      <c r="AK2" s="121">
        <v>0</v>
      </c>
      <c r="AL2" s="121">
        <v>0</v>
      </c>
      <c r="AM2" s="121">
        <v>0</v>
      </c>
      <c r="AN2" s="121">
        <v>0</v>
      </c>
      <c r="AO2" s="121">
        <v>0</v>
      </c>
      <c r="AP2" s="121">
        <v>0</v>
      </c>
      <c r="AQ2" s="121">
        <v>0</v>
      </c>
      <c r="AR2" s="121">
        <v>0</v>
      </c>
      <c r="AS2" s="121">
        <v>0</v>
      </c>
      <c r="AT2" s="121">
        <v>0</v>
      </c>
      <c r="AU2" s="121">
        <v>0</v>
      </c>
      <c r="AV2" s="121">
        <v>0</v>
      </c>
      <c r="AW2" s="121">
        <v>0</v>
      </c>
      <c r="AX2" s="121">
        <v>0</v>
      </c>
      <c r="AY2" s="121">
        <v>0</v>
      </c>
      <c r="AZ2" s="121">
        <v>0</v>
      </c>
      <c r="BA2" s="121">
        <v>0</v>
      </c>
      <c r="BB2" s="121">
        <v>0</v>
      </c>
      <c r="BC2" s="121">
        <v>0</v>
      </c>
      <c r="BD2" s="121">
        <v>0</v>
      </c>
      <c r="BE2" s="121">
        <v>0</v>
      </c>
      <c r="BF2" s="121">
        <v>0</v>
      </c>
      <c r="BG2" s="121">
        <v>0</v>
      </c>
      <c r="BH2" s="121">
        <v>0</v>
      </c>
      <c r="BI2" s="121">
        <v>0</v>
      </c>
      <c r="BJ2" s="121">
        <v>0</v>
      </c>
      <c r="BK2" s="121">
        <v>0</v>
      </c>
      <c r="BL2" s="121">
        <v>0</v>
      </c>
      <c r="BM2" s="121">
        <v>0</v>
      </c>
      <c r="BN2" s="121">
        <v>0</v>
      </c>
      <c r="BO2" s="121">
        <v>0</v>
      </c>
      <c r="BP2" s="121">
        <v>0</v>
      </c>
      <c r="BQ2" s="121">
        <v>0</v>
      </c>
      <c r="BR2" s="121">
        <v>0</v>
      </c>
      <c r="BS2" s="121">
        <v>0</v>
      </c>
      <c r="BT2" s="121">
        <v>0</v>
      </c>
      <c r="BU2" s="121">
        <v>0</v>
      </c>
      <c r="BV2" s="121">
        <v>0</v>
      </c>
      <c r="BW2" s="121">
        <v>0</v>
      </c>
      <c r="BX2" s="121">
        <v>0</v>
      </c>
      <c r="BY2" s="121">
        <v>0</v>
      </c>
      <c r="BZ2" s="121">
        <v>0</v>
      </c>
      <c r="CA2" s="121">
        <v>0</v>
      </c>
      <c r="CB2" s="121">
        <v>0</v>
      </c>
      <c r="CC2" s="121">
        <v>0</v>
      </c>
      <c r="CD2" s="121">
        <v>0</v>
      </c>
      <c r="CE2" s="121">
        <v>0</v>
      </c>
      <c r="CF2" s="121">
        <v>0</v>
      </c>
      <c r="CG2" s="121">
        <v>0</v>
      </c>
      <c r="CH2" s="121">
        <v>0</v>
      </c>
      <c r="CI2" s="121">
        <v>0</v>
      </c>
      <c r="CJ2" s="121">
        <v>0</v>
      </c>
      <c r="CK2" s="121">
        <v>0</v>
      </c>
      <c r="CL2" s="121">
        <v>0</v>
      </c>
    </row>
    <row r="3" spans="1:198" outlineLevel="1" x14ac:dyDescent="0.25">
      <c r="A3" s="187" t="str">
        <f>Cover!A28</f>
        <v>Most Current Version as of:</v>
      </c>
      <c r="B3" s="187"/>
      <c r="C3" s="1" t="str">
        <f>Cover!A29</f>
        <v>January 2024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2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CK3"/>
      <c r="CL3"/>
    </row>
    <row r="4" spans="1:198" ht="26.25" outlineLevel="1" x14ac:dyDescent="0.4">
      <c r="A4" s="3"/>
      <c r="B4" s="188" t="s">
        <v>642</v>
      </c>
      <c r="C4" s="188"/>
      <c r="D4" s="188"/>
      <c r="E4" s="4"/>
      <c r="X4" s="96"/>
      <c r="AE4" s="125"/>
      <c r="AF4" s="125"/>
      <c r="AG4" s="125"/>
      <c r="AH4" s="125"/>
      <c r="AI4" s="125"/>
      <c r="AJ4" s="125"/>
      <c r="AK4" s="125"/>
      <c r="AM4" s="125"/>
      <c r="AO4" s="125"/>
      <c r="AP4" s="125"/>
      <c r="AQ4" s="125"/>
      <c r="AU4" s="126"/>
      <c r="AW4" s="125"/>
      <c r="BA4" s="125"/>
      <c r="CI4" s="96"/>
      <c r="CJ4" s="50"/>
      <c r="CK4"/>
      <c r="CL4"/>
    </row>
    <row r="5" spans="1:198" s="125" customFormat="1" outlineLevel="1" x14ac:dyDescent="0.25">
      <c r="A5" s="125" t="s">
        <v>1</v>
      </c>
      <c r="B5" s="189" t="s">
        <v>2</v>
      </c>
      <c r="C5" s="189"/>
      <c r="D5" s="189"/>
      <c r="E5" s="125" t="s">
        <v>3</v>
      </c>
      <c r="F5" s="125" t="s">
        <v>643</v>
      </c>
      <c r="G5" s="125" t="s">
        <v>643</v>
      </c>
      <c r="H5" s="125" t="s">
        <v>643</v>
      </c>
      <c r="I5" s="125" t="s">
        <v>643</v>
      </c>
      <c r="J5" s="125" t="s">
        <v>643</v>
      </c>
      <c r="K5" s="125" t="s">
        <v>643</v>
      </c>
      <c r="L5" s="125" t="s">
        <v>643</v>
      </c>
      <c r="M5" s="125" t="s">
        <v>643</v>
      </c>
      <c r="N5" s="125" t="s">
        <v>643</v>
      </c>
      <c r="O5" s="125" t="s">
        <v>643</v>
      </c>
      <c r="P5" s="125" t="s">
        <v>643</v>
      </c>
      <c r="Q5" s="125" t="s">
        <v>643</v>
      </c>
      <c r="R5" s="125" t="s">
        <v>643</v>
      </c>
      <c r="S5" s="125" t="s">
        <v>643</v>
      </c>
      <c r="T5" s="125" t="s">
        <v>643</v>
      </c>
      <c r="U5" s="125" t="s">
        <v>643</v>
      </c>
      <c r="V5" s="125" t="s">
        <v>643</v>
      </c>
      <c r="W5" s="125" t="s">
        <v>643</v>
      </c>
      <c r="X5" s="125" t="s">
        <v>643</v>
      </c>
      <c r="Y5" s="125" t="s">
        <v>643</v>
      </c>
      <c r="Z5" s="125" t="s">
        <v>643</v>
      </c>
      <c r="AA5" s="125" t="s">
        <v>643</v>
      </c>
      <c r="AB5" s="125" t="s">
        <v>643</v>
      </c>
      <c r="AC5" s="125" t="s">
        <v>643</v>
      </c>
      <c r="AD5" s="125" t="s">
        <v>643</v>
      </c>
      <c r="AE5" s="125" t="s">
        <v>643</v>
      </c>
      <c r="AF5" s="125" t="s">
        <v>643</v>
      </c>
      <c r="AG5" s="125" t="s">
        <v>643</v>
      </c>
      <c r="AH5" s="125" t="s">
        <v>643</v>
      </c>
      <c r="AI5" s="125" t="s">
        <v>643</v>
      </c>
      <c r="AJ5" s="125" t="s">
        <v>643</v>
      </c>
      <c r="AK5" s="125" t="s">
        <v>643</v>
      </c>
      <c r="AL5" s="125" t="s">
        <v>643</v>
      </c>
      <c r="AM5" s="125" t="s">
        <v>643</v>
      </c>
      <c r="AN5" s="125" t="s">
        <v>643</v>
      </c>
      <c r="AO5" s="125" t="s">
        <v>643</v>
      </c>
      <c r="AP5" s="125" t="s">
        <v>643</v>
      </c>
      <c r="AQ5" s="125" t="s">
        <v>643</v>
      </c>
      <c r="AR5" s="125" t="s">
        <v>643</v>
      </c>
      <c r="AS5" s="125" t="s">
        <v>643</v>
      </c>
      <c r="AT5" s="125" t="s">
        <v>643</v>
      </c>
      <c r="AU5" s="127"/>
      <c r="AV5" s="128" t="s">
        <v>644</v>
      </c>
      <c r="AW5" s="128" t="s">
        <v>644</v>
      </c>
      <c r="AX5" s="128" t="s">
        <v>644</v>
      </c>
      <c r="AY5" s="128" t="s">
        <v>644</v>
      </c>
      <c r="AZ5" s="128" t="s">
        <v>644</v>
      </c>
      <c r="BA5" s="128" t="s">
        <v>644</v>
      </c>
      <c r="BB5" s="128" t="s">
        <v>644</v>
      </c>
      <c r="BC5" s="128" t="s">
        <v>644</v>
      </c>
      <c r="BD5" s="128" t="s">
        <v>644</v>
      </c>
      <c r="BE5" s="128" t="s">
        <v>644</v>
      </c>
      <c r="BF5" s="128" t="s">
        <v>644</v>
      </c>
      <c r="BG5" s="128" t="s">
        <v>644</v>
      </c>
      <c r="BH5" s="128" t="s">
        <v>644</v>
      </c>
      <c r="BI5" s="128" t="s">
        <v>644</v>
      </c>
      <c r="BJ5" s="128" t="s">
        <v>644</v>
      </c>
      <c r="BK5" s="128" t="s">
        <v>644</v>
      </c>
      <c r="BL5" s="128" t="s">
        <v>644</v>
      </c>
      <c r="BM5" s="128" t="s">
        <v>644</v>
      </c>
      <c r="BN5" s="128" t="s">
        <v>644</v>
      </c>
      <c r="BO5" s="128" t="s">
        <v>644</v>
      </c>
      <c r="BP5" s="128" t="s">
        <v>644</v>
      </c>
      <c r="BQ5" s="128" t="s">
        <v>644</v>
      </c>
      <c r="BR5" s="128" t="s">
        <v>644</v>
      </c>
      <c r="BS5" s="128" t="s">
        <v>644</v>
      </c>
      <c r="BT5" s="128" t="s">
        <v>644</v>
      </c>
      <c r="BU5" s="128" t="s">
        <v>644</v>
      </c>
      <c r="BV5" s="128" t="s">
        <v>644</v>
      </c>
      <c r="BW5" s="128" t="s">
        <v>644</v>
      </c>
      <c r="BX5" s="128" t="s">
        <v>644</v>
      </c>
      <c r="BY5" s="128" t="s">
        <v>644</v>
      </c>
      <c r="BZ5" s="128" t="s">
        <v>644</v>
      </c>
      <c r="CA5" s="128" t="s">
        <v>644</v>
      </c>
      <c r="CB5" s="128" t="s">
        <v>644</v>
      </c>
      <c r="CC5" s="128" t="s">
        <v>644</v>
      </c>
      <c r="CD5" s="128" t="s">
        <v>644</v>
      </c>
      <c r="CE5" s="128" t="s">
        <v>644</v>
      </c>
      <c r="CF5" s="128" t="s">
        <v>644</v>
      </c>
      <c r="CG5" s="128" t="s">
        <v>644</v>
      </c>
      <c r="CH5" s="128" t="s">
        <v>644</v>
      </c>
      <c r="CI5" s="128" t="s">
        <v>644</v>
      </c>
      <c r="CJ5" s="128" t="s">
        <v>644</v>
      </c>
      <c r="CK5" s="128" t="s">
        <v>644</v>
      </c>
      <c r="CL5" s="128" t="s">
        <v>644</v>
      </c>
      <c r="CM5"/>
      <c r="CN5" s="123"/>
      <c r="CO5" s="123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</row>
    <row r="6" spans="1:198" s="6" customFormat="1" ht="63.75" customHeight="1" x14ac:dyDescent="0.25">
      <c r="A6" s="129" t="s">
        <v>12</v>
      </c>
      <c r="B6" s="7"/>
      <c r="C6" s="8"/>
      <c r="D6" s="9" t="s">
        <v>13</v>
      </c>
      <c r="E6" s="130" t="s">
        <v>645</v>
      </c>
      <c r="F6" s="131" t="s">
        <v>646</v>
      </c>
      <c r="G6" s="131" t="s">
        <v>647</v>
      </c>
      <c r="H6" s="131" t="s">
        <v>648</v>
      </c>
      <c r="I6" s="131" t="s">
        <v>649</v>
      </c>
      <c r="J6" s="131" t="s">
        <v>650</v>
      </c>
      <c r="K6" s="131" t="s">
        <v>651</v>
      </c>
      <c r="L6" s="131" t="s">
        <v>652</v>
      </c>
      <c r="M6" s="131" t="s">
        <v>653</v>
      </c>
      <c r="N6" s="131" t="s">
        <v>654</v>
      </c>
      <c r="O6" s="131" t="s">
        <v>655</v>
      </c>
      <c r="P6" s="131" t="s">
        <v>656</v>
      </c>
      <c r="Q6" s="131" t="s">
        <v>657</v>
      </c>
      <c r="R6" s="131" t="s">
        <v>658</v>
      </c>
      <c r="S6" s="131" t="s">
        <v>659</v>
      </c>
      <c r="T6" s="131" t="s">
        <v>660</v>
      </c>
      <c r="U6" s="131" t="s">
        <v>661</v>
      </c>
      <c r="V6" s="131" t="s">
        <v>662</v>
      </c>
      <c r="W6" s="131" t="s">
        <v>663</v>
      </c>
      <c r="X6" s="131" t="s">
        <v>664</v>
      </c>
      <c r="Y6" s="131" t="s">
        <v>665</v>
      </c>
      <c r="Z6" s="131" t="s">
        <v>666</v>
      </c>
      <c r="AA6" s="131" t="s">
        <v>667</v>
      </c>
      <c r="AB6" s="131" t="s">
        <v>668</v>
      </c>
      <c r="AC6" s="131" t="s">
        <v>669</v>
      </c>
      <c r="AD6" s="131" t="s">
        <v>670</v>
      </c>
      <c r="AE6" s="131" t="s">
        <v>671</v>
      </c>
      <c r="AF6" s="131" t="s">
        <v>672</v>
      </c>
      <c r="AG6" s="131" t="s">
        <v>673</v>
      </c>
      <c r="AH6" s="131" t="s">
        <v>674</v>
      </c>
      <c r="AI6" s="131" t="s">
        <v>675</v>
      </c>
      <c r="AJ6" s="131" t="s">
        <v>676</v>
      </c>
      <c r="AK6" s="131" t="s">
        <v>677</v>
      </c>
      <c r="AL6" s="131" t="s">
        <v>678</v>
      </c>
      <c r="AM6" s="131" t="s">
        <v>679</v>
      </c>
      <c r="AN6" s="131" t="s">
        <v>680</v>
      </c>
      <c r="AO6" s="131"/>
      <c r="AP6" s="131" t="s">
        <v>681</v>
      </c>
      <c r="AQ6" s="131" t="s">
        <v>682</v>
      </c>
      <c r="AR6" s="131" t="s">
        <v>683</v>
      </c>
      <c r="AS6" s="131" t="s">
        <v>684</v>
      </c>
      <c r="AT6" s="132" t="s">
        <v>685</v>
      </c>
      <c r="AU6" s="130" t="s">
        <v>686</v>
      </c>
      <c r="AV6" s="132" t="s">
        <v>646</v>
      </c>
      <c r="AW6" s="132" t="s">
        <v>647</v>
      </c>
      <c r="AX6" s="132" t="s">
        <v>648</v>
      </c>
      <c r="AY6" s="131" t="s">
        <v>649</v>
      </c>
      <c r="AZ6" s="132" t="s">
        <v>650</v>
      </c>
      <c r="BA6" s="132" t="s">
        <v>651</v>
      </c>
      <c r="BB6" s="132" t="s">
        <v>652</v>
      </c>
      <c r="BC6" s="132" t="s">
        <v>653</v>
      </c>
      <c r="BD6" s="132" t="s">
        <v>654</v>
      </c>
      <c r="BE6" s="132" t="s">
        <v>655</v>
      </c>
      <c r="BF6" s="131" t="s">
        <v>656</v>
      </c>
      <c r="BG6" s="132" t="s">
        <v>657</v>
      </c>
      <c r="BH6" s="132" t="s">
        <v>658</v>
      </c>
      <c r="BI6" s="132" t="s">
        <v>659</v>
      </c>
      <c r="BJ6" s="132" t="s">
        <v>660</v>
      </c>
      <c r="BK6" s="132" t="s">
        <v>661</v>
      </c>
      <c r="BL6" s="132" t="s">
        <v>662</v>
      </c>
      <c r="BM6" s="132" t="s">
        <v>663</v>
      </c>
      <c r="BN6" s="132" t="s">
        <v>664</v>
      </c>
      <c r="BO6" s="132" t="s">
        <v>665</v>
      </c>
      <c r="BP6" s="132" t="s">
        <v>666</v>
      </c>
      <c r="BQ6" s="131" t="s">
        <v>667</v>
      </c>
      <c r="BR6" s="132" t="s">
        <v>668</v>
      </c>
      <c r="BS6" s="132" t="s">
        <v>669</v>
      </c>
      <c r="BT6" s="132" t="s">
        <v>670</v>
      </c>
      <c r="BU6" s="132" t="s">
        <v>687</v>
      </c>
      <c r="BV6" s="132" t="s">
        <v>672</v>
      </c>
      <c r="BW6" s="132" t="s">
        <v>677</v>
      </c>
      <c r="BX6" s="132" t="s">
        <v>674</v>
      </c>
      <c r="BY6" s="132" t="s">
        <v>675</v>
      </c>
      <c r="BZ6" s="132" t="s">
        <v>688</v>
      </c>
      <c r="CA6" s="132" t="s">
        <v>689</v>
      </c>
      <c r="CB6" s="131" t="s">
        <v>678</v>
      </c>
      <c r="CC6" s="132" t="s">
        <v>679</v>
      </c>
      <c r="CD6" s="132" t="s">
        <v>680</v>
      </c>
      <c r="CE6" s="132"/>
      <c r="CF6" s="132" t="s">
        <v>681</v>
      </c>
      <c r="CG6" s="132" t="s">
        <v>690</v>
      </c>
      <c r="CH6" s="132" t="s">
        <v>683</v>
      </c>
      <c r="CI6" s="132" t="s">
        <v>684</v>
      </c>
      <c r="CJ6" s="130" t="s">
        <v>691</v>
      </c>
      <c r="CK6" s="130" t="s">
        <v>692</v>
      </c>
      <c r="CL6" s="130" t="s">
        <v>693</v>
      </c>
      <c r="CM6"/>
      <c r="CN6" s="123"/>
      <c r="CO6" s="123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</row>
    <row r="7" spans="1:198" s="6" customFormat="1" ht="32.85" customHeight="1" x14ac:dyDescent="0.25">
      <c r="A7" s="129">
        <v>1</v>
      </c>
      <c r="B7" s="190" t="s">
        <v>694</v>
      </c>
      <c r="C7" s="191"/>
      <c r="D7" s="191"/>
      <c r="E7" s="12"/>
      <c r="F7" s="133">
        <v>11.01</v>
      </c>
      <c r="G7" s="133">
        <v>11.02</v>
      </c>
      <c r="H7" s="133">
        <v>11.03</v>
      </c>
      <c r="I7" s="133">
        <v>11.04</v>
      </c>
      <c r="J7" s="133">
        <v>11.049999999999999</v>
      </c>
      <c r="K7" s="133">
        <v>11.059999999999999</v>
      </c>
      <c r="L7" s="133">
        <v>11.069999999999999</v>
      </c>
      <c r="M7" s="133">
        <v>11.079999999999998</v>
      </c>
      <c r="N7" s="133">
        <v>11.089999999999998</v>
      </c>
      <c r="O7" s="133">
        <v>11.099999999999998</v>
      </c>
      <c r="P7" s="133">
        <v>11.109999999999998</v>
      </c>
      <c r="Q7" s="133">
        <v>11.119999999999997</v>
      </c>
      <c r="R7" s="133">
        <v>11.129999999999997</v>
      </c>
      <c r="S7" s="133">
        <v>11.139999999999997</v>
      </c>
      <c r="T7" s="133">
        <v>11.149999999999997</v>
      </c>
      <c r="U7" s="133">
        <v>11.159999999999997</v>
      </c>
      <c r="V7" s="133">
        <v>11.169999999999996</v>
      </c>
      <c r="W7" s="133">
        <v>11.179999999999996</v>
      </c>
      <c r="X7" s="133">
        <v>11.189999999999996</v>
      </c>
      <c r="Y7" s="133">
        <v>11.199999999999996</v>
      </c>
      <c r="Z7" s="133">
        <v>11.209999999999996</v>
      </c>
      <c r="AA7" s="133">
        <v>11.219999999999995</v>
      </c>
      <c r="AB7" s="133">
        <v>11.229999999999995</v>
      </c>
      <c r="AC7" s="133">
        <v>11.239999999999995</v>
      </c>
      <c r="AD7" s="133">
        <v>11.249999999999995</v>
      </c>
      <c r="AE7" s="133">
        <v>11.259999999999994</v>
      </c>
      <c r="AF7" s="133">
        <v>11.269999999999994</v>
      </c>
      <c r="AG7" s="133">
        <v>11.28</v>
      </c>
      <c r="AH7" s="133">
        <v>11.29</v>
      </c>
      <c r="AI7" s="133">
        <v>11.3</v>
      </c>
      <c r="AJ7" s="133">
        <v>11.31</v>
      </c>
      <c r="AK7" s="133">
        <v>11.32</v>
      </c>
      <c r="AL7" s="133">
        <v>11.33</v>
      </c>
      <c r="AM7" s="133">
        <v>11.34</v>
      </c>
      <c r="AN7" s="133">
        <v>11.35</v>
      </c>
      <c r="AO7" s="133">
        <v>11.36</v>
      </c>
      <c r="AP7" s="133">
        <v>11.37</v>
      </c>
      <c r="AQ7" s="133">
        <v>11.45</v>
      </c>
      <c r="AR7" s="133">
        <v>11.46</v>
      </c>
      <c r="AS7" s="133">
        <v>11.47</v>
      </c>
      <c r="AT7" s="133"/>
      <c r="AU7" s="134" t="s">
        <v>695</v>
      </c>
      <c r="AV7" s="12">
        <v>11.01</v>
      </c>
      <c r="AW7" s="12">
        <v>11.02</v>
      </c>
      <c r="AX7" s="12">
        <v>11.03</v>
      </c>
      <c r="AY7" s="12">
        <v>11.04</v>
      </c>
      <c r="AZ7" s="12">
        <v>11.049999999999999</v>
      </c>
      <c r="BA7" s="12">
        <v>11.059999999999999</v>
      </c>
      <c r="BB7" s="12">
        <v>11.069999999999999</v>
      </c>
      <c r="BC7" s="12">
        <v>11.079999999999998</v>
      </c>
      <c r="BD7" s="12">
        <v>11.089999999999998</v>
      </c>
      <c r="BE7" s="135">
        <v>11.1</v>
      </c>
      <c r="BF7" s="12">
        <v>11.109999999999998</v>
      </c>
      <c r="BG7" s="12">
        <v>11.119999999999997</v>
      </c>
      <c r="BH7" s="12">
        <v>11.129999999999997</v>
      </c>
      <c r="BI7" s="12">
        <v>11.139999999999997</v>
      </c>
      <c r="BJ7" s="12">
        <v>11.149999999999997</v>
      </c>
      <c r="BK7" s="12">
        <v>11.159999999999997</v>
      </c>
      <c r="BL7" s="12">
        <v>11.169999999999996</v>
      </c>
      <c r="BM7" s="12">
        <v>11.179999999999996</v>
      </c>
      <c r="BN7" s="12">
        <v>11.189999999999996</v>
      </c>
      <c r="BO7" s="12">
        <v>11.199999999999996</v>
      </c>
      <c r="BP7" s="12">
        <v>11.209999999999996</v>
      </c>
      <c r="BQ7" s="12">
        <v>11.219999999999995</v>
      </c>
      <c r="BR7" s="12">
        <v>11.229999999999995</v>
      </c>
      <c r="BS7" s="12">
        <v>11.239999999999995</v>
      </c>
      <c r="BT7" s="12">
        <v>11.249999999999995</v>
      </c>
      <c r="BU7" s="12">
        <v>11.259999999999994</v>
      </c>
      <c r="BV7" s="12">
        <v>11.269999999999994</v>
      </c>
      <c r="BW7" s="12">
        <v>11.279999999999994</v>
      </c>
      <c r="BX7" s="12">
        <v>11.289999999999994</v>
      </c>
      <c r="BY7" s="135">
        <v>11.3</v>
      </c>
      <c r="BZ7" s="12">
        <v>11.309999999999993</v>
      </c>
      <c r="CA7" s="12">
        <v>11.319999999999993</v>
      </c>
      <c r="CB7" s="12">
        <v>11.329999999999993</v>
      </c>
      <c r="CC7" s="12">
        <v>11.339999999999993</v>
      </c>
      <c r="CD7" s="12">
        <v>11.35</v>
      </c>
      <c r="CE7" s="12">
        <v>11.36</v>
      </c>
      <c r="CF7" s="12">
        <v>11.37</v>
      </c>
      <c r="CG7" s="12">
        <v>11.45</v>
      </c>
      <c r="CH7" s="135">
        <v>11.46</v>
      </c>
      <c r="CI7" s="135">
        <v>11.47</v>
      </c>
      <c r="CJ7" s="12" t="s">
        <v>696</v>
      </c>
      <c r="CK7" s="12" t="s">
        <v>696</v>
      </c>
      <c r="CL7" s="12"/>
      <c r="CM7"/>
      <c r="CN7" s="123"/>
      <c r="CO7" s="123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</row>
    <row r="8" spans="1:198" outlineLevel="1" x14ac:dyDescent="0.25">
      <c r="A8" s="129">
        <f>A7+1</f>
        <v>2</v>
      </c>
      <c r="B8" s="192" t="s">
        <v>15</v>
      </c>
      <c r="C8" s="14" t="s">
        <v>16</v>
      </c>
      <c r="D8" s="15">
        <v>480</v>
      </c>
      <c r="E8" s="136">
        <v>877647224.10000002</v>
      </c>
      <c r="F8" s="136">
        <v>28495561.561254099</v>
      </c>
      <c r="G8" s="136">
        <v>-464377719.67404109</v>
      </c>
      <c r="H8" s="137">
        <v>0</v>
      </c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>
        <f>SUM(F8:AT8)</f>
        <v>-435882158.11278701</v>
      </c>
      <c r="AV8" s="136">
        <v>-38281308.189268127</v>
      </c>
      <c r="AW8" s="136"/>
      <c r="AX8" s="136">
        <v>-17653320.348613441</v>
      </c>
      <c r="AY8" s="136"/>
      <c r="AZ8" s="136"/>
      <c r="BA8" s="136"/>
      <c r="BB8" s="136"/>
      <c r="BC8" s="136"/>
      <c r="BD8" s="136"/>
      <c r="BE8" s="136"/>
      <c r="BF8" s="136"/>
      <c r="BG8" s="136"/>
      <c r="BH8" s="136"/>
      <c r="BI8" s="136"/>
      <c r="BJ8" s="136"/>
      <c r="BK8" s="136"/>
      <c r="BL8" s="136"/>
      <c r="BM8" s="136"/>
      <c r="BN8" s="136"/>
      <c r="BO8" s="136"/>
      <c r="BP8" s="136"/>
      <c r="BQ8" s="136"/>
      <c r="BR8" s="136"/>
      <c r="BS8" s="136"/>
      <c r="BT8" s="136"/>
      <c r="BU8" s="136"/>
      <c r="BV8" s="136"/>
      <c r="BW8" s="136"/>
      <c r="BX8" s="136"/>
      <c r="BY8" s="136"/>
      <c r="BZ8" s="136"/>
      <c r="CA8" s="136"/>
      <c r="CB8" s="136"/>
      <c r="CC8" s="136"/>
      <c r="CD8" s="136"/>
      <c r="CE8" s="136"/>
      <c r="CF8" s="136"/>
      <c r="CG8" s="136"/>
      <c r="CH8" s="136"/>
      <c r="CI8" s="136"/>
      <c r="CJ8" s="50">
        <f>SUM(AV8:CI8)</f>
        <v>-55934628.537881568</v>
      </c>
      <c r="CK8" s="50">
        <f>CJ8+AU8</f>
        <v>-491816786.65066856</v>
      </c>
      <c r="CL8" s="50">
        <f>CK8+E8</f>
        <v>385830437.44933146</v>
      </c>
      <c r="CN8" s="138"/>
      <c r="CO8" s="138"/>
    </row>
    <row r="9" spans="1:198" outlineLevel="1" x14ac:dyDescent="0.25">
      <c r="A9" s="129">
        <f t="shared" ref="A9:A72" si="0">A8+1</f>
        <v>3</v>
      </c>
      <c r="B9" s="193"/>
      <c r="C9" s="17" t="s">
        <v>17</v>
      </c>
      <c r="D9" s="18">
        <v>481</v>
      </c>
      <c r="E9" s="136">
        <v>421866401.04000002</v>
      </c>
      <c r="F9" s="136">
        <v>13505453.010521382</v>
      </c>
      <c r="G9" s="136">
        <v>-261661858.05594513</v>
      </c>
      <c r="H9" s="137">
        <v>-60175.123816534411</v>
      </c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136">
        <f>SUM(F9:AT9)</f>
        <v>-248216580.16924027</v>
      </c>
      <c r="AV9" s="136">
        <v>-17144709.597685609</v>
      </c>
      <c r="AW9" s="50"/>
      <c r="AX9" s="139">
        <v>-5779392.8392592669</v>
      </c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>
        <f t="shared" ref="CJ9:CJ30" si="1">SUM(AV9:CI9)</f>
        <v>-22924102.436944876</v>
      </c>
      <c r="CK9" s="50">
        <f t="shared" ref="CK9:CK12" si="2">CJ9+AU9</f>
        <v>-271140682.60618514</v>
      </c>
      <c r="CL9" s="50">
        <f>CK9+E9</f>
        <v>150725718.43381488</v>
      </c>
      <c r="CN9" s="138"/>
      <c r="CO9" s="138"/>
    </row>
    <row r="10" spans="1:198" outlineLevel="1" x14ac:dyDescent="0.25">
      <c r="A10" s="129">
        <f t="shared" si="0"/>
        <v>4</v>
      </c>
      <c r="B10" s="193"/>
      <c r="C10" s="17" t="s">
        <v>18</v>
      </c>
      <c r="D10" s="18">
        <v>482</v>
      </c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136">
        <f>SUM(F10:AT10)</f>
        <v>0</v>
      </c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0"/>
      <c r="CA10" s="50"/>
      <c r="CB10" s="50"/>
      <c r="CC10" s="50"/>
      <c r="CD10" s="50"/>
      <c r="CE10" s="50"/>
      <c r="CF10" s="50"/>
      <c r="CG10" s="50"/>
      <c r="CH10" s="50"/>
      <c r="CI10" s="50"/>
      <c r="CJ10" s="50">
        <f t="shared" si="1"/>
        <v>0</v>
      </c>
      <c r="CK10" s="50">
        <f t="shared" si="2"/>
        <v>0</v>
      </c>
      <c r="CL10" s="50">
        <f>CK10+E10</f>
        <v>0</v>
      </c>
      <c r="CN10" s="138"/>
      <c r="CO10" s="138"/>
    </row>
    <row r="11" spans="1:198" outlineLevel="1" x14ac:dyDescent="0.25">
      <c r="A11" s="129">
        <f t="shared" si="0"/>
        <v>5</v>
      </c>
      <c r="B11" s="193"/>
      <c r="C11" s="17" t="s">
        <v>19</v>
      </c>
      <c r="D11" s="19">
        <v>484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136">
        <f>SUM(F11:AT11)</f>
        <v>0</v>
      </c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0">
        <f t="shared" si="1"/>
        <v>0</v>
      </c>
      <c r="CK11" s="50">
        <f t="shared" si="2"/>
        <v>0</v>
      </c>
      <c r="CL11" s="50">
        <f>CK11+E11</f>
        <v>0</v>
      </c>
      <c r="CN11" s="138"/>
      <c r="CO11" s="138"/>
    </row>
    <row r="12" spans="1:198" outlineLevel="1" x14ac:dyDescent="0.25">
      <c r="A12" s="129">
        <f t="shared" si="0"/>
        <v>6</v>
      </c>
      <c r="B12" s="193"/>
      <c r="C12" s="17" t="s">
        <v>20</v>
      </c>
      <c r="D12" s="19">
        <v>485</v>
      </c>
      <c r="E12" s="14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136">
        <f>SUM(F12:AT12)</f>
        <v>0</v>
      </c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>
        <f t="shared" si="1"/>
        <v>0</v>
      </c>
      <c r="CK12" s="50">
        <f t="shared" si="2"/>
        <v>0</v>
      </c>
      <c r="CL12" s="50">
        <f>CK12+E12</f>
        <v>0</v>
      </c>
      <c r="CN12" s="138"/>
      <c r="CO12" s="138"/>
    </row>
    <row r="13" spans="1:198" outlineLevel="1" x14ac:dyDescent="0.25">
      <c r="A13" s="129">
        <f t="shared" si="0"/>
        <v>7</v>
      </c>
      <c r="B13" s="193"/>
      <c r="C13" s="195" t="s">
        <v>21</v>
      </c>
      <c r="D13" s="196"/>
      <c r="E13" s="141">
        <f>SUM(E8:E12)</f>
        <v>1299513625.1400001</v>
      </c>
      <c r="F13" s="141">
        <f t="shared" ref="F13:CA13" si="3">SUM(F8:F12)</f>
        <v>42001014.571775481</v>
      </c>
      <c r="G13" s="141">
        <f t="shared" si="3"/>
        <v>-726039577.72998619</v>
      </c>
      <c r="H13" s="141">
        <f t="shared" si="3"/>
        <v>-60175.123816534411</v>
      </c>
      <c r="I13" s="141">
        <f t="shared" si="3"/>
        <v>0</v>
      </c>
      <c r="J13" s="141">
        <f t="shared" si="3"/>
        <v>0</v>
      </c>
      <c r="K13" s="141">
        <f t="shared" si="3"/>
        <v>0</v>
      </c>
      <c r="L13" s="141">
        <f t="shared" si="3"/>
        <v>0</v>
      </c>
      <c r="M13" s="141">
        <f t="shared" si="3"/>
        <v>0</v>
      </c>
      <c r="N13" s="141">
        <f t="shared" si="3"/>
        <v>0</v>
      </c>
      <c r="O13" s="141">
        <f t="shared" si="3"/>
        <v>0</v>
      </c>
      <c r="P13" s="141">
        <f t="shared" si="3"/>
        <v>0</v>
      </c>
      <c r="Q13" s="141">
        <f t="shared" si="3"/>
        <v>0</v>
      </c>
      <c r="R13" s="141">
        <f t="shared" si="3"/>
        <v>0</v>
      </c>
      <c r="S13" s="141">
        <f t="shared" si="3"/>
        <v>0</v>
      </c>
      <c r="T13" s="141">
        <f t="shared" si="3"/>
        <v>0</v>
      </c>
      <c r="U13" s="141">
        <f t="shared" si="3"/>
        <v>0</v>
      </c>
      <c r="V13" s="141">
        <f t="shared" si="3"/>
        <v>0</v>
      </c>
      <c r="W13" s="141">
        <f t="shared" si="3"/>
        <v>0</v>
      </c>
      <c r="X13" s="141">
        <f t="shared" si="3"/>
        <v>0</v>
      </c>
      <c r="Y13" s="141">
        <f t="shared" si="3"/>
        <v>0</v>
      </c>
      <c r="Z13" s="141">
        <f t="shared" si="3"/>
        <v>0</v>
      </c>
      <c r="AA13" s="141">
        <f t="shared" si="3"/>
        <v>0</v>
      </c>
      <c r="AB13" s="141">
        <f t="shared" si="3"/>
        <v>0</v>
      </c>
      <c r="AC13" s="141">
        <f t="shared" si="3"/>
        <v>0</v>
      </c>
      <c r="AD13" s="141">
        <f t="shared" si="3"/>
        <v>0</v>
      </c>
      <c r="AE13" s="141">
        <f t="shared" si="3"/>
        <v>0</v>
      </c>
      <c r="AF13" s="141">
        <f t="shared" si="3"/>
        <v>0</v>
      </c>
      <c r="AG13" s="141">
        <f t="shared" si="3"/>
        <v>0</v>
      </c>
      <c r="AH13" s="141">
        <f t="shared" si="3"/>
        <v>0</v>
      </c>
      <c r="AI13" s="141">
        <f t="shared" si="3"/>
        <v>0</v>
      </c>
      <c r="AJ13" s="141">
        <f t="shared" si="3"/>
        <v>0</v>
      </c>
      <c r="AK13" s="141">
        <f t="shared" si="3"/>
        <v>0</v>
      </c>
      <c r="AL13" s="141">
        <f t="shared" si="3"/>
        <v>0</v>
      </c>
      <c r="AM13" s="141">
        <f t="shared" si="3"/>
        <v>0</v>
      </c>
      <c r="AN13" s="141">
        <f t="shared" si="3"/>
        <v>0</v>
      </c>
      <c r="AO13" s="141">
        <f t="shared" si="3"/>
        <v>0</v>
      </c>
      <c r="AP13" s="141"/>
      <c r="AQ13" s="141">
        <f t="shared" si="3"/>
        <v>0</v>
      </c>
      <c r="AR13" s="141">
        <f t="shared" si="3"/>
        <v>0</v>
      </c>
      <c r="AS13" s="141">
        <f t="shared" si="3"/>
        <v>0</v>
      </c>
      <c r="AT13" s="141">
        <f t="shared" si="3"/>
        <v>0</v>
      </c>
      <c r="AU13" s="141">
        <f>SUM(AU8:AU12)</f>
        <v>-684098738.28202724</v>
      </c>
      <c r="AV13" s="141">
        <f t="shared" si="3"/>
        <v>-55426017.786953732</v>
      </c>
      <c r="AW13" s="141">
        <f t="shared" si="3"/>
        <v>0</v>
      </c>
      <c r="AX13" s="141">
        <f t="shared" si="3"/>
        <v>-23432713.187872708</v>
      </c>
      <c r="AY13" s="141">
        <f t="shared" si="3"/>
        <v>0</v>
      </c>
      <c r="AZ13" s="141">
        <f t="shared" si="3"/>
        <v>0</v>
      </c>
      <c r="BA13" s="141">
        <f t="shared" si="3"/>
        <v>0</v>
      </c>
      <c r="BB13" s="141">
        <f t="shared" si="3"/>
        <v>0</v>
      </c>
      <c r="BC13" s="141">
        <f t="shared" si="3"/>
        <v>0</v>
      </c>
      <c r="BD13" s="141">
        <f t="shared" si="3"/>
        <v>0</v>
      </c>
      <c r="BE13" s="141">
        <f t="shared" si="3"/>
        <v>0</v>
      </c>
      <c r="BF13" s="141">
        <f t="shared" si="3"/>
        <v>0</v>
      </c>
      <c r="BG13" s="141">
        <f t="shared" si="3"/>
        <v>0</v>
      </c>
      <c r="BH13" s="141">
        <f t="shared" si="3"/>
        <v>0</v>
      </c>
      <c r="BI13" s="141">
        <f t="shared" si="3"/>
        <v>0</v>
      </c>
      <c r="BJ13" s="141">
        <f t="shared" si="3"/>
        <v>0</v>
      </c>
      <c r="BK13" s="141">
        <f t="shared" si="3"/>
        <v>0</v>
      </c>
      <c r="BL13" s="141">
        <f t="shared" si="3"/>
        <v>0</v>
      </c>
      <c r="BM13" s="141">
        <f t="shared" si="3"/>
        <v>0</v>
      </c>
      <c r="BN13" s="141">
        <f t="shared" si="3"/>
        <v>0</v>
      </c>
      <c r="BO13" s="141">
        <f t="shared" si="3"/>
        <v>0</v>
      </c>
      <c r="BP13" s="141">
        <f t="shared" si="3"/>
        <v>0</v>
      </c>
      <c r="BQ13" s="141">
        <f t="shared" si="3"/>
        <v>0</v>
      </c>
      <c r="BR13" s="141">
        <f t="shared" si="3"/>
        <v>0</v>
      </c>
      <c r="BS13" s="141">
        <f t="shared" si="3"/>
        <v>0</v>
      </c>
      <c r="BT13" s="141">
        <f t="shared" si="3"/>
        <v>0</v>
      </c>
      <c r="BU13" s="141">
        <f t="shared" si="3"/>
        <v>0</v>
      </c>
      <c r="BV13" s="141">
        <f t="shared" si="3"/>
        <v>0</v>
      </c>
      <c r="BW13" s="141">
        <f t="shared" si="3"/>
        <v>0</v>
      </c>
      <c r="BX13" s="141">
        <f t="shared" si="3"/>
        <v>0</v>
      </c>
      <c r="BY13" s="141">
        <f t="shared" si="3"/>
        <v>0</v>
      </c>
      <c r="BZ13" s="141">
        <f t="shared" si="3"/>
        <v>0</v>
      </c>
      <c r="CA13" s="141">
        <f t="shared" si="3"/>
        <v>0</v>
      </c>
      <c r="CB13" s="141">
        <f t="shared" ref="CB13:CG13" si="4">SUM(CB8:CB12)</f>
        <v>0</v>
      </c>
      <c r="CC13" s="141">
        <f t="shared" si="4"/>
        <v>0</v>
      </c>
      <c r="CD13" s="141">
        <f t="shared" si="4"/>
        <v>0</v>
      </c>
      <c r="CE13" s="141">
        <f t="shared" si="4"/>
        <v>0</v>
      </c>
      <c r="CF13" s="141">
        <f t="shared" si="4"/>
        <v>0</v>
      </c>
      <c r="CG13" s="141">
        <f t="shared" si="4"/>
        <v>0</v>
      </c>
      <c r="CH13" s="141">
        <f>SUM(CH8:CH12)</f>
        <v>0</v>
      </c>
      <c r="CI13" s="141">
        <f>SUM(CI8:CI12)</f>
        <v>0</v>
      </c>
      <c r="CJ13" s="141">
        <f>SUM(CJ8:CJ12)</f>
        <v>-78858730.97482644</v>
      </c>
      <c r="CK13" s="141">
        <f>SUM(CK8:CK12)</f>
        <v>-762957469.2568537</v>
      </c>
      <c r="CL13" s="141">
        <f>SUM(CL8:CL12)</f>
        <v>536556155.88314635</v>
      </c>
      <c r="CN13" s="138"/>
      <c r="CO13" s="138"/>
    </row>
    <row r="14" spans="1:198" outlineLevel="1" x14ac:dyDescent="0.25">
      <c r="A14" s="129">
        <f t="shared" si="0"/>
        <v>8</v>
      </c>
      <c r="B14" s="193"/>
      <c r="C14" s="21" t="s">
        <v>22</v>
      </c>
      <c r="D14" s="19">
        <v>483</v>
      </c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136">
        <f>SUM(F14:AT14)</f>
        <v>0</v>
      </c>
      <c r="AV14" s="136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>
        <f t="shared" si="1"/>
        <v>0</v>
      </c>
      <c r="CK14" s="50">
        <f t="shared" ref="CK14" si="5">CJ14+AU14</f>
        <v>0</v>
      </c>
      <c r="CL14" s="50">
        <f>CK14+E14</f>
        <v>0</v>
      </c>
      <c r="CN14" s="138"/>
      <c r="CO14" s="138"/>
    </row>
    <row r="15" spans="1:198" outlineLevel="1" x14ac:dyDescent="0.25">
      <c r="A15" s="129">
        <f t="shared" si="0"/>
        <v>9</v>
      </c>
      <c r="B15" s="193"/>
      <c r="C15" s="197" t="s">
        <v>23</v>
      </c>
      <c r="D15" s="198"/>
      <c r="E15" s="141">
        <f>SUM(E14)</f>
        <v>0</v>
      </c>
      <c r="F15" s="141">
        <f t="shared" ref="F15:CA15" si="6">SUM(F14)</f>
        <v>0</v>
      </c>
      <c r="G15" s="141">
        <f t="shared" si="6"/>
        <v>0</v>
      </c>
      <c r="H15" s="141">
        <f t="shared" si="6"/>
        <v>0</v>
      </c>
      <c r="I15" s="141">
        <f t="shared" si="6"/>
        <v>0</v>
      </c>
      <c r="J15" s="141">
        <f t="shared" si="6"/>
        <v>0</v>
      </c>
      <c r="K15" s="141">
        <f t="shared" si="6"/>
        <v>0</v>
      </c>
      <c r="L15" s="141">
        <f t="shared" si="6"/>
        <v>0</v>
      </c>
      <c r="M15" s="141">
        <f t="shared" si="6"/>
        <v>0</v>
      </c>
      <c r="N15" s="141">
        <f t="shared" si="6"/>
        <v>0</v>
      </c>
      <c r="O15" s="141">
        <f t="shared" si="6"/>
        <v>0</v>
      </c>
      <c r="P15" s="141">
        <f t="shared" si="6"/>
        <v>0</v>
      </c>
      <c r="Q15" s="141">
        <f t="shared" si="6"/>
        <v>0</v>
      </c>
      <c r="R15" s="141">
        <f t="shared" si="6"/>
        <v>0</v>
      </c>
      <c r="S15" s="141">
        <f t="shared" si="6"/>
        <v>0</v>
      </c>
      <c r="T15" s="141">
        <f t="shared" si="6"/>
        <v>0</v>
      </c>
      <c r="U15" s="141">
        <f t="shared" si="6"/>
        <v>0</v>
      </c>
      <c r="V15" s="141">
        <f t="shared" si="6"/>
        <v>0</v>
      </c>
      <c r="W15" s="141">
        <f t="shared" si="6"/>
        <v>0</v>
      </c>
      <c r="X15" s="141">
        <f t="shared" si="6"/>
        <v>0</v>
      </c>
      <c r="Y15" s="141">
        <f t="shared" si="6"/>
        <v>0</v>
      </c>
      <c r="Z15" s="141">
        <f t="shared" si="6"/>
        <v>0</v>
      </c>
      <c r="AA15" s="141">
        <f t="shared" si="6"/>
        <v>0</v>
      </c>
      <c r="AB15" s="141">
        <f t="shared" si="6"/>
        <v>0</v>
      </c>
      <c r="AC15" s="141">
        <f t="shared" si="6"/>
        <v>0</v>
      </c>
      <c r="AD15" s="141">
        <f t="shared" si="6"/>
        <v>0</v>
      </c>
      <c r="AE15" s="141">
        <f t="shared" si="6"/>
        <v>0</v>
      </c>
      <c r="AF15" s="141">
        <f t="shared" si="6"/>
        <v>0</v>
      </c>
      <c r="AG15" s="141">
        <f t="shared" si="6"/>
        <v>0</v>
      </c>
      <c r="AH15" s="141">
        <f t="shared" si="6"/>
        <v>0</v>
      </c>
      <c r="AI15" s="141">
        <f t="shared" si="6"/>
        <v>0</v>
      </c>
      <c r="AJ15" s="141">
        <f t="shared" si="6"/>
        <v>0</v>
      </c>
      <c r="AK15" s="141">
        <f t="shared" si="6"/>
        <v>0</v>
      </c>
      <c r="AL15" s="141">
        <f t="shared" si="6"/>
        <v>0</v>
      </c>
      <c r="AM15" s="141">
        <f t="shared" si="6"/>
        <v>0</v>
      </c>
      <c r="AN15" s="141">
        <f t="shared" si="6"/>
        <v>0</v>
      </c>
      <c r="AO15" s="141">
        <f t="shared" si="6"/>
        <v>0</v>
      </c>
      <c r="AP15" s="141"/>
      <c r="AQ15" s="141">
        <f t="shared" si="6"/>
        <v>0</v>
      </c>
      <c r="AR15" s="141">
        <f t="shared" si="6"/>
        <v>0</v>
      </c>
      <c r="AS15" s="141">
        <f t="shared" si="6"/>
        <v>0</v>
      </c>
      <c r="AT15" s="141">
        <f t="shared" si="6"/>
        <v>0</v>
      </c>
      <c r="AU15" s="141">
        <f t="shared" si="6"/>
        <v>0</v>
      </c>
      <c r="AV15" s="141">
        <f t="shared" si="6"/>
        <v>0</v>
      </c>
      <c r="AW15" s="141">
        <f t="shared" si="6"/>
        <v>0</v>
      </c>
      <c r="AX15" s="141">
        <f t="shared" si="6"/>
        <v>0</v>
      </c>
      <c r="AY15" s="141">
        <f t="shared" si="6"/>
        <v>0</v>
      </c>
      <c r="AZ15" s="141">
        <f t="shared" si="6"/>
        <v>0</v>
      </c>
      <c r="BA15" s="141">
        <f t="shared" si="6"/>
        <v>0</v>
      </c>
      <c r="BB15" s="141">
        <f t="shared" si="6"/>
        <v>0</v>
      </c>
      <c r="BC15" s="141">
        <f t="shared" si="6"/>
        <v>0</v>
      </c>
      <c r="BD15" s="141">
        <f t="shared" si="6"/>
        <v>0</v>
      </c>
      <c r="BE15" s="141">
        <f t="shared" si="6"/>
        <v>0</v>
      </c>
      <c r="BF15" s="141">
        <f t="shared" si="6"/>
        <v>0</v>
      </c>
      <c r="BG15" s="141">
        <f t="shared" si="6"/>
        <v>0</v>
      </c>
      <c r="BH15" s="141">
        <f t="shared" si="6"/>
        <v>0</v>
      </c>
      <c r="BI15" s="141">
        <f t="shared" si="6"/>
        <v>0</v>
      </c>
      <c r="BJ15" s="141">
        <f t="shared" si="6"/>
        <v>0</v>
      </c>
      <c r="BK15" s="141">
        <f t="shared" si="6"/>
        <v>0</v>
      </c>
      <c r="BL15" s="141">
        <f t="shared" si="6"/>
        <v>0</v>
      </c>
      <c r="BM15" s="141">
        <f t="shared" si="6"/>
        <v>0</v>
      </c>
      <c r="BN15" s="141">
        <f t="shared" si="6"/>
        <v>0</v>
      </c>
      <c r="BO15" s="141">
        <f t="shared" si="6"/>
        <v>0</v>
      </c>
      <c r="BP15" s="141">
        <f t="shared" si="6"/>
        <v>0</v>
      </c>
      <c r="BQ15" s="141">
        <f t="shared" si="6"/>
        <v>0</v>
      </c>
      <c r="BR15" s="141">
        <f t="shared" si="6"/>
        <v>0</v>
      </c>
      <c r="BS15" s="141">
        <f t="shared" si="6"/>
        <v>0</v>
      </c>
      <c r="BT15" s="141">
        <f t="shared" si="6"/>
        <v>0</v>
      </c>
      <c r="BU15" s="141">
        <f t="shared" si="6"/>
        <v>0</v>
      </c>
      <c r="BV15" s="141">
        <f t="shared" si="6"/>
        <v>0</v>
      </c>
      <c r="BW15" s="141">
        <f t="shared" si="6"/>
        <v>0</v>
      </c>
      <c r="BX15" s="141">
        <f t="shared" si="6"/>
        <v>0</v>
      </c>
      <c r="BY15" s="141">
        <f t="shared" si="6"/>
        <v>0</v>
      </c>
      <c r="BZ15" s="141">
        <f t="shared" si="6"/>
        <v>0</v>
      </c>
      <c r="CA15" s="141">
        <f t="shared" si="6"/>
        <v>0</v>
      </c>
      <c r="CB15" s="141">
        <f t="shared" ref="CB15:CL15" si="7">SUM(CB14)</f>
        <v>0</v>
      </c>
      <c r="CC15" s="141">
        <f t="shared" si="7"/>
        <v>0</v>
      </c>
      <c r="CD15" s="141">
        <f t="shared" si="7"/>
        <v>0</v>
      </c>
      <c r="CE15" s="141">
        <f t="shared" si="7"/>
        <v>0</v>
      </c>
      <c r="CF15" s="141">
        <f t="shared" si="7"/>
        <v>0</v>
      </c>
      <c r="CG15" s="141">
        <f t="shared" si="7"/>
        <v>0</v>
      </c>
      <c r="CH15" s="141">
        <f t="shared" si="7"/>
        <v>0</v>
      </c>
      <c r="CI15" s="141">
        <f t="shared" si="7"/>
        <v>0</v>
      </c>
      <c r="CJ15" s="141">
        <f t="shared" si="7"/>
        <v>0</v>
      </c>
      <c r="CK15" s="141">
        <f t="shared" si="7"/>
        <v>0</v>
      </c>
      <c r="CL15" s="141">
        <f t="shared" si="7"/>
        <v>0</v>
      </c>
      <c r="CN15" s="138"/>
      <c r="CO15" s="138"/>
    </row>
    <row r="16" spans="1:198" outlineLevel="1" x14ac:dyDescent="0.25">
      <c r="A16" s="129">
        <f t="shared" si="0"/>
        <v>10</v>
      </c>
      <c r="B16" s="193"/>
      <c r="C16" s="22" t="s">
        <v>24</v>
      </c>
      <c r="D16" s="19">
        <v>496</v>
      </c>
      <c r="E16" s="136">
        <v>0</v>
      </c>
      <c r="F16" s="142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136">
        <f>SUM(F16:AT16)</f>
        <v>0</v>
      </c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>
        <f t="shared" si="1"/>
        <v>0</v>
      </c>
      <c r="CK16" s="50">
        <f t="shared" ref="CK16" si="8">CJ16+AU16</f>
        <v>0</v>
      </c>
      <c r="CL16" s="50">
        <f>CK16+E16</f>
        <v>0</v>
      </c>
      <c r="CN16" s="138"/>
      <c r="CO16" s="138"/>
    </row>
    <row r="17" spans="1:93" outlineLevel="1" x14ac:dyDescent="0.25">
      <c r="A17" s="129">
        <f t="shared" si="0"/>
        <v>11</v>
      </c>
      <c r="B17" s="193"/>
      <c r="C17" s="197" t="s">
        <v>25</v>
      </c>
      <c r="D17" s="198"/>
      <c r="E17" s="141">
        <f>SUM(E16)</f>
        <v>0</v>
      </c>
      <c r="F17" s="141">
        <f t="shared" ref="F17:CA17" si="9">SUM(F16)</f>
        <v>0</v>
      </c>
      <c r="G17" s="141">
        <f t="shared" si="9"/>
        <v>0</v>
      </c>
      <c r="H17" s="141">
        <f t="shared" si="9"/>
        <v>0</v>
      </c>
      <c r="I17" s="141">
        <f t="shared" si="9"/>
        <v>0</v>
      </c>
      <c r="J17" s="141">
        <f t="shared" si="9"/>
        <v>0</v>
      </c>
      <c r="K17" s="141">
        <f t="shared" si="9"/>
        <v>0</v>
      </c>
      <c r="L17" s="141">
        <f t="shared" si="9"/>
        <v>0</v>
      </c>
      <c r="M17" s="141">
        <f t="shared" si="9"/>
        <v>0</v>
      </c>
      <c r="N17" s="141">
        <f t="shared" si="9"/>
        <v>0</v>
      </c>
      <c r="O17" s="141">
        <f t="shared" si="9"/>
        <v>0</v>
      </c>
      <c r="P17" s="141">
        <f t="shared" si="9"/>
        <v>0</v>
      </c>
      <c r="Q17" s="141">
        <f t="shared" si="9"/>
        <v>0</v>
      </c>
      <c r="R17" s="141">
        <f t="shared" si="9"/>
        <v>0</v>
      </c>
      <c r="S17" s="141">
        <f t="shared" si="9"/>
        <v>0</v>
      </c>
      <c r="T17" s="141">
        <f t="shared" si="9"/>
        <v>0</v>
      </c>
      <c r="U17" s="141">
        <f t="shared" si="9"/>
        <v>0</v>
      </c>
      <c r="V17" s="141">
        <f t="shared" si="9"/>
        <v>0</v>
      </c>
      <c r="W17" s="141">
        <f t="shared" si="9"/>
        <v>0</v>
      </c>
      <c r="X17" s="141">
        <f t="shared" si="9"/>
        <v>0</v>
      </c>
      <c r="Y17" s="141">
        <f t="shared" si="9"/>
        <v>0</v>
      </c>
      <c r="Z17" s="141">
        <f t="shared" si="9"/>
        <v>0</v>
      </c>
      <c r="AA17" s="141">
        <f t="shared" si="9"/>
        <v>0</v>
      </c>
      <c r="AB17" s="141">
        <f t="shared" si="9"/>
        <v>0</v>
      </c>
      <c r="AC17" s="141">
        <f t="shared" si="9"/>
        <v>0</v>
      </c>
      <c r="AD17" s="141">
        <f t="shared" si="9"/>
        <v>0</v>
      </c>
      <c r="AE17" s="141">
        <f t="shared" si="9"/>
        <v>0</v>
      </c>
      <c r="AF17" s="141">
        <f t="shared" si="9"/>
        <v>0</v>
      </c>
      <c r="AG17" s="141">
        <f t="shared" si="9"/>
        <v>0</v>
      </c>
      <c r="AH17" s="141">
        <f t="shared" si="9"/>
        <v>0</v>
      </c>
      <c r="AI17" s="141">
        <f t="shared" si="9"/>
        <v>0</v>
      </c>
      <c r="AJ17" s="141">
        <f t="shared" si="9"/>
        <v>0</v>
      </c>
      <c r="AK17" s="141">
        <f t="shared" si="9"/>
        <v>0</v>
      </c>
      <c r="AL17" s="141">
        <f t="shared" si="9"/>
        <v>0</v>
      </c>
      <c r="AM17" s="141">
        <f t="shared" si="9"/>
        <v>0</v>
      </c>
      <c r="AN17" s="141">
        <f t="shared" si="9"/>
        <v>0</v>
      </c>
      <c r="AO17" s="141">
        <f t="shared" si="9"/>
        <v>0</v>
      </c>
      <c r="AP17" s="141"/>
      <c r="AQ17" s="141">
        <f t="shared" si="9"/>
        <v>0</v>
      </c>
      <c r="AR17" s="141">
        <f t="shared" si="9"/>
        <v>0</v>
      </c>
      <c r="AS17" s="141">
        <f t="shared" si="9"/>
        <v>0</v>
      </c>
      <c r="AT17" s="141">
        <f t="shared" si="9"/>
        <v>0</v>
      </c>
      <c r="AU17" s="141">
        <f t="shared" si="9"/>
        <v>0</v>
      </c>
      <c r="AV17" s="141">
        <f t="shared" si="9"/>
        <v>0</v>
      </c>
      <c r="AW17" s="141">
        <f t="shared" si="9"/>
        <v>0</v>
      </c>
      <c r="AX17" s="141">
        <f t="shared" si="9"/>
        <v>0</v>
      </c>
      <c r="AY17" s="141">
        <f t="shared" si="9"/>
        <v>0</v>
      </c>
      <c r="AZ17" s="141">
        <f t="shared" si="9"/>
        <v>0</v>
      </c>
      <c r="BA17" s="141">
        <f t="shared" si="9"/>
        <v>0</v>
      </c>
      <c r="BB17" s="141">
        <f t="shared" si="9"/>
        <v>0</v>
      </c>
      <c r="BC17" s="141">
        <f t="shared" si="9"/>
        <v>0</v>
      </c>
      <c r="BD17" s="141">
        <f t="shared" si="9"/>
        <v>0</v>
      </c>
      <c r="BE17" s="141">
        <f t="shared" si="9"/>
        <v>0</v>
      </c>
      <c r="BF17" s="141">
        <f t="shared" si="9"/>
        <v>0</v>
      </c>
      <c r="BG17" s="141">
        <f t="shared" si="9"/>
        <v>0</v>
      </c>
      <c r="BH17" s="141">
        <f t="shared" si="9"/>
        <v>0</v>
      </c>
      <c r="BI17" s="141">
        <f t="shared" si="9"/>
        <v>0</v>
      </c>
      <c r="BJ17" s="141">
        <f t="shared" si="9"/>
        <v>0</v>
      </c>
      <c r="BK17" s="141">
        <f t="shared" si="9"/>
        <v>0</v>
      </c>
      <c r="BL17" s="141">
        <f t="shared" si="9"/>
        <v>0</v>
      </c>
      <c r="BM17" s="141">
        <f t="shared" si="9"/>
        <v>0</v>
      </c>
      <c r="BN17" s="141">
        <f t="shared" si="9"/>
        <v>0</v>
      </c>
      <c r="BO17" s="141">
        <f t="shared" si="9"/>
        <v>0</v>
      </c>
      <c r="BP17" s="141">
        <f t="shared" si="9"/>
        <v>0</v>
      </c>
      <c r="BQ17" s="141">
        <f t="shared" si="9"/>
        <v>0</v>
      </c>
      <c r="BR17" s="141">
        <f t="shared" si="9"/>
        <v>0</v>
      </c>
      <c r="BS17" s="141">
        <f t="shared" si="9"/>
        <v>0</v>
      </c>
      <c r="BT17" s="141">
        <f t="shared" si="9"/>
        <v>0</v>
      </c>
      <c r="BU17" s="141">
        <f t="shared" si="9"/>
        <v>0</v>
      </c>
      <c r="BV17" s="141">
        <f t="shared" si="9"/>
        <v>0</v>
      </c>
      <c r="BW17" s="141">
        <f t="shared" si="9"/>
        <v>0</v>
      </c>
      <c r="BX17" s="141">
        <f t="shared" si="9"/>
        <v>0</v>
      </c>
      <c r="BY17" s="141">
        <f t="shared" si="9"/>
        <v>0</v>
      </c>
      <c r="BZ17" s="141">
        <f t="shared" si="9"/>
        <v>0</v>
      </c>
      <c r="CA17" s="141">
        <f t="shared" si="9"/>
        <v>0</v>
      </c>
      <c r="CB17" s="141">
        <f t="shared" ref="CB17:CL17" si="10">SUM(CB16)</f>
        <v>0</v>
      </c>
      <c r="CC17" s="141">
        <f t="shared" si="10"/>
        <v>0</v>
      </c>
      <c r="CD17" s="141">
        <f t="shared" si="10"/>
        <v>0</v>
      </c>
      <c r="CE17" s="141">
        <f t="shared" si="10"/>
        <v>0</v>
      </c>
      <c r="CF17" s="141">
        <f t="shared" si="10"/>
        <v>0</v>
      </c>
      <c r="CG17" s="141">
        <f t="shared" si="10"/>
        <v>0</v>
      </c>
      <c r="CH17" s="141">
        <f t="shared" si="10"/>
        <v>0</v>
      </c>
      <c r="CI17" s="141">
        <f t="shared" si="10"/>
        <v>0</v>
      </c>
      <c r="CJ17" s="141">
        <f t="shared" si="10"/>
        <v>0</v>
      </c>
      <c r="CK17" s="141">
        <f t="shared" si="10"/>
        <v>0</v>
      </c>
      <c r="CL17" s="141">
        <f t="shared" si="10"/>
        <v>0</v>
      </c>
      <c r="CN17" s="138"/>
      <c r="CO17" s="138"/>
    </row>
    <row r="18" spans="1:93" outlineLevel="1" x14ac:dyDescent="0.25">
      <c r="A18" s="129">
        <f t="shared" si="0"/>
        <v>12</v>
      </c>
      <c r="B18" s="193"/>
      <c r="C18" s="2" t="s">
        <v>26</v>
      </c>
      <c r="D18" s="23">
        <v>489.1</v>
      </c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136">
        <f>SUM(F18:AT18)</f>
        <v>0</v>
      </c>
      <c r="AV18" s="50"/>
      <c r="AW18" s="5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0"/>
      <c r="CH18" s="50"/>
      <c r="CI18" s="50"/>
      <c r="CJ18" s="50">
        <f t="shared" si="1"/>
        <v>0</v>
      </c>
      <c r="CK18" s="50">
        <f t="shared" ref="CK18:CK20" si="11">CJ18+AU18</f>
        <v>0</v>
      </c>
      <c r="CL18" s="50">
        <f>CK18+E18</f>
        <v>0</v>
      </c>
      <c r="CN18" s="138"/>
      <c r="CO18" s="138"/>
    </row>
    <row r="19" spans="1:93" outlineLevel="1" x14ac:dyDescent="0.25">
      <c r="A19" s="129">
        <f t="shared" si="0"/>
        <v>13</v>
      </c>
      <c r="B19" s="193"/>
      <c r="C19" s="2" t="s">
        <v>27</v>
      </c>
      <c r="D19" s="23">
        <v>489.2</v>
      </c>
      <c r="E19" s="136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136">
        <f>SUM(F19:AT19)</f>
        <v>0</v>
      </c>
      <c r="AV19" s="50"/>
      <c r="AW19" s="50"/>
      <c r="AX19" s="50"/>
      <c r="AY19" s="50"/>
      <c r="AZ19" s="50"/>
      <c r="BA19" s="50"/>
      <c r="BB19" s="50"/>
      <c r="BC19" s="50"/>
      <c r="BD19" s="50"/>
      <c r="BE19" s="50"/>
      <c r="BF19" s="50"/>
      <c r="BG19" s="50"/>
      <c r="BH19" s="50"/>
      <c r="BI19" s="50"/>
      <c r="BJ19" s="50"/>
      <c r="BK19" s="50"/>
      <c r="BL19" s="50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0"/>
      <c r="CH19" s="50"/>
      <c r="CI19" s="50"/>
      <c r="CJ19" s="50">
        <f t="shared" si="1"/>
        <v>0</v>
      </c>
      <c r="CK19" s="50">
        <f t="shared" si="11"/>
        <v>0</v>
      </c>
      <c r="CL19" s="50">
        <f>CK19+E19</f>
        <v>0</v>
      </c>
      <c r="CN19" s="138"/>
      <c r="CO19" s="138"/>
    </row>
    <row r="20" spans="1:93" outlineLevel="1" x14ac:dyDescent="0.25">
      <c r="A20" s="129">
        <f t="shared" si="0"/>
        <v>14</v>
      </c>
      <c r="B20" s="193"/>
      <c r="C20" s="2" t="s">
        <v>28</v>
      </c>
      <c r="D20" s="23">
        <v>489.3</v>
      </c>
      <c r="E20" s="50">
        <v>20751229.969999999</v>
      </c>
      <c r="F20" s="136">
        <v>652051.57146207197</v>
      </c>
      <c r="G20" s="136">
        <v>-1622107.4803309038</v>
      </c>
      <c r="H20" s="143">
        <v>-30421.046346232761</v>
      </c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136">
        <f>SUM(F20:AT20)</f>
        <v>-1000476.9552150646</v>
      </c>
      <c r="AV20" s="139">
        <v>-2107869.4389408915</v>
      </c>
      <c r="AW20" s="50"/>
      <c r="AX20" s="139">
        <v>-23142.732970127836</v>
      </c>
      <c r="AY20" s="50"/>
      <c r="AZ20" s="50"/>
      <c r="BA20" s="50"/>
      <c r="BB20" s="50"/>
      <c r="BC20" s="50"/>
      <c r="BD20" s="50"/>
      <c r="BE20" s="50"/>
      <c r="BF20" s="50"/>
      <c r="BG20" s="50"/>
      <c r="BH20" s="50"/>
      <c r="BI20" s="50"/>
      <c r="BJ20" s="50"/>
      <c r="BK20" s="50"/>
      <c r="BL20" s="50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0"/>
      <c r="CH20" s="50"/>
      <c r="CI20" s="50"/>
      <c r="CJ20" s="50">
        <f t="shared" si="1"/>
        <v>-2131012.1719110194</v>
      </c>
      <c r="CK20" s="50">
        <f t="shared" si="11"/>
        <v>-3131489.1271260837</v>
      </c>
      <c r="CL20" s="50">
        <f>CK20+E20</f>
        <v>17619740.842873916</v>
      </c>
      <c r="CN20" s="138"/>
      <c r="CO20" s="138"/>
    </row>
    <row r="21" spans="1:93" outlineLevel="1" x14ac:dyDescent="0.25">
      <c r="A21" s="129">
        <f t="shared" si="0"/>
        <v>15</v>
      </c>
      <c r="B21" s="193"/>
      <c r="C21" s="197" t="s">
        <v>29</v>
      </c>
      <c r="D21" s="198"/>
      <c r="E21" s="141">
        <f>SUM(E19:E20)</f>
        <v>20751229.969999999</v>
      </c>
      <c r="F21" s="141">
        <f t="shared" ref="F21:CA21" si="12">SUM(F18:F20)</f>
        <v>652051.57146207197</v>
      </c>
      <c r="G21" s="141">
        <f t="shared" si="12"/>
        <v>-1622107.4803309038</v>
      </c>
      <c r="H21" s="141">
        <f t="shared" si="12"/>
        <v>-30421.046346232761</v>
      </c>
      <c r="I21" s="141">
        <f t="shared" si="12"/>
        <v>0</v>
      </c>
      <c r="J21" s="141">
        <f t="shared" si="12"/>
        <v>0</v>
      </c>
      <c r="K21" s="141">
        <f t="shared" si="12"/>
        <v>0</v>
      </c>
      <c r="L21" s="141">
        <f t="shared" si="12"/>
        <v>0</v>
      </c>
      <c r="M21" s="141">
        <f t="shared" si="12"/>
        <v>0</v>
      </c>
      <c r="N21" s="141">
        <f t="shared" si="12"/>
        <v>0</v>
      </c>
      <c r="O21" s="141">
        <f t="shared" si="12"/>
        <v>0</v>
      </c>
      <c r="P21" s="141">
        <f t="shared" si="12"/>
        <v>0</v>
      </c>
      <c r="Q21" s="141">
        <f t="shared" si="12"/>
        <v>0</v>
      </c>
      <c r="R21" s="141">
        <f t="shared" si="12"/>
        <v>0</v>
      </c>
      <c r="S21" s="141">
        <f t="shared" si="12"/>
        <v>0</v>
      </c>
      <c r="T21" s="141">
        <f t="shared" si="12"/>
        <v>0</v>
      </c>
      <c r="U21" s="141">
        <f t="shared" si="12"/>
        <v>0</v>
      </c>
      <c r="V21" s="141">
        <f t="shared" si="12"/>
        <v>0</v>
      </c>
      <c r="W21" s="141">
        <f t="shared" si="12"/>
        <v>0</v>
      </c>
      <c r="X21" s="141">
        <f t="shared" si="12"/>
        <v>0</v>
      </c>
      <c r="Y21" s="141">
        <f t="shared" si="12"/>
        <v>0</v>
      </c>
      <c r="Z21" s="141">
        <f t="shared" si="12"/>
        <v>0</v>
      </c>
      <c r="AA21" s="141">
        <f t="shared" si="12"/>
        <v>0</v>
      </c>
      <c r="AB21" s="141">
        <f t="shared" si="12"/>
        <v>0</v>
      </c>
      <c r="AC21" s="141">
        <f t="shared" si="12"/>
        <v>0</v>
      </c>
      <c r="AD21" s="141">
        <f t="shared" si="12"/>
        <v>0</v>
      </c>
      <c r="AE21" s="141">
        <f t="shared" si="12"/>
        <v>0</v>
      </c>
      <c r="AF21" s="141">
        <f t="shared" si="12"/>
        <v>0</v>
      </c>
      <c r="AG21" s="141">
        <f t="shared" si="12"/>
        <v>0</v>
      </c>
      <c r="AH21" s="141">
        <f t="shared" si="12"/>
        <v>0</v>
      </c>
      <c r="AI21" s="141">
        <f t="shared" si="12"/>
        <v>0</v>
      </c>
      <c r="AJ21" s="141">
        <f t="shared" si="12"/>
        <v>0</v>
      </c>
      <c r="AK21" s="141">
        <f t="shared" si="12"/>
        <v>0</v>
      </c>
      <c r="AL21" s="141">
        <f t="shared" si="12"/>
        <v>0</v>
      </c>
      <c r="AM21" s="141">
        <f t="shared" si="12"/>
        <v>0</v>
      </c>
      <c r="AN21" s="141">
        <f t="shared" si="12"/>
        <v>0</v>
      </c>
      <c r="AO21" s="141">
        <f t="shared" si="12"/>
        <v>0</v>
      </c>
      <c r="AP21" s="141"/>
      <c r="AQ21" s="141">
        <f t="shared" si="12"/>
        <v>0</v>
      </c>
      <c r="AR21" s="141">
        <f t="shared" si="12"/>
        <v>0</v>
      </c>
      <c r="AS21" s="141">
        <f t="shared" si="12"/>
        <v>0</v>
      </c>
      <c r="AT21" s="141">
        <f t="shared" si="12"/>
        <v>0</v>
      </c>
      <c r="AU21" s="141">
        <f>SUM(AU18:AU20)</f>
        <v>-1000476.9552150646</v>
      </c>
      <c r="AV21" s="141">
        <f t="shared" si="12"/>
        <v>-2107869.4389408915</v>
      </c>
      <c r="AW21" s="141">
        <f t="shared" si="12"/>
        <v>0</v>
      </c>
      <c r="AX21" s="141">
        <f t="shared" si="12"/>
        <v>-23142.732970127836</v>
      </c>
      <c r="AY21" s="141">
        <f t="shared" si="12"/>
        <v>0</v>
      </c>
      <c r="AZ21" s="141">
        <f t="shared" si="12"/>
        <v>0</v>
      </c>
      <c r="BA21" s="141">
        <f t="shared" si="12"/>
        <v>0</v>
      </c>
      <c r="BB21" s="141">
        <f t="shared" si="12"/>
        <v>0</v>
      </c>
      <c r="BC21" s="141">
        <f t="shared" si="12"/>
        <v>0</v>
      </c>
      <c r="BD21" s="141">
        <f t="shared" si="12"/>
        <v>0</v>
      </c>
      <c r="BE21" s="141">
        <f t="shared" si="12"/>
        <v>0</v>
      </c>
      <c r="BF21" s="141">
        <f t="shared" si="12"/>
        <v>0</v>
      </c>
      <c r="BG21" s="141">
        <f t="shared" si="12"/>
        <v>0</v>
      </c>
      <c r="BH21" s="141">
        <f t="shared" si="12"/>
        <v>0</v>
      </c>
      <c r="BI21" s="141">
        <f t="shared" si="12"/>
        <v>0</v>
      </c>
      <c r="BJ21" s="141">
        <f t="shared" si="12"/>
        <v>0</v>
      </c>
      <c r="BK21" s="141">
        <f t="shared" si="12"/>
        <v>0</v>
      </c>
      <c r="BL21" s="141">
        <f t="shared" si="12"/>
        <v>0</v>
      </c>
      <c r="BM21" s="141">
        <f t="shared" si="12"/>
        <v>0</v>
      </c>
      <c r="BN21" s="141">
        <f t="shared" si="12"/>
        <v>0</v>
      </c>
      <c r="BO21" s="141">
        <f t="shared" si="12"/>
        <v>0</v>
      </c>
      <c r="BP21" s="141">
        <f t="shared" si="12"/>
        <v>0</v>
      </c>
      <c r="BQ21" s="141">
        <f t="shared" si="12"/>
        <v>0</v>
      </c>
      <c r="BR21" s="141">
        <f t="shared" si="12"/>
        <v>0</v>
      </c>
      <c r="BS21" s="141">
        <f t="shared" si="12"/>
        <v>0</v>
      </c>
      <c r="BT21" s="141">
        <f t="shared" si="12"/>
        <v>0</v>
      </c>
      <c r="BU21" s="141">
        <f t="shared" si="12"/>
        <v>0</v>
      </c>
      <c r="BV21" s="141">
        <f t="shared" si="12"/>
        <v>0</v>
      </c>
      <c r="BW21" s="141">
        <f t="shared" si="12"/>
        <v>0</v>
      </c>
      <c r="BX21" s="141">
        <f t="shared" si="12"/>
        <v>0</v>
      </c>
      <c r="BY21" s="141">
        <f t="shared" si="12"/>
        <v>0</v>
      </c>
      <c r="BZ21" s="141">
        <f t="shared" si="12"/>
        <v>0</v>
      </c>
      <c r="CA21" s="141">
        <f t="shared" si="12"/>
        <v>0</v>
      </c>
      <c r="CB21" s="141">
        <f t="shared" ref="CB21:CI21" si="13">SUM(CB18:CB20)</f>
        <v>0</v>
      </c>
      <c r="CC21" s="141">
        <f t="shared" si="13"/>
        <v>0</v>
      </c>
      <c r="CD21" s="141">
        <f t="shared" si="13"/>
        <v>0</v>
      </c>
      <c r="CE21" s="141">
        <f t="shared" si="13"/>
        <v>0</v>
      </c>
      <c r="CF21" s="141">
        <f t="shared" si="13"/>
        <v>0</v>
      </c>
      <c r="CG21" s="141">
        <f t="shared" si="13"/>
        <v>0</v>
      </c>
      <c r="CH21" s="141">
        <f t="shared" si="13"/>
        <v>0</v>
      </c>
      <c r="CI21" s="141">
        <f t="shared" si="13"/>
        <v>0</v>
      </c>
      <c r="CJ21" s="141">
        <f>SUM(CJ18:CJ20)</f>
        <v>-2131012.1719110194</v>
      </c>
      <c r="CK21" s="141">
        <f t="shared" ref="CK21:CL21" si="14">SUM(CK18:CK20)</f>
        <v>-3131489.1271260837</v>
      </c>
      <c r="CL21" s="141">
        <f t="shared" si="14"/>
        <v>17619740.842873916</v>
      </c>
      <c r="CN21" s="138"/>
      <c r="CO21" s="138"/>
    </row>
    <row r="22" spans="1:93" outlineLevel="1" x14ac:dyDescent="0.25">
      <c r="A22" s="129">
        <f t="shared" si="0"/>
        <v>16</v>
      </c>
      <c r="B22" s="193"/>
      <c r="C22" s="2" t="s">
        <v>30</v>
      </c>
      <c r="D22" s="23">
        <v>489.4</v>
      </c>
      <c r="E22" s="136">
        <v>2661743.88</v>
      </c>
      <c r="F22" s="136">
        <v>-2661743.88</v>
      </c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>
        <f t="shared" ref="AU22:AU30" si="15">SUM(F22:AT22)</f>
        <v>-2661743.88</v>
      </c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136"/>
      <c r="BG22" s="50"/>
      <c r="BH22" s="50"/>
      <c r="BI22" s="50"/>
      <c r="BJ22" s="50"/>
      <c r="BK22" s="50"/>
      <c r="BL22" s="50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0"/>
      <c r="CA22" s="50"/>
      <c r="CB22" s="50"/>
      <c r="CC22" s="50"/>
      <c r="CD22" s="50"/>
      <c r="CE22" s="50"/>
      <c r="CF22" s="50"/>
      <c r="CG22" s="50"/>
      <c r="CH22" s="50"/>
      <c r="CI22" s="50"/>
      <c r="CJ22" s="50">
        <f t="shared" si="1"/>
        <v>0</v>
      </c>
      <c r="CK22" s="50">
        <f t="shared" ref="CK22:CK30" si="16">CJ22+AU22</f>
        <v>-2661743.88</v>
      </c>
      <c r="CL22" s="50">
        <f t="shared" ref="CL22:CL30" si="17">CK22+E22</f>
        <v>0</v>
      </c>
      <c r="CN22" s="138"/>
      <c r="CO22" s="138"/>
    </row>
    <row r="23" spans="1:93" outlineLevel="1" x14ac:dyDescent="0.25">
      <c r="A23" s="129">
        <f t="shared" si="0"/>
        <v>17</v>
      </c>
      <c r="B23" s="193"/>
      <c r="C23" s="2" t="s">
        <v>31</v>
      </c>
      <c r="D23" s="23">
        <v>487</v>
      </c>
      <c r="E23" s="136">
        <v>-35.32</v>
      </c>
      <c r="F23" s="136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>
        <f t="shared" si="15"/>
        <v>0</v>
      </c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136"/>
      <c r="BG23" s="50"/>
      <c r="BH23" s="50"/>
      <c r="BI23" s="50"/>
      <c r="BJ23" s="50"/>
      <c r="BK23" s="50"/>
      <c r="BL23" s="50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0"/>
      <c r="CA23" s="50"/>
      <c r="CB23" s="50"/>
      <c r="CC23" s="50"/>
      <c r="CD23" s="50"/>
      <c r="CE23" s="50"/>
      <c r="CF23" s="50"/>
      <c r="CG23" s="50"/>
      <c r="CH23" s="50"/>
      <c r="CI23" s="50"/>
      <c r="CJ23" s="50">
        <f t="shared" si="1"/>
        <v>0</v>
      </c>
      <c r="CK23" s="50">
        <f t="shared" si="16"/>
        <v>0</v>
      </c>
      <c r="CL23" s="50">
        <f t="shared" si="17"/>
        <v>-35.32</v>
      </c>
      <c r="CN23" s="138"/>
      <c r="CO23" s="138"/>
    </row>
    <row r="24" spans="1:93" outlineLevel="1" x14ac:dyDescent="0.25">
      <c r="A24" s="129">
        <f t="shared" si="0"/>
        <v>18</v>
      </c>
      <c r="B24" s="193"/>
      <c r="C24" s="2" t="s">
        <v>32</v>
      </c>
      <c r="D24" s="23">
        <v>488</v>
      </c>
      <c r="E24" s="136">
        <v>1875096.42</v>
      </c>
      <c r="F24" s="136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136">
        <f t="shared" si="15"/>
        <v>0</v>
      </c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>
        <f>SUM(AV24:CI24)</f>
        <v>0</v>
      </c>
      <c r="CK24" s="50">
        <f t="shared" si="16"/>
        <v>0</v>
      </c>
      <c r="CL24" s="50">
        <f t="shared" si="17"/>
        <v>1875096.42</v>
      </c>
      <c r="CN24" s="138"/>
      <c r="CO24" s="138"/>
    </row>
    <row r="25" spans="1:93" outlineLevel="1" x14ac:dyDescent="0.25">
      <c r="A25" s="129">
        <f t="shared" si="0"/>
        <v>19</v>
      </c>
      <c r="B25" s="193"/>
      <c r="C25" s="2" t="s">
        <v>33</v>
      </c>
      <c r="D25" s="23">
        <v>490</v>
      </c>
      <c r="E25" s="136"/>
      <c r="F25" s="136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136">
        <f t="shared" si="15"/>
        <v>0</v>
      </c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0"/>
      <c r="CA25" s="50"/>
      <c r="CB25" s="50"/>
      <c r="CC25" s="50"/>
      <c r="CD25" s="50"/>
      <c r="CE25" s="50"/>
      <c r="CF25" s="50"/>
      <c r="CG25" s="50"/>
      <c r="CH25" s="50"/>
      <c r="CI25" s="50"/>
      <c r="CJ25" s="50">
        <f t="shared" si="1"/>
        <v>0</v>
      </c>
      <c r="CK25" s="50">
        <f t="shared" si="16"/>
        <v>0</v>
      </c>
      <c r="CL25" s="50">
        <f t="shared" si="17"/>
        <v>0</v>
      </c>
      <c r="CN25" s="138"/>
      <c r="CO25" s="138"/>
    </row>
    <row r="26" spans="1:93" outlineLevel="1" x14ac:dyDescent="0.25">
      <c r="A26" s="129">
        <f t="shared" si="0"/>
        <v>20</v>
      </c>
      <c r="B26" s="193"/>
      <c r="C26" s="2" t="s">
        <v>34</v>
      </c>
      <c r="D26" s="23">
        <v>491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136">
        <f t="shared" si="15"/>
        <v>0</v>
      </c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0"/>
      <c r="CA26" s="50"/>
      <c r="CB26" s="50"/>
      <c r="CC26" s="50"/>
      <c r="CD26" s="50"/>
      <c r="CE26" s="50"/>
      <c r="CF26" s="50"/>
      <c r="CG26" s="50"/>
      <c r="CH26" s="50"/>
      <c r="CI26" s="50"/>
      <c r="CJ26" s="50">
        <f t="shared" si="1"/>
        <v>0</v>
      </c>
      <c r="CK26" s="50">
        <f t="shared" si="16"/>
        <v>0</v>
      </c>
      <c r="CL26" s="50">
        <f t="shared" si="17"/>
        <v>0</v>
      </c>
      <c r="CN26" s="138"/>
      <c r="CO26" s="138"/>
    </row>
    <row r="27" spans="1:93" outlineLevel="1" x14ac:dyDescent="0.25">
      <c r="A27" s="129">
        <f t="shared" si="0"/>
        <v>21</v>
      </c>
      <c r="B27" s="193"/>
      <c r="C27" s="2" t="s">
        <v>35</v>
      </c>
      <c r="D27" s="23">
        <v>492</v>
      </c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136">
        <f t="shared" si="15"/>
        <v>0</v>
      </c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0"/>
      <c r="CA27" s="50"/>
      <c r="CB27" s="50"/>
      <c r="CC27" s="50"/>
      <c r="CD27" s="50"/>
      <c r="CE27" s="50"/>
      <c r="CF27" s="50"/>
      <c r="CG27" s="50"/>
      <c r="CH27" s="50"/>
      <c r="CI27" s="50"/>
      <c r="CJ27" s="50">
        <f t="shared" si="1"/>
        <v>0</v>
      </c>
      <c r="CK27" s="50">
        <f t="shared" si="16"/>
        <v>0</v>
      </c>
      <c r="CL27" s="50">
        <f t="shared" si="17"/>
        <v>0</v>
      </c>
      <c r="CN27" s="138"/>
      <c r="CO27" s="138"/>
    </row>
    <row r="28" spans="1:93" outlineLevel="1" x14ac:dyDescent="0.25">
      <c r="A28" s="129">
        <f t="shared" si="0"/>
        <v>22</v>
      </c>
      <c r="B28" s="193"/>
      <c r="C28" s="2" t="s">
        <v>36</v>
      </c>
      <c r="D28" s="23">
        <v>493</v>
      </c>
      <c r="E28" s="136">
        <v>9722.89</v>
      </c>
      <c r="F28" s="136">
        <v>-374.35</v>
      </c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>
        <f t="shared" si="15"/>
        <v>-374.35</v>
      </c>
      <c r="AV28" s="142"/>
      <c r="AW28" s="50"/>
      <c r="AX28" s="50"/>
      <c r="AY28" s="50"/>
      <c r="AZ28" s="50"/>
      <c r="BA28" s="50"/>
      <c r="BB28" s="50"/>
      <c r="BC28" s="50"/>
      <c r="BD28" s="50"/>
      <c r="BE28" s="50"/>
      <c r="BF28" s="136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0"/>
      <c r="CA28" s="50"/>
      <c r="CB28" s="50"/>
      <c r="CC28" s="50"/>
      <c r="CD28" s="50"/>
      <c r="CE28" s="50"/>
      <c r="CF28" s="50"/>
      <c r="CG28" s="50"/>
      <c r="CH28" s="50"/>
      <c r="CI28" s="50"/>
      <c r="CJ28" s="50">
        <f t="shared" si="1"/>
        <v>0</v>
      </c>
      <c r="CK28" s="50">
        <f t="shared" si="16"/>
        <v>-374.35</v>
      </c>
      <c r="CL28" s="50">
        <f t="shared" si="17"/>
        <v>9348.5399999999991</v>
      </c>
      <c r="CN28" s="138"/>
      <c r="CO28" s="138"/>
    </row>
    <row r="29" spans="1:93" outlineLevel="1" x14ac:dyDescent="0.25">
      <c r="A29" s="129">
        <f t="shared" si="0"/>
        <v>23</v>
      </c>
      <c r="B29" s="193"/>
      <c r="C29" s="2" t="s">
        <v>37</v>
      </c>
      <c r="D29" s="23">
        <v>494</v>
      </c>
      <c r="E29" s="136"/>
      <c r="F29" s="136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136">
        <f t="shared" si="15"/>
        <v>0</v>
      </c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>
        <f t="shared" si="1"/>
        <v>0</v>
      </c>
      <c r="CK29" s="50">
        <f t="shared" si="16"/>
        <v>0</v>
      </c>
      <c r="CL29" s="50">
        <f t="shared" si="17"/>
        <v>0</v>
      </c>
      <c r="CN29" s="138"/>
      <c r="CO29" s="138"/>
    </row>
    <row r="30" spans="1:93" outlineLevel="1" x14ac:dyDescent="0.25">
      <c r="A30" s="129">
        <f t="shared" si="0"/>
        <v>24</v>
      </c>
      <c r="B30" s="193"/>
      <c r="C30" s="2" t="s">
        <v>38</v>
      </c>
      <c r="D30" s="23">
        <v>495</v>
      </c>
      <c r="E30" s="136">
        <v>9820939.9199999999</v>
      </c>
      <c r="F30" s="136">
        <v>2773650.24</v>
      </c>
      <c r="G30" s="136">
        <v>11058338.82</v>
      </c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  <c r="U30" s="136"/>
      <c r="V30" s="136"/>
      <c r="W30" s="136"/>
      <c r="X30" s="136"/>
      <c r="Y30" s="136"/>
      <c r="Z30" s="136"/>
      <c r="AA30" s="136"/>
      <c r="AB30" s="136"/>
      <c r="AC30" s="136">
        <v>-3844168.62</v>
      </c>
      <c r="AD30" s="136"/>
      <c r="AE30" s="136"/>
      <c r="AF30" s="136"/>
      <c r="AG30" s="136"/>
      <c r="AH30" s="136"/>
      <c r="AI30" s="136"/>
      <c r="AJ30" s="136"/>
      <c r="AK30" s="136"/>
      <c r="AL30" s="136">
        <v>0</v>
      </c>
      <c r="AM30" s="136"/>
      <c r="AN30" s="136"/>
      <c r="AO30" s="136"/>
      <c r="AP30" s="136"/>
      <c r="AQ30" s="136"/>
      <c r="AR30" s="136"/>
      <c r="AS30" s="136"/>
      <c r="AT30" s="136"/>
      <c r="AU30" s="136">
        <f t="shared" si="15"/>
        <v>9987820.4400000013</v>
      </c>
      <c r="AV30" s="136">
        <v>-836935.66999999993</v>
      </c>
      <c r="AW30" s="50"/>
      <c r="AX30" s="50"/>
      <c r="AY30" s="50"/>
      <c r="AZ30" s="50"/>
      <c r="BA30" s="50"/>
      <c r="BB30" s="50"/>
      <c r="BC30" s="50"/>
      <c r="BD30" s="50"/>
      <c r="BE30" s="50"/>
      <c r="BF30" s="136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0"/>
      <c r="CA30" s="50"/>
      <c r="CB30" s="50"/>
      <c r="CC30" s="50"/>
      <c r="CD30" s="50"/>
      <c r="CE30" s="50"/>
      <c r="CF30" s="50"/>
      <c r="CG30" s="50">
        <v>-20081109</v>
      </c>
      <c r="CH30" s="50">
        <v>-1336792.368297589</v>
      </c>
      <c r="CI30" s="50"/>
      <c r="CJ30" s="50">
        <f t="shared" si="1"/>
        <v>-22254837.03829759</v>
      </c>
      <c r="CK30" s="50">
        <f t="shared" si="16"/>
        <v>-12267016.598297589</v>
      </c>
      <c r="CL30" s="50">
        <f t="shared" si="17"/>
        <v>-2446076.6782975886</v>
      </c>
      <c r="CN30" s="138"/>
      <c r="CO30" s="138"/>
    </row>
    <row r="31" spans="1:93" outlineLevel="1" x14ac:dyDescent="0.25">
      <c r="A31" s="129">
        <f t="shared" si="0"/>
        <v>25</v>
      </c>
      <c r="B31" s="194"/>
      <c r="C31" s="199" t="s">
        <v>39</v>
      </c>
      <c r="D31" s="198"/>
      <c r="E31" s="141">
        <f>SUM(E22:E30)</f>
        <v>14367467.789999999</v>
      </c>
      <c r="F31" s="141">
        <f>SUM(F22:F30)</f>
        <v>111532.01000000024</v>
      </c>
      <c r="G31" s="141">
        <f t="shared" ref="G31:CA31" si="18">SUM(G22:G30)</f>
        <v>11058338.82</v>
      </c>
      <c r="H31" s="141">
        <f t="shared" si="18"/>
        <v>0</v>
      </c>
      <c r="I31" s="141">
        <f t="shared" si="18"/>
        <v>0</v>
      </c>
      <c r="J31" s="141">
        <f t="shared" si="18"/>
        <v>0</v>
      </c>
      <c r="K31" s="141">
        <f t="shared" si="18"/>
        <v>0</v>
      </c>
      <c r="L31" s="141">
        <f t="shared" si="18"/>
        <v>0</v>
      </c>
      <c r="M31" s="141">
        <f t="shared" si="18"/>
        <v>0</v>
      </c>
      <c r="N31" s="141">
        <f t="shared" si="18"/>
        <v>0</v>
      </c>
      <c r="O31" s="141">
        <f t="shared" si="18"/>
        <v>0</v>
      </c>
      <c r="P31" s="141">
        <f t="shared" si="18"/>
        <v>0</v>
      </c>
      <c r="Q31" s="141">
        <f t="shared" si="18"/>
        <v>0</v>
      </c>
      <c r="R31" s="141">
        <f t="shared" si="18"/>
        <v>0</v>
      </c>
      <c r="S31" s="141">
        <f t="shared" si="18"/>
        <v>0</v>
      </c>
      <c r="T31" s="141">
        <f t="shared" si="18"/>
        <v>0</v>
      </c>
      <c r="U31" s="141">
        <f t="shared" si="18"/>
        <v>0</v>
      </c>
      <c r="V31" s="141">
        <f t="shared" si="18"/>
        <v>0</v>
      </c>
      <c r="W31" s="141">
        <f t="shared" si="18"/>
        <v>0</v>
      </c>
      <c r="X31" s="141">
        <f t="shared" si="18"/>
        <v>0</v>
      </c>
      <c r="Y31" s="141">
        <f t="shared" si="18"/>
        <v>0</v>
      </c>
      <c r="Z31" s="141">
        <f t="shared" si="18"/>
        <v>0</v>
      </c>
      <c r="AA31" s="141">
        <f t="shared" si="18"/>
        <v>0</v>
      </c>
      <c r="AB31" s="141">
        <f t="shared" si="18"/>
        <v>0</v>
      </c>
      <c r="AC31" s="141">
        <f t="shared" si="18"/>
        <v>-3844168.62</v>
      </c>
      <c r="AD31" s="141">
        <f t="shared" si="18"/>
        <v>0</v>
      </c>
      <c r="AE31" s="141">
        <f t="shared" si="18"/>
        <v>0</v>
      </c>
      <c r="AF31" s="141">
        <f t="shared" si="18"/>
        <v>0</v>
      </c>
      <c r="AG31" s="141">
        <f t="shared" si="18"/>
        <v>0</v>
      </c>
      <c r="AH31" s="141">
        <f t="shared" si="18"/>
        <v>0</v>
      </c>
      <c r="AI31" s="141">
        <f t="shared" si="18"/>
        <v>0</v>
      </c>
      <c r="AJ31" s="141">
        <f>SUM(AJ22:AJ30)</f>
        <v>0</v>
      </c>
      <c r="AK31" s="141">
        <f>SUM(AK22:AK30)</f>
        <v>0</v>
      </c>
      <c r="AL31" s="141">
        <f t="shared" ref="AL31:AS31" si="19">SUM(AL22:AL30)</f>
        <v>0</v>
      </c>
      <c r="AM31" s="141">
        <f t="shared" si="19"/>
        <v>0</v>
      </c>
      <c r="AN31" s="141">
        <f t="shared" si="19"/>
        <v>0</v>
      </c>
      <c r="AO31" s="141">
        <f t="shared" si="19"/>
        <v>0</v>
      </c>
      <c r="AP31" s="141"/>
      <c r="AQ31" s="141">
        <f t="shared" si="19"/>
        <v>0</v>
      </c>
      <c r="AR31" s="141">
        <f t="shared" si="19"/>
        <v>0</v>
      </c>
      <c r="AS31" s="141">
        <f t="shared" si="19"/>
        <v>0</v>
      </c>
      <c r="AT31" s="141">
        <f t="shared" si="18"/>
        <v>0</v>
      </c>
      <c r="AU31" s="141">
        <f t="shared" si="18"/>
        <v>7325702.2100000009</v>
      </c>
      <c r="AV31" s="144">
        <f t="shared" si="18"/>
        <v>-836935.66999999993</v>
      </c>
      <c r="AW31" s="141">
        <f t="shared" si="18"/>
        <v>0</v>
      </c>
      <c r="AX31" s="141">
        <f t="shared" si="18"/>
        <v>0</v>
      </c>
      <c r="AY31" s="141">
        <f t="shared" si="18"/>
        <v>0</v>
      </c>
      <c r="AZ31" s="141">
        <f t="shared" si="18"/>
        <v>0</v>
      </c>
      <c r="BA31" s="141">
        <f t="shared" si="18"/>
        <v>0</v>
      </c>
      <c r="BB31" s="141">
        <f t="shared" si="18"/>
        <v>0</v>
      </c>
      <c r="BC31" s="141">
        <f t="shared" si="18"/>
        <v>0</v>
      </c>
      <c r="BD31" s="141">
        <f t="shared" si="18"/>
        <v>0</v>
      </c>
      <c r="BE31" s="141">
        <f t="shared" si="18"/>
        <v>0</v>
      </c>
      <c r="BF31" s="141">
        <f t="shared" si="18"/>
        <v>0</v>
      </c>
      <c r="BG31" s="141">
        <f t="shared" si="18"/>
        <v>0</v>
      </c>
      <c r="BH31" s="141">
        <f t="shared" si="18"/>
        <v>0</v>
      </c>
      <c r="BI31" s="141">
        <f t="shared" si="18"/>
        <v>0</v>
      </c>
      <c r="BJ31" s="141">
        <f t="shared" si="18"/>
        <v>0</v>
      </c>
      <c r="BK31" s="141">
        <f t="shared" si="18"/>
        <v>0</v>
      </c>
      <c r="BL31" s="141">
        <f t="shared" si="18"/>
        <v>0</v>
      </c>
      <c r="BM31" s="141">
        <f t="shared" si="18"/>
        <v>0</v>
      </c>
      <c r="BN31" s="141">
        <f t="shared" si="18"/>
        <v>0</v>
      </c>
      <c r="BO31" s="141">
        <f t="shared" si="18"/>
        <v>0</v>
      </c>
      <c r="BP31" s="141">
        <f t="shared" si="18"/>
        <v>0</v>
      </c>
      <c r="BQ31" s="141">
        <f t="shared" si="18"/>
        <v>0</v>
      </c>
      <c r="BR31" s="141">
        <f t="shared" si="18"/>
        <v>0</v>
      </c>
      <c r="BS31" s="141">
        <f t="shared" si="18"/>
        <v>0</v>
      </c>
      <c r="BT31" s="141">
        <f t="shared" si="18"/>
        <v>0</v>
      </c>
      <c r="BU31" s="141">
        <f t="shared" si="18"/>
        <v>0</v>
      </c>
      <c r="BV31" s="141">
        <f t="shared" si="18"/>
        <v>0</v>
      </c>
      <c r="BW31" s="141">
        <f t="shared" si="18"/>
        <v>0</v>
      </c>
      <c r="BX31" s="141">
        <f t="shared" si="18"/>
        <v>0</v>
      </c>
      <c r="BY31" s="141">
        <f t="shared" si="18"/>
        <v>0</v>
      </c>
      <c r="BZ31" s="141">
        <f t="shared" si="18"/>
        <v>0</v>
      </c>
      <c r="CA31" s="141">
        <f t="shared" si="18"/>
        <v>0</v>
      </c>
      <c r="CB31" s="141">
        <f t="shared" ref="CB31:CK31" si="20">SUM(CB22:CB30)</f>
        <v>0</v>
      </c>
      <c r="CC31" s="141">
        <f t="shared" si="20"/>
        <v>0</v>
      </c>
      <c r="CD31" s="141">
        <f t="shared" si="20"/>
        <v>0</v>
      </c>
      <c r="CE31" s="141">
        <f t="shared" si="20"/>
        <v>0</v>
      </c>
      <c r="CF31" s="141">
        <f t="shared" si="20"/>
        <v>0</v>
      </c>
      <c r="CG31" s="141">
        <f t="shared" si="20"/>
        <v>-20081109</v>
      </c>
      <c r="CH31" s="141">
        <f t="shared" si="20"/>
        <v>-1336792.368297589</v>
      </c>
      <c r="CI31" s="141">
        <f t="shared" si="20"/>
        <v>0</v>
      </c>
      <c r="CJ31" s="141">
        <f t="shared" si="20"/>
        <v>-22254837.03829759</v>
      </c>
      <c r="CK31" s="141">
        <f t="shared" si="20"/>
        <v>-14929134.828297589</v>
      </c>
      <c r="CL31" s="141">
        <f>SUM(CL22:CL30)</f>
        <v>-561667.0382975887</v>
      </c>
      <c r="CN31" s="138"/>
      <c r="CO31" s="138"/>
    </row>
    <row r="32" spans="1:93" ht="16.5" outlineLevel="1" thickBot="1" x14ac:dyDescent="0.3">
      <c r="A32" s="129">
        <f t="shared" si="0"/>
        <v>26</v>
      </c>
      <c r="B32" s="201" t="s">
        <v>40</v>
      </c>
      <c r="C32" s="201"/>
      <c r="D32" s="202"/>
      <c r="E32" s="24">
        <f>+E31+E21+E17+E15+E13</f>
        <v>1334632322.9000001</v>
      </c>
      <c r="F32" s="24">
        <f t="shared" ref="F32:CA32" si="21">+F31+F21+F17+F15+F13</f>
        <v>42764598.153237551</v>
      </c>
      <c r="G32" s="24">
        <f t="shared" si="21"/>
        <v>-716603346.39031708</v>
      </c>
      <c r="H32" s="24">
        <f t="shared" si="21"/>
        <v>-90596.170162767172</v>
      </c>
      <c r="I32" s="24">
        <f t="shared" si="21"/>
        <v>0</v>
      </c>
      <c r="J32" s="24">
        <f t="shared" si="21"/>
        <v>0</v>
      </c>
      <c r="K32" s="24">
        <f t="shared" si="21"/>
        <v>0</v>
      </c>
      <c r="L32" s="24">
        <f t="shared" si="21"/>
        <v>0</v>
      </c>
      <c r="M32" s="24">
        <f t="shared" si="21"/>
        <v>0</v>
      </c>
      <c r="N32" s="24">
        <f t="shared" si="21"/>
        <v>0</v>
      </c>
      <c r="O32" s="24">
        <f t="shared" si="21"/>
        <v>0</v>
      </c>
      <c r="P32" s="24">
        <f t="shared" si="21"/>
        <v>0</v>
      </c>
      <c r="Q32" s="24">
        <f t="shared" si="21"/>
        <v>0</v>
      </c>
      <c r="R32" s="24">
        <f t="shared" si="21"/>
        <v>0</v>
      </c>
      <c r="S32" s="24">
        <f t="shared" si="21"/>
        <v>0</v>
      </c>
      <c r="T32" s="24">
        <f t="shared" si="21"/>
        <v>0</v>
      </c>
      <c r="U32" s="24">
        <f t="shared" si="21"/>
        <v>0</v>
      </c>
      <c r="V32" s="24">
        <f t="shared" si="21"/>
        <v>0</v>
      </c>
      <c r="W32" s="24">
        <f t="shared" si="21"/>
        <v>0</v>
      </c>
      <c r="X32" s="24">
        <f t="shared" si="21"/>
        <v>0</v>
      </c>
      <c r="Y32" s="24">
        <f t="shared" si="21"/>
        <v>0</v>
      </c>
      <c r="Z32" s="24">
        <f t="shared" si="21"/>
        <v>0</v>
      </c>
      <c r="AA32" s="24">
        <f t="shared" si="21"/>
        <v>0</v>
      </c>
      <c r="AB32" s="24">
        <f t="shared" si="21"/>
        <v>0</v>
      </c>
      <c r="AC32" s="24">
        <f t="shared" si="21"/>
        <v>-3844168.62</v>
      </c>
      <c r="AD32" s="24">
        <f t="shared" si="21"/>
        <v>0</v>
      </c>
      <c r="AE32" s="24">
        <f t="shared" si="21"/>
        <v>0</v>
      </c>
      <c r="AF32" s="24">
        <f t="shared" si="21"/>
        <v>0</v>
      </c>
      <c r="AG32" s="24">
        <f t="shared" si="21"/>
        <v>0</v>
      </c>
      <c r="AH32" s="24">
        <f t="shared" si="21"/>
        <v>0</v>
      </c>
      <c r="AI32" s="24">
        <f t="shared" si="21"/>
        <v>0</v>
      </c>
      <c r="AJ32" s="24">
        <f t="shared" si="21"/>
        <v>0</v>
      </c>
      <c r="AK32" s="24">
        <f t="shared" si="21"/>
        <v>0</v>
      </c>
      <c r="AL32" s="24">
        <f t="shared" si="21"/>
        <v>0</v>
      </c>
      <c r="AM32" s="24">
        <f t="shared" si="21"/>
        <v>0</v>
      </c>
      <c r="AN32" s="24">
        <f t="shared" si="21"/>
        <v>0</v>
      </c>
      <c r="AO32" s="24">
        <f t="shared" si="21"/>
        <v>0</v>
      </c>
      <c r="AP32" s="24"/>
      <c r="AQ32" s="24">
        <f t="shared" si="21"/>
        <v>0</v>
      </c>
      <c r="AR32" s="24">
        <f t="shared" si="21"/>
        <v>0</v>
      </c>
      <c r="AS32" s="24">
        <f t="shared" si="21"/>
        <v>0</v>
      </c>
      <c r="AT32" s="24">
        <f t="shared" si="21"/>
        <v>0</v>
      </c>
      <c r="AU32" s="24">
        <f>+AU31+AU21+AU17+AU15+AU13</f>
        <v>-677773513.0272423</v>
      </c>
      <c r="AV32" s="24">
        <f t="shared" si="21"/>
        <v>-58370822.895894624</v>
      </c>
      <c r="AW32" s="24">
        <f t="shared" si="21"/>
        <v>0</v>
      </c>
      <c r="AX32" s="24">
        <f t="shared" si="21"/>
        <v>-23455855.920842834</v>
      </c>
      <c r="AY32" s="24">
        <f t="shared" si="21"/>
        <v>0</v>
      </c>
      <c r="AZ32" s="24">
        <f t="shared" si="21"/>
        <v>0</v>
      </c>
      <c r="BA32" s="24">
        <f t="shared" si="21"/>
        <v>0</v>
      </c>
      <c r="BB32" s="24">
        <f t="shared" si="21"/>
        <v>0</v>
      </c>
      <c r="BC32" s="24">
        <f t="shared" si="21"/>
        <v>0</v>
      </c>
      <c r="BD32" s="24">
        <f t="shared" si="21"/>
        <v>0</v>
      </c>
      <c r="BE32" s="24">
        <f t="shared" si="21"/>
        <v>0</v>
      </c>
      <c r="BF32" s="24">
        <f t="shared" si="21"/>
        <v>0</v>
      </c>
      <c r="BG32" s="24">
        <f t="shared" si="21"/>
        <v>0</v>
      </c>
      <c r="BH32" s="24">
        <f t="shared" si="21"/>
        <v>0</v>
      </c>
      <c r="BI32" s="24">
        <f t="shared" si="21"/>
        <v>0</v>
      </c>
      <c r="BJ32" s="24">
        <f t="shared" si="21"/>
        <v>0</v>
      </c>
      <c r="BK32" s="24">
        <f t="shared" si="21"/>
        <v>0</v>
      </c>
      <c r="BL32" s="24">
        <f t="shared" si="21"/>
        <v>0</v>
      </c>
      <c r="BM32" s="24">
        <f t="shared" si="21"/>
        <v>0</v>
      </c>
      <c r="BN32" s="24">
        <f t="shared" si="21"/>
        <v>0</v>
      </c>
      <c r="BO32" s="24">
        <f t="shared" si="21"/>
        <v>0</v>
      </c>
      <c r="BP32" s="24">
        <f t="shared" si="21"/>
        <v>0</v>
      </c>
      <c r="BQ32" s="24">
        <f t="shared" si="21"/>
        <v>0</v>
      </c>
      <c r="BR32" s="24">
        <f t="shared" si="21"/>
        <v>0</v>
      </c>
      <c r="BS32" s="24">
        <f t="shared" si="21"/>
        <v>0</v>
      </c>
      <c r="BT32" s="24">
        <f t="shared" si="21"/>
        <v>0</v>
      </c>
      <c r="BU32" s="24">
        <f t="shared" si="21"/>
        <v>0</v>
      </c>
      <c r="BV32" s="24">
        <f t="shared" si="21"/>
        <v>0</v>
      </c>
      <c r="BW32" s="24">
        <f t="shared" si="21"/>
        <v>0</v>
      </c>
      <c r="BX32" s="24">
        <f t="shared" si="21"/>
        <v>0</v>
      </c>
      <c r="BY32" s="24">
        <f t="shared" si="21"/>
        <v>0</v>
      </c>
      <c r="BZ32" s="24">
        <f t="shared" si="21"/>
        <v>0</v>
      </c>
      <c r="CA32" s="24">
        <f t="shared" si="21"/>
        <v>0</v>
      </c>
      <c r="CB32" s="24">
        <f t="shared" ref="CB32:CL32" si="22">+CB31+CB21+CB17+CB15+CB13</f>
        <v>0</v>
      </c>
      <c r="CC32" s="24">
        <f t="shared" si="22"/>
        <v>0</v>
      </c>
      <c r="CD32" s="24">
        <f t="shared" si="22"/>
        <v>0</v>
      </c>
      <c r="CE32" s="24">
        <f t="shared" si="22"/>
        <v>0</v>
      </c>
      <c r="CF32" s="24">
        <f t="shared" si="22"/>
        <v>0</v>
      </c>
      <c r="CG32" s="24">
        <f t="shared" si="22"/>
        <v>-20081109</v>
      </c>
      <c r="CH32" s="24">
        <f t="shared" si="22"/>
        <v>-1336792.368297589</v>
      </c>
      <c r="CI32" s="24">
        <f t="shared" si="22"/>
        <v>0</v>
      </c>
      <c r="CJ32" s="24">
        <f t="shared" si="22"/>
        <v>-103244580.18503505</v>
      </c>
      <c r="CK32" s="24">
        <f t="shared" si="22"/>
        <v>-781018093.21227741</v>
      </c>
      <c r="CL32" s="24">
        <f t="shared" si="22"/>
        <v>553614229.68772268</v>
      </c>
      <c r="CN32" s="138"/>
      <c r="CO32" s="138"/>
    </row>
    <row r="33" spans="1:93" ht="15" customHeight="1" outlineLevel="1" x14ac:dyDescent="0.25">
      <c r="A33" s="129">
        <f t="shared" si="0"/>
        <v>27</v>
      </c>
      <c r="B33" s="192" t="s">
        <v>41</v>
      </c>
      <c r="C33" s="25" t="s">
        <v>42</v>
      </c>
      <c r="D33" s="23">
        <v>710</v>
      </c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136">
        <f t="shared" ref="AU33:AU62" si="23">SUM(F33:AT33)</f>
        <v>0</v>
      </c>
      <c r="AV33" s="50"/>
      <c r="AW33" s="50"/>
      <c r="AX33" s="50"/>
      <c r="AY33" s="50"/>
      <c r="AZ33" s="50"/>
      <c r="BA33" s="50"/>
      <c r="BB33" s="50"/>
      <c r="BC33" s="50"/>
      <c r="BD33" s="50"/>
      <c r="BE33" s="50"/>
      <c r="BF33" s="50"/>
      <c r="BG33" s="50"/>
      <c r="BH33" s="50"/>
      <c r="BI33" s="50"/>
      <c r="BJ33" s="50"/>
      <c r="BK33" s="50"/>
      <c r="BL33" s="50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0"/>
      <c r="CA33" s="50"/>
      <c r="CB33" s="50"/>
      <c r="CC33" s="50"/>
      <c r="CD33" s="50"/>
      <c r="CE33" s="50"/>
      <c r="CF33" s="50"/>
      <c r="CG33" s="50"/>
      <c r="CH33" s="50"/>
      <c r="CI33" s="50"/>
      <c r="CJ33" s="50">
        <f t="shared" ref="CJ33:CJ86" si="24">SUM(AV33:CI33)</f>
        <v>0</v>
      </c>
      <c r="CK33" s="50">
        <f t="shared" ref="CK33:CK62" si="25">CJ33+AU33</f>
        <v>0</v>
      </c>
      <c r="CL33" s="50">
        <f t="shared" ref="CL33:CL62" si="26">CK33+E33</f>
        <v>0</v>
      </c>
      <c r="CN33" s="138"/>
      <c r="CO33" s="138"/>
    </row>
    <row r="34" spans="1:93" ht="15" customHeight="1" outlineLevel="1" x14ac:dyDescent="0.25">
      <c r="A34" s="129">
        <f t="shared" si="0"/>
        <v>28</v>
      </c>
      <c r="B34" s="203"/>
      <c r="C34" s="2" t="s">
        <v>43</v>
      </c>
      <c r="D34" s="23">
        <v>711</v>
      </c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136">
        <f t="shared" si="23"/>
        <v>0</v>
      </c>
      <c r="AV34" s="50"/>
      <c r="AW34" s="50"/>
      <c r="AX34" s="50"/>
      <c r="AY34" s="50"/>
      <c r="AZ34" s="50"/>
      <c r="BA34" s="50"/>
      <c r="BB34" s="50"/>
      <c r="BC34" s="50"/>
      <c r="BD34" s="50"/>
      <c r="BE34" s="50"/>
      <c r="BF34" s="50"/>
      <c r="BG34" s="50"/>
      <c r="BH34" s="50"/>
      <c r="BI34" s="50"/>
      <c r="BJ34" s="50"/>
      <c r="BK34" s="50"/>
      <c r="BL34" s="50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0"/>
      <c r="CA34" s="50"/>
      <c r="CB34" s="50"/>
      <c r="CC34" s="50"/>
      <c r="CD34" s="50"/>
      <c r="CE34" s="50"/>
      <c r="CF34" s="50"/>
      <c r="CG34" s="50"/>
      <c r="CH34" s="50"/>
      <c r="CI34" s="50"/>
      <c r="CJ34" s="50">
        <f t="shared" si="24"/>
        <v>0</v>
      </c>
      <c r="CK34" s="50">
        <f t="shared" si="25"/>
        <v>0</v>
      </c>
      <c r="CL34" s="50">
        <f t="shared" si="26"/>
        <v>0</v>
      </c>
      <c r="CN34" s="138"/>
      <c r="CO34" s="138"/>
    </row>
    <row r="35" spans="1:93" ht="15" customHeight="1" outlineLevel="1" x14ac:dyDescent="0.25">
      <c r="A35" s="129">
        <f t="shared" si="0"/>
        <v>29</v>
      </c>
      <c r="B35" s="203"/>
      <c r="C35" s="2" t="s">
        <v>44</v>
      </c>
      <c r="D35" s="23">
        <v>712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136">
        <f t="shared" si="23"/>
        <v>0</v>
      </c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0"/>
      <c r="CA35" s="50"/>
      <c r="CB35" s="50"/>
      <c r="CC35" s="50"/>
      <c r="CD35" s="50"/>
      <c r="CE35" s="50"/>
      <c r="CF35" s="50"/>
      <c r="CG35" s="50"/>
      <c r="CH35" s="50"/>
      <c r="CI35" s="50"/>
      <c r="CJ35" s="50">
        <f t="shared" si="24"/>
        <v>0</v>
      </c>
      <c r="CK35" s="50">
        <f t="shared" si="25"/>
        <v>0</v>
      </c>
      <c r="CL35" s="50">
        <f t="shared" si="26"/>
        <v>0</v>
      </c>
      <c r="CN35" s="138"/>
      <c r="CO35" s="138"/>
    </row>
    <row r="36" spans="1:93" ht="15" customHeight="1" outlineLevel="1" x14ac:dyDescent="0.25">
      <c r="A36" s="129">
        <f t="shared" si="0"/>
        <v>30</v>
      </c>
      <c r="B36" s="203"/>
      <c r="C36" s="2" t="s">
        <v>45</v>
      </c>
      <c r="D36" s="23">
        <v>713</v>
      </c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136">
        <f t="shared" si="23"/>
        <v>0</v>
      </c>
      <c r="AV36" s="50"/>
      <c r="AW36" s="50"/>
      <c r="AX36" s="50"/>
      <c r="AY36" s="50"/>
      <c r="AZ36" s="50"/>
      <c r="BA36" s="50"/>
      <c r="BB36" s="50"/>
      <c r="BC36" s="50"/>
      <c r="BD36" s="50"/>
      <c r="BE36" s="50"/>
      <c r="BF36" s="50"/>
      <c r="BG36" s="50"/>
      <c r="BH36" s="50"/>
      <c r="BI36" s="50"/>
      <c r="BJ36" s="50"/>
      <c r="BK36" s="50"/>
      <c r="BL36" s="50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0"/>
      <c r="CA36" s="50"/>
      <c r="CB36" s="50"/>
      <c r="CC36" s="50"/>
      <c r="CD36" s="50"/>
      <c r="CE36" s="50"/>
      <c r="CF36" s="50"/>
      <c r="CG36" s="50"/>
      <c r="CH36" s="50"/>
      <c r="CI36" s="50"/>
      <c r="CJ36" s="50">
        <f t="shared" si="24"/>
        <v>0</v>
      </c>
      <c r="CK36" s="50">
        <f t="shared" si="25"/>
        <v>0</v>
      </c>
      <c r="CL36" s="50">
        <f t="shared" si="26"/>
        <v>0</v>
      </c>
      <c r="CN36" s="138"/>
      <c r="CO36" s="138"/>
    </row>
    <row r="37" spans="1:93" ht="15" customHeight="1" outlineLevel="1" x14ac:dyDescent="0.25">
      <c r="A37" s="129">
        <f t="shared" si="0"/>
        <v>31</v>
      </c>
      <c r="B37" s="203"/>
      <c r="C37" s="2" t="s">
        <v>46</v>
      </c>
      <c r="D37" s="23">
        <v>714</v>
      </c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136">
        <f t="shared" si="23"/>
        <v>0</v>
      </c>
      <c r="AV37" s="50"/>
      <c r="AW37" s="50"/>
      <c r="AX37" s="50"/>
      <c r="AY37" s="50"/>
      <c r="AZ37" s="50"/>
      <c r="BA37" s="50"/>
      <c r="BB37" s="50"/>
      <c r="BC37" s="50"/>
      <c r="BD37" s="50"/>
      <c r="BE37" s="50"/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0"/>
      <c r="CA37" s="50"/>
      <c r="CB37" s="50"/>
      <c r="CC37" s="50"/>
      <c r="CD37" s="50"/>
      <c r="CE37" s="50"/>
      <c r="CF37" s="50"/>
      <c r="CG37" s="50"/>
      <c r="CH37" s="50"/>
      <c r="CI37" s="50"/>
      <c r="CJ37" s="50">
        <f t="shared" si="24"/>
        <v>0</v>
      </c>
      <c r="CK37" s="50">
        <f t="shared" si="25"/>
        <v>0</v>
      </c>
      <c r="CL37" s="50">
        <f t="shared" si="26"/>
        <v>0</v>
      </c>
      <c r="CN37" s="138"/>
      <c r="CO37" s="138"/>
    </row>
    <row r="38" spans="1:93" ht="15" customHeight="1" outlineLevel="1" x14ac:dyDescent="0.25">
      <c r="A38" s="129">
        <f t="shared" si="0"/>
        <v>32</v>
      </c>
      <c r="B38" s="203"/>
      <c r="C38" s="2" t="s">
        <v>47</v>
      </c>
      <c r="D38" s="23">
        <v>715</v>
      </c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136">
        <f t="shared" si="23"/>
        <v>0</v>
      </c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50"/>
      <c r="CH38" s="50"/>
      <c r="CI38" s="50"/>
      <c r="CJ38" s="50">
        <f t="shared" si="24"/>
        <v>0</v>
      </c>
      <c r="CK38" s="50">
        <f t="shared" si="25"/>
        <v>0</v>
      </c>
      <c r="CL38" s="50">
        <f t="shared" si="26"/>
        <v>0</v>
      </c>
      <c r="CN38" s="138"/>
      <c r="CO38" s="138"/>
    </row>
    <row r="39" spans="1:93" ht="15" customHeight="1" outlineLevel="1" x14ac:dyDescent="0.25">
      <c r="A39" s="129">
        <f t="shared" si="0"/>
        <v>33</v>
      </c>
      <c r="B39" s="203"/>
      <c r="C39" s="2" t="s">
        <v>48</v>
      </c>
      <c r="D39" s="23">
        <v>716</v>
      </c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136">
        <f t="shared" si="23"/>
        <v>0</v>
      </c>
      <c r="AV39" s="50"/>
      <c r="AW39" s="50"/>
      <c r="AX39" s="50"/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0"/>
      <c r="BK39" s="50"/>
      <c r="BL39" s="50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0"/>
      <c r="CA39" s="50"/>
      <c r="CB39" s="50"/>
      <c r="CC39" s="50"/>
      <c r="CD39" s="50"/>
      <c r="CE39" s="50"/>
      <c r="CF39" s="50"/>
      <c r="CG39" s="50"/>
      <c r="CH39" s="50"/>
      <c r="CI39" s="50"/>
      <c r="CJ39" s="50">
        <f t="shared" si="24"/>
        <v>0</v>
      </c>
      <c r="CK39" s="50">
        <f t="shared" si="25"/>
        <v>0</v>
      </c>
      <c r="CL39" s="50">
        <f t="shared" si="26"/>
        <v>0</v>
      </c>
      <c r="CN39" s="138"/>
      <c r="CO39" s="138"/>
    </row>
    <row r="40" spans="1:93" ht="15" customHeight="1" outlineLevel="1" x14ac:dyDescent="0.25">
      <c r="A40" s="129">
        <f t="shared" si="0"/>
        <v>34</v>
      </c>
      <c r="B40" s="203"/>
      <c r="C40" s="2" t="s">
        <v>49</v>
      </c>
      <c r="D40" s="23">
        <v>717</v>
      </c>
      <c r="E40" s="136">
        <v>175867.01</v>
      </c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6">
        <v>-38.374186588937462</v>
      </c>
      <c r="Q40" s="136"/>
      <c r="R40" s="136"/>
      <c r="S40" s="136"/>
      <c r="T40" s="136"/>
      <c r="U40" s="136"/>
      <c r="V40" s="136"/>
      <c r="W40" s="136">
        <v>3085.7129100409438</v>
      </c>
      <c r="X40" s="136"/>
      <c r="Y40" s="136"/>
      <c r="Z40" s="136"/>
      <c r="AA40" s="136"/>
      <c r="AB40" s="136"/>
      <c r="AC40" s="136"/>
      <c r="AD40" s="136"/>
      <c r="AE40" s="136"/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>
        <f t="shared" si="23"/>
        <v>3047.3387234520064</v>
      </c>
      <c r="AV40" s="50"/>
      <c r="AW40" s="50"/>
      <c r="AX40" s="50"/>
      <c r="AY40" s="50"/>
      <c r="AZ40" s="50"/>
      <c r="BA40" s="50"/>
      <c r="BB40" s="50"/>
      <c r="BC40" s="50"/>
      <c r="BD40" s="50"/>
      <c r="BE40" s="136"/>
      <c r="BF40" s="136">
        <v>74.900580823963907</v>
      </c>
      <c r="BG40" s="50"/>
      <c r="BH40" s="50"/>
      <c r="BI40" s="50"/>
      <c r="BJ40" s="50"/>
      <c r="BK40" s="50"/>
      <c r="BL40" s="50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0"/>
      <c r="CA40" s="50"/>
      <c r="CB40" s="50"/>
      <c r="CC40" s="50"/>
      <c r="CD40" s="50"/>
      <c r="CE40" s="50"/>
      <c r="CF40" s="50"/>
      <c r="CG40" s="50"/>
      <c r="CH40" s="50"/>
      <c r="CI40" s="50"/>
      <c r="CJ40" s="50">
        <f t="shared" si="24"/>
        <v>74.900580823963907</v>
      </c>
      <c r="CK40" s="50">
        <f t="shared" si="25"/>
        <v>3122.2393042759704</v>
      </c>
      <c r="CL40" s="50">
        <f t="shared" si="26"/>
        <v>178989.24930427599</v>
      </c>
      <c r="CN40" s="138"/>
      <c r="CO40" s="138"/>
    </row>
    <row r="41" spans="1:93" ht="15" customHeight="1" outlineLevel="1" x14ac:dyDescent="0.25">
      <c r="A41" s="129">
        <f t="shared" si="0"/>
        <v>35</v>
      </c>
      <c r="B41" s="203"/>
      <c r="C41" s="2" t="s">
        <v>50</v>
      </c>
      <c r="D41" s="23">
        <v>718</v>
      </c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0"/>
      <c r="AS41" s="50"/>
      <c r="AT41" s="50"/>
      <c r="AU41" s="136">
        <f t="shared" si="23"/>
        <v>0</v>
      </c>
      <c r="AV41" s="50"/>
      <c r="AW41" s="50"/>
      <c r="AX41" s="50"/>
      <c r="AY41" s="50"/>
      <c r="AZ41" s="50"/>
      <c r="BA41" s="50"/>
      <c r="BB41" s="50"/>
      <c r="BC41" s="50"/>
      <c r="BD41" s="50"/>
      <c r="BE41" s="50"/>
      <c r="BF41" s="50"/>
      <c r="BG41" s="50"/>
      <c r="BH41" s="50"/>
      <c r="BI41" s="50"/>
      <c r="BJ41" s="50"/>
      <c r="BK41" s="50"/>
      <c r="BL41" s="50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0"/>
      <c r="CA41" s="50"/>
      <c r="CB41" s="50"/>
      <c r="CC41" s="50"/>
      <c r="CD41" s="50"/>
      <c r="CE41" s="50"/>
      <c r="CF41" s="50"/>
      <c r="CG41" s="50"/>
      <c r="CH41" s="50"/>
      <c r="CI41" s="50"/>
      <c r="CJ41" s="50">
        <f t="shared" si="24"/>
        <v>0</v>
      </c>
      <c r="CK41" s="50">
        <f t="shared" si="25"/>
        <v>0</v>
      </c>
      <c r="CL41" s="50">
        <f t="shared" si="26"/>
        <v>0</v>
      </c>
      <c r="CN41" s="138"/>
      <c r="CO41" s="138"/>
    </row>
    <row r="42" spans="1:93" ht="15" customHeight="1" outlineLevel="1" x14ac:dyDescent="0.25">
      <c r="A42" s="129">
        <f t="shared" si="0"/>
        <v>36</v>
      </c>
      <c r="B42" s="203"/>
      <c r="C42" s="2" t="s">
        <v>51</v>
      </c>
      <c r="D42" s="23">
        <v>719</v>
      </c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50"/>
      <c r="AR42" s="50"/>
      <c r="AS42" s="50"/>
      <c r="AT42" s="50"/>
      <c r="AU42" s="136">
        <f t="shared" si="23"/>
        <v>0</v>
      </c>
      <c r="AV42" s="50"/>
      <c r="AW42" s="50"/>
      <c r="AX42" s="50"/>
      <c r="AY42" s="50"/>
      <c r="AZ42" s="50"/>
      <c r="BA42" s="50"/>
      <c r="BB42" s="50"/>
      <c r="BC42" s="50"/>
      <c r="BD42" s="50"/>
      <c r="BE42" s="50"/>
      <c r="BF42" s="50"/>
      <c r="BG42" s="50"/>
      <c r="BH42" s="50"/>
      <c r="BI42" s="50"/>
      <c r="BJ42" s="50"/>
      <c r="BK42" s="50"/>
      <c r="BL42" s="50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0"/>
      <c r="CA42" s="50"/>
      <c r="CB42" s="50"/>
      <c r="CC42" s="50"/>
      <c r="CD42" s="50"/>
      <c r="CE42" s="50"/>
      <c r="CF42" s="50"/>
      <c r="CG42" s="50"/>
      <c r="CH42" s="50"/>
      <c r="CI42" s="50"/>
      <c r="CJ42" s="50">
        <f t="shared" si="24"/>
        <v>0</v>
      </c>
      <c r="CK42" s="50">
        <f t="shared" si="25"/>
        <v>0</v>
      </c>
      <c r="CL42" s="50">
        <f t="shared" si="26"/>
        <v>0</v>
      </c>
      <c r="CN42" s="138"/>
      <c r="CO42" s="138"/>
    </row>
    <row r="43" spans="1:93" ht="15" customHeight="1" outlineLevel="1" x14ac:dyDescent="0.25">
      <c r="A43" s="129">
        <f t="shared" si="0"/>
        <v>37</v>
      </c>
      <c r="B43" s="203"/>
      <c r="C43" s="2" t="s">
        <v>52</v>
      </c>
      <c r="D43" s="23">
        <v>720</v>
      </c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50"/>
      <c r="AR43" s="50"/>
      <c r="AS43" s="50"/>
      <c r="AT43" s="50"/>
      <c r="AU43" s="136">
        <f t="shared" si="23"/>
        <v>0</v>
      </c>
      <c r="AV43" s="50"/>
      <c r="AW43" s="50"/>
      <c r="AX43" s="50"/>
      <c r="AY43" s="50"/>
      <c r="AZ43" s="50"/>
      <c r="BA43" s="50"/>
      <c r="BB43" s="50"/>
      <c r="BC43" s="50"/>
      <c r="BD43" s="50"/>
      <c r="BE43" s="50"/>
      <c r="BF43" s="50"/>
      <c r="BG43" s="50"/>
      <c r="BH43" s="50"/>
      <c r="BI43" s="50"/>
      <c r="BJ43" s="50"/>
      <c r="BK43" s="50"/>
      <c r="BL43" s="50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0"/>
      <c r="CA43" s="50"/>
      <c r="CB43" s="50"/>
      <c r="CC43" s="50"/>
      <c r="CD43" s="50"/>
      <c r="CE43" s="50"/>
      <c r="CF43" s="50"/>
      <c r="CG43" s="50"/>
      <c r="CH43" s="50"/>
      <c r="CI43" s="50"/>
      <c r="CJ43" s="50">
        <f t="shared" si="24"/>
        <v>0</v>
      </c>
      <c r="CK43" s="50">
        <f t="shared" si="25"/>
        <v>0</v>
      </c>
      <c r="CL43" s="50">
        <f t="shared" si="26"/>
        <v>0</v>
      </c>
      <c r="CN43" s="138"/>
      <c r="CO43" s="138"/>
    </row>
    <row r="44" spans="1:93" ht="15" customHeight="1" outlineLevel="1" x14ac:dyDescent="0.25">
      <c r="A44" s="129">
        <f t="shared" si="0"/>
        <v>38</v>
      </c>
      <c r="B44" s="203"/>
      <c r="C44" s="2" t="s">
        <v>53</v>
      </c>
      <c r="D44" s="23">
        <v>721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50"/>
      <c r="AR44" s="50"/>
      <c r="AS44" s="50"/>
      <c r="AT44" s="50"/>
      <c r="AU44" s="136">
        <f t="shared" si="23"/>
        <v>0</v>
      </c>
      <c r="AV44" s="50"/>
      <c r="AW44" s="50"/>
      <c r="AX44" s="50"/>
      <c r="AY44" s="50"/>
      <c r="AZ44" s="50"/>
      <c r="BA44" s="50"/>
      <c r="BB44" s="50"/>
      <c r="BC44" s="50"/>
      <c r="BD44" s="50"/>
      <c r="BE44" s="50"/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0"/>
      <c r="CA44" s="50"/>
      <c r="CB44" s="50"/>
      <c r="CC44" s="50"/>
      <c r="CD44" s="50"/>
      <c r="CE44" s="50"/>
      <c r="CF44" s="50"/>
      <c r="CG44" s="50"/>
      <c r="CH44" s="50"/>
      <c r="CI44" s="50"/>
      <c r="CJ44" s="50">
        <f t="shared" si="24"/>
        <v>0</v>
      </c>
      <c r="CK44" s="50">
        <f t="shared" si="25"/>
        <v>0</v>
      </c>
      <c r="CL44" s="50">
        <f t="shared" si="26"/>
        <v>0</v>
      </c>
      <c r="CN44" s="138"/>
      <c r="CO44" s="138"/>
    </row>
    <row r="45" spans="1:93" ht="15" customHeight="1" outlineLevel="1" x14ac:dyDescent="0.25">
      <c r="A45" s="129">
        <f t="shared" si="0"/>
        <v>39</v>
      </c>
      <c r="B45" s="203"/>
      <c r="C45" s="2" t="s">
        <v>54</v>
      </c>
      <c r="D45" s="23">
        <v>722</v>
      </c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50"/>
      <c r="AS45" s="50"/>
      <c r="AT45" s="50"/>
      <c r="AU45" s="136">
        <f t="shared" si="23"/>
        <v>0</v>
      </c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  <c r="CA45" s="50"/>
      <c r="CB45" s="50"/>
      <c r="CC45" s="50"/>
      <c r="CD45" s="50"/>
      <c r="CE45" s="50"/>
      <c r="CF45" s="50"/>
      <c r="CG45" s="50"/>
      <c r="CH45" s="50"/>
      <c r="CI45" s="50"/>
      <c r="CJ45" s="50">
        <f t="shared" si="24"/>
        <v>0</v>
      </c>
      <c r="CK45" s="50">
        <f t="shared" si="25"/>
        <v>0</v>
      </c>
      <c r="CL45" s="50">
        <f t="shared" si="26"/>
        <v>0</v>
      </c>
      <c r="CN45" s="138"/>
      <c r="CO45" s="138"/>
    </row>
    <row r="46" spans="1:93" ht="15" customHeight="1" outlineLevel="1" x14ac:dyDescent="0.25">
      <c r="A46" s="129">
        <f t="shared" si="0"/>
        <v>40</v>
      </c>
      <c r="B46" s="203"/>
      <c r="C46" s="2" t="s">
        <v>55</v>
      </c>
      <c r="D46" s="23">
        <v>723</v>
      </c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136">
        <f t="shared" si="23"/>
        <v>0</v>
      </c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  <c r="BM46" s="50"/>
      <c r="BN46" s="50"/>
      <c r="BO46" s="50"/>
      <c r="BP46" s="50"/>
      <c r="BQ46" s="50"/>
      <c r="BR46" s="50"/>
      <c r="BS46" s="50"/>
      <c r="BT46" s="50"/>
      <c r="BU46" s="50"/>
      <c r="BV46" s="50"/>
      <c r="BW46" s="50"/>
      <c r="BX46" s="50"/>
      <c r="BY46" s="50"/>
      <c r="BZ46" s="50"/>
      <c r="CA46" s="50"/>
      <c r="CB46" s="50"/>
      <c r="CC46" s="50"/>
      <c r="CD46" s="50"/>
      <c r="CE46" s="50"/>
      <c r="CF46" s="50"/>
      <c r="CG46" s="50"/>
      <c r="CH46" s="50"/>
      <c r="CI46" s="50"/>
      <c r="CJ46" s="50">
        <f t="shared" si="24"/>
        <v>0</v>
      </c>
      <c r="CK46" s="50">
        <f t="shared" si="25"/>
        <v>0</v>
      </c>
      <c r="CL46" s="50">
        <f t="shared" si="26"/>
        <v>0</v>
      </c>
      <c r="CN46" s="138"/>
      <c r="CO46" s="138"/>
    </row>
    <row r="47" spans="1:93" ht="15" customHeight="1" outlineLevel="1" x14ac:dyDescent="0.25">
      <c r="A47" s="129">
        <f t="shared" si="0"/>
        <v>41</v>
      </c>
      <c r="B47" s="203"/>
      <c r="C47" s="2" t="s">
        <v>56</v>
      </c>
      <c r="D47" s="23">
        <v>724</v>
      </c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136">
        <f t="shared" si="23"/>
        <v>0</v>
      </c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0"/>
      <c r="CA47" s="50"/>
      <c r="CB47" s="50"/>
      <c r="CC47" s="50"/>
      <c r="CD47" s="50"/>
      <c r="CE47" s="50"/>
      <c r="CF47" s="50"/>
      <c r="CG47" s="50"/>
      <c r="CH47" s="50"/>
      <c r="CI47" s="50"/>
      <c r="CJ47" s="50">
        <f t="shared" si="24"/>
        <v>0</v>
      </c>
      <c r="CK47" s="50">
        <f t="shared" si="25"/>
        <v>0</v>
      </c>
      <c r="CL47" s="50">
        <f t="shared" si="26"/>
        <v>0</v>
      </c>
      <c r="CN47" s="138"/>
      <c r="CO47" s="138"/>
    </row>
    <row r="48" spans="1:93" ht="15" customHeight="1" outlineLevel="1" x14ac:dyDescent="0.25">
      <c r="A48" s="129">
        <f t="shared" si="0"/>
        <v>42</v>
      </c>
      <c r="B48" s="203"/>
      <c r="C48" s="2" t="s">
        <v>57</v>
      </c>
      <c r="D48" s="23">
        <v>725</v>
      </c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50"/>
      <c r="AT48" s="50"/>
      <c r="AU48" s="136">
        <f t="shared" si="23"/>
        <v>0</v>
      </c>
      <c r="AV48" s="50"/>
      <c r="AW48" s="50"/>
      <c r="AX48" s="50"/>
      <c r="AY48" s="50"/>
      <c r="AZ48" s="50"/>
      <c r="BA48" s="50"/>
      <c r="BB48" s="50"/>
      <c r="BC48" s="50"/>
      <c r="BD48" s="50"/>
      <c r="BE48" s="50"/>
      <c r="BF48" s="50"/>
      <c r="BG48" s="50"/>
      <c r="BH48" s="50"/>
      <c r="BI48" s="50"/>
      <c r="BJ48" s="50"/>
      <c r="BK48" s="50"/>
      <c r="BL48" s="50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0"/>
      <c r="CA48" s="50"/>
      <c r="CB48" s="50"/>
      <c r="CC48" s="50"/>
      <c r="CD48" s="50"/>
      <c r="CE48" s="50"/>
      <c r="CF48" s="50"/>
      <c r="CG48" s="50"/>
      <c r="CH48" s="50"/>
      <c r="CI48" s="50"/>
      <c r="CJ48" s="50">
        <f t="shared" si="24"/>
        <v>0</v>
      </c>
      <c r="CK48" s="50">
        <f t="shared" si="25"/>
        <v>0</v>
      </c>
      <c r="CL48" s="50">
        <f t="shared" si="26"/>
        <v>0</v>
      </c>
      <c r="CN48" s="138"/>
      <c r="CO48" s="138"/>
    </row>
    <row r="49" spans="1:93" ht="15" customHeight="1" outlineLevel="1" x14ac:dyDescent="0.25">
      <c r="A49" s="129">
        <f t="shared" si="0"/>
        <v>43</v>
      </c>
      <c r="B49" s="203"/>
      <c r="C49" s="2" t="s">
        <v>58</v>
      </c>
      <c r="D49" s="23">
        <v>726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50"/>
      <c r="AT49" s="50"/>
      <c r="AU49" s="136">
        <f t="shared" si="23"/>
        <v>0</v>
      </c>
      <c r="AV49" s="50"/>
      <c r="AW49" s="50"/>
      <c r="AX49" s="50"/>
      <c r="AY49" s="50"/>
      <c r="AZ49" s="50"/>
      <c r="BA49" s="50"/>
      <c r="BB49" s="50"/>
      <c r="BC49" s="50"/>
      <c r="BD49" s="50"/>
      <c r="BE49" s="50"/>
      <c r="BF49" s="50"/>
      <c r="BG49" s="50"/>
      <c r="BH49" s="50"/>
      <c r="BI49" s="50"/>
      <c r="BJ49" s="50"/>
      <c r="BK49" s="50"/>
      <c r="BL49" s="50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0"/>
      <c r="CA49" s="50"/>
      <c r="CB49" s="50"/>
      <c r="CC49" s="50"/>
      <c r="CD49" s="50"/>
      <c r="CE49" s="50"/>
      <c r="CF49" s="50"/>
      <c r="CG49" s="50"/>
      <c r="CH49" s="50"/>
      <c r="CI49" s="50"/>
      <c r="CJ49" s="50">
        <f t="shared" si="24"/>
        <v>0</v>
      </c>
      <c r="CK49" s="50">
        <f t="shared" si="25"/>
        <v>0</v>
      </c>
      <c r="CL49" s="50">
        <f t="shared" si="26"/>
        <v>0</v>
      </c>
      <c r="CN49" s="138"/>
      <c r="CO49" s="138"/>
    </row>
    <row r="50" spans="1:93" ht="15" customHeight="1" outlineLevel="1" x14ac:dyDescent="0.25">
      <c r="A50" s="129">
        <f t="shared" si="0"/>
        <v>44</v>
      </c>
      <c r="B50" s="203"/>
      <c r="C50" s="2" t="s">
        <v>59</v>
      </c>
      <c r="D50" s="23">
        <v>727</v>
      </c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136">
        <f t="shared" si="23"/>
        <v>0</v>
      </c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0"/>
      <c r="CA50" s="50"/>
      <c r="CB50" s="50"/>
      <c r="CC50" s="50"/>
      <c r="CD50" s="50"/>
      <c r="CE50" s="50"/>
      <c r="CF50" s="50"/>
      <c r="CG50" s="50"/>
      <c r="CH50" s="50"/>
      <c r="CI50" s="50"/>
      <c r="CJ50" s="50">
        <f t="shared" si="24"/>
        <v>0</v>
      </c>
      <c r="CK50" s="50">
        <f t="shared" si="25"/>
        <v>0</v>
      </c>
      <c r="CL50" s="50">
        <f t="shared" si="26"/>
        <v>0</v>
      </c>
      <c r="CN50" s="138"/>
      <c r="CO50" s="138"/>
    </row>
    <row r="51" spans="1:93" ht="15" customHeight="1" outlineLevel="1" x14ac:dyDescent="0.25">
      <c r="A51" s="129">
        <f t="shared" si="0"/>
        <v>45</v>
      </c>
      <c r="B51" s="203"/>
      <c r="C51" s="2" t="s">
        <v>60</v>
      </c>
      <c r="D51" s="23">
        <v>728</v>
      </c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50"/>
      <c r="AR51" s="50"/>
      <c r="AS51" s="50"/>
      <c r="AT51" s="50"/>
      <c r="AU51" s="136">
        <f t="shared" si="23"/>
        <v>0</v>
      </c>
      <c r="AV51" s="50"/>
      <c r="AW51" s="50"/>
      <c r="AX51" s="50"/>
      <c r="AY51" s="50"/>
      <c r="AZ51" s="50"/>
      <c r="BA51" s="50"/>
      <c r="BB51" s="50"/>
      <c r="BC51" s="50"/>
      <c r="BD51" s="50"/>
      <c r="BE51" s="50"/>
      <c r="BF51" s="50"/>
      <c r="BG51" s="50"/>
      <c r="BH51" s="50"/>
      <c r="BI51" s="50"/>
      <c r="BJ51" s="50"/>
      <c r="BK51" s="50"/>
      <c r="BL51" s="50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0"/>
      <c r="CA51" s="50"/>
      <c r="CB51" s="50"/>
      <c r="CC51" s="50"/>
      <c r="CD51" s="50"/>
      <c r="CE51" s="50"/>
      <c r="CF51" s="50"/>
      <c r="CG51" s="50"/>
      <c r="CH51" s="50"/>
      <c r="CI51" s="50"/>
      <c r="CJ51" s="50">
        <f t="shared" si="24"/>
        <v>0</v>
      </c>
      <c r="CK51" s="50">
        <f t="shared" si="25"/>
        <v>0</v>
      </c>
      <c r="CL51" s="50">
        <f t="shared" si="26"/>
        <v>0</v>
      </c>
      <c r="CN51" s="138"/>
      <c r="CO51" s="138"/>
    </row>
    <row r="52" spans="1:93" ht="15" customHeight="1" outlineLevel="1" x14ac:dyDescent="0.25">
      <c r="A52" s="129">
        <f t="shared" si="0"/>
        <v>46</v>
      </c>
      <c r="B52" s="203"/>
      <c r="C52" s="2" t="s">
        <v>61</v>
      </c>
      <c r="D52" s="23">
        <v>729</v>
      </c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50"/>
      <c r="AR52" s="50"/>
      <c r="AS52" s="50"/>
      <c r="AT52" s="50"/>
      <c r="AU52" s="136">
        <f t="shared" si="23"/>
        <v>0</v>
      </c>
      <c r="AV52" s="50"/>
      <c r="AW52" s="50"/>
      <c r="AX52" s="50"/>
      <c r="AY52" s="50"/>
      <c r="AZ52" s="50"/>
      <c r="BA52" s="50"/>
      <c r="BB52" s="50"/>
      <c r="BC52" s="50"/>
      <c r="BD52" s="50"/>
      <c r="BE52" s="50"/>
      <c r="BF52" s="50"/>
      <c r="BG52" s="50"/>
      <c r="BH52" s="50"/>
      <c r="BI52" s="50"/>
      <c r="BJ52" s="50"/>
      <c r="BK52" s="50"/>
      <c r="BL52" s="50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0"/>
      <c r="CA52" s="50"/>
      <c r="CB52" s="50"/>
      <c r="CC52" s="50"/>
      <c r="CD52" s="50"/>
      <c r="CE52" s="50"/>
      <c r="CF52" s="50"/>
      <c r="CG52" s="50"/>
      <c r="CH52" s="50"/>
      <c r="CI52" s="50"/>
      <c r="CJ52" s="50">
        <f t="shared" si="24"/>
        <v>0</v>
      </c>
      <c r="CK52" s="50">
        <f t="shared" si="25"/>
        <v>0</v>
      </c>
      <c r="CL52" s="50">
        <f t="shared" si="26"/>
        <v>0</v>
      </c>
      <c r="CN52" s="138"/>
      <c r="CO52" s="138"/>
    </row>
    <row r="53" spans="1:93" ht="15" customHeight="1" outlineLevel="1" x14ac:dyDescent="0.25">
      <c r="A53" s="129">
        <f t="shared" si="0"/>
        <v>47</v>
      </c>
      <c r="B53" s="203"/>
      <c r="C53" s="2" t="s">
        <v>62</v>
      </c>
      <c r="D53" s="23">
        <v>730</v>
      </c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136">
        <f t="shared" si="23"/>
        <v>0</v>
      </c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0"/>
      <c r="CA53" s="50"/>
      <c r="CB53" s="50"/>
      <c r="CC53" s="50"/>
      <c r="CD53" s="50"/>
      <c r="CE53" s="50"/>
      <c r="CF53" s="50"/>
      <c r="CG53" s="50"/>
      <c r="CH53" s="50"/>
      <c r="CI53" s="50"/>
      <c r="CJ53" s="50">
        <f t="shared" si="24"/>
        <v>0</v>
      </c>
      <c r="CK53" s="50">
        <f t="shared" si="25"/>
        <v>0</v>
      </c>
      <c r="CL53" s="50">
        <f t="shared" si="26"/>
        <v>0</v>
      </c>
      <c r="CN53" s="138"/>
      <c r="CO53" s="138"/>
    </row>
    <row r="54" spans="1:93" ht="15" customHeight="1" outlineLevel="1" x14ac:dyDescent="0.25">
      <c r="A54" s="129">
        <f t="shared" si="0"/>
        <v>48</v>
      </c>
      <c r="B54" s="203"/>
      <c r="C54" s="2" t="s">
        <v>63</v>
      </c>
      <c r="D54" s="23">
        <v>731</v>
      </c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136">
        <f t="shared" si="23"/>
        <v>0</v>
      </c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0"/>
      <c r="CA54" s="50"/>
      <c r="CB54" s="50"/>
      <c r="CC54" s="50"/>
      <c r="CD54" s="50"/>
      <c r="CE54" s="50"/>
      <c r="CF54" s="50"/>
      <c r="CG54" s="50"/>
      <c r="CH54" s="50"/>
      <c r="CI54" s="50"/>
      <c r="CJ54" s="50">
        <f t="shared" si="24"/>
        <v>0</v>
      </c>
      <c r="CK54" s="50">
        <f t="shared" si="25"/>
        <v>0</v>
      </c>
      <c r="CL54" s="50">
        <f t="shared" si="26"/>
        <v>0</v>
      </c>
      <c r="CN54" s="138"/>
      <c r="CO54" s="138"/>
    </row>
    <row r="55" spans="1:93" ht="15" customHeight="1" outlineLevel="1" x14ac:dyDescent="0.25">
      <c r="A55" s="129">
        <f t="shared" si="0"/>
        <v>49</v>
      </c>
      <c r="B55" s="203"/>
      <c r="C55" s="2" t="s">
        <v>64</v>
      </c>
      <c r="D55" s="23">
        <v>732</v>
      </c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136">
        <f t="shared" si="23"/>
        <v>0</v>
      </c>
      <c r="AV55" s="50"/>
      <c r="AW55" s="50"/>
      <c r="AX55" s="50"/>
      <c r="AY55" s="50"/>
      <c r="AZ55" s="50"/>
      <c r="BA55" s="50"/>
      <c r="BB55" s="50"/>
      <c r="BC55" s="50"/>
      <c r="BD55" s="50"/>
      <c r="BE55" s="50"/>
      <c r="BF55" s="50"/>
      <c r="BG55" s="50"/>
      <c r="BH55" s="50"/>
      <c r="BI55" s="50"/>
      <c r="BJ55" s="50"/>
      <c r="BK55" s="50"/>
      <c r="BL55" s="50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0"/>
      <c r="CA55" s="50"/>
      <c r="CB55" s="50"/>
      <c r="CC55" s="50"/>
      <c r="CD55" s="50"/>
      <c r="CE55" s="50"/>
      <c r="CF55" s="50"/>
      <c r="CG55" s="50"/>
      <c r="CH55" s="50"/>
      <c r="CI55" s="50"/>
      <c r="CJ55" s="50">
        <f t="shared" si="24"/>
        <v>0</v>
      </c>
      <c r="CK55" s="50">
        <f t="shared" si="25"/>
        <v>0</v>
      </c>
      <c r="CL55" s="50">
        <f t="shared" si="26"/>
        <v>0</v>
      </c>
      <c r="CN55" s="138"/>
      <c r="CO55" s="138"/>
    </row>
    <row r="56" spans="1:93" ht="15" customHeight="1" outlineLevel="1" x14ac:dyDescent="0.25">
      <c r="A56" s="129">
        <f t="shared" si="0"/>
        <v>50</v>
      </c>
      <c r="B56" s="203"/>
      <c r="C56" s="2" t="s">
        <v>65</v>
      </c>
      <c r="D56" s="23">
        <v>733</v>
      </c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136">
        <f t="shared" si="23"/>
        <v>0</v>
      </c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0"/>
      <c r="CA56" s="50"/>
      <c r="CB56" s="50"/>
      <c r="CC56" s="50"/>
      <c r="CD56" s="50"/>
      <c r="CE56" s="50"/>
      <c r="CF56" s="50"/>
      <c r="CG56" s="50"/>
      <c r="CH56" s="50"/>
      <c r="CI56" s="50"/>
      <c r="CJ56" s="50">
        <f t="shared" si="24"/>
        <v>0</v>
      </c>
      <c r="CK56" s="50">
        <f t="shared" si="25"/>
        <v>0</v>
      </c>
      <c r="CL56" s="50">
        <f t="shared" si="26"/>
        <v>0</v>
      </c>
      <c r="CN56" s="138"/>
      <c r="CO56" s="138"/>
    </row>
    <row r="57" spans="1:93" ht="15" customHeight="1" outlineLevel="1" x14ac:dyDescent="0.25">
      <c r="A57" s="129">
        <f t="shared" si="0"/>
        <v>51</v>
      </c>
      <c r="B57" s="203"/>
      <c r="C57" s="2" t="s">
        <v>66</v>
      </c>
      <c r="D57" s="23">
        <v>734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136">
        <f t="shared" si="23"/>
        <v>0</v>
      </c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0"/>
      <c r="CA57" s="50"/>
      <c r="CB57" s="50"/>
      <c r="CC57" s="50"/>
      <c r="CD57" s="50"/>
      <c r="CE57" s="50"/>
      <c r="CF57" s="50"/>
      <c r="CG57" s="50"/>
      <c r="CH57" s="50"/>
      <c r="CI57" s="50"/>
      <c r="CJ57" s="50">
        <f t="shared" si="24"/>
        <v>0</v>
      </c>
      <c r="CK57" s="50">
        <f t="shared" si="25"/>
        <v>0</v>
      </c>
      <c r="CL57" s="50">
        <f t="shared" si="26"/>
        <v>0</v>
      </c>
      <c r="CN57" s="138"/>
      <c r="CO57" s="138"/>
    </row>
    <row r="58" spans="1:93" ht="15" customHeight="1" outlineLevel="1" x14ac:dyDescent="0.25">
      <c r="A58" s="129">
        <f t="shared" si="0"/>
        <v>52</v>
      </c>
      <c r="B58" s="203"/>
      <c r="C58" s="2" t="s">
        <v>67</v>
      </c>
      <c r="D58" s="23">
        <v>735</v>
      </c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136">
        <f t="shared" si="23"/>
        <v>0</v>
      </c>
      <c r="AV58" s="50"/>
      <c r="AW58" s="50"/>
      <c r="AX58" s="50"/>
      <c r="AY58" s="50"/>
      <c r="AZ58" s="50"/>
      <c r="BA58" s="50"/>
      <c r="BB58" s="50"/>
      <c r="BC58" s="50"/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0"/>
      <c r="CA58" s="50"/>
      <c r="CB58" s="50"/>
      <c r="CC58" s="50"/>
      <c r="CD58" s="50"/>
      <c r="CE58" s="50"/>
      <c r="CF58" s="50"/>
      <c r="CG58" s="50"/>
      <c r="CH58" s="50"/>
      <c r="CI58" s="50"/>
      <c r="CJ58" s="50">
        <f t="shared" si="24"/>
        <v>0</v>
      </c>
      <c r="CK58" s="50">
        <f t="shared" si="25"/>
        <v>0</v>
      </c>
      <c r="CL58" s="50">
        <f t="shared" si="26"/>
        <v>0</v>
      </c>
      <c r="CN58" s="138"/>
      <c r="CO58" s="138"/>
    </row>
    <row r="59" spans="1:93" ht="15" customHeight="1" outlineLevel="1" x14ac:dyDescent="0.25">
      <c r="A59" s="129">
        <f t="shared" si="0"/>
        <v>53</v>
      </c>
      <c r="B59" s="203"/>
      <c r="C59" s="2" t="s">
        <v>68</v>
      </c>
      <c r="D59" s="23">
        <v>736</v>
      </c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136">
        <f t="shared" si="23"/>
        <v>0</v>
      </c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0"/>
      <c r="CA59" s="50"/>
      <c r="CB59" s="50"/>
      <c r="CC59" s="50"/>
      <c r="CD59" s="50"/>
      <c r="CE59" s="50"/>
      <c r="CF59" s="50"/>
      <c r="CG59" s="50"/>
      <c r="CH59" s="50"/>
      <c r="CI59" s="50"/>
      <c r="CJ59" s="50">
        <f t="shared" si="24"/>
        <v>0</v>
      </c>
      <c r="CK59" s="50">
        <f t="shared" si="25"/>
        <v>0</v>
      </c>
      <c r="CL59" s="50">
        <f t="shared" si="26"/>
        <v>0</v>
      </c>
      <c r="CN59" s="138"/>
      <c r="CO59" s="138"/>
    </row>
    <row r="60" spans="1:93" ht="15" customHeight="1" outlineLevel="1" x14ac:dyDescent="0.25">
      <c r="A60" s="129">
        <f t="shared" si="0"/>
        <v>54</v>
      </c>
      <c r="B60" s="203"/>
      <c r="C60" s="2" t="s">
        <v>69</v>
      </c>
      <c r="D60" s="23">
        <v>740</v>
      </c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136">
        <f t="shared" si="23"/>
        <v>0</v>
      </c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0"/>
      <c r="CA60" s="50"/>
      <c r="CB60" s="50"/>
      <c r="CC60" s="50"/>
      <c r="CD60" s="50"/>
      <c r="CE60" s="50"/>
      <c r="CF60" s="50"/>
      <c r="CG60" s="50"/>
      <c r="CH60" s="50"/>
      <c r="CI60" s="50"/>
      <c r="CJ60" s="50">
        <f t="shared" si="24"/>
        <v>0</v>
      </c>
      <c r="CK60" s="50">
        <f t="shared" si="25"/>
        <v>0</v>
      </c>
      <c r="CL60" s="50">
        <f t="shared" si="26"/>
        <v>0</v>
      </c>
      <c r="CN60" s="138"/>
      <c r="CO60" s="138"/>
    </row>
    <row r="61" spans="1:93" ht="15" customHeight="1" outlineLevel="1" x14ac:dyDescent="0.25">
      <c r="A61" s="129">
        <f t="shared" si="0"/>
        <v>55</v>
      </c>
      <c r="B61" s="203"/>
      <c r="C61" s="2" t="s">
        <v>70</v>
      </c>
      <c r="D61" s="23">
        <v>741</v>
      </c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136">
        <f t="shared" si="23"/>
        <v>0</v>
      </c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>
        <f t="shared" si="24"/>
        <v>0</v>
      </c>
      <c r="CK61" s="50">
        <f t="shared" si="25"/>
        <v>0</v>
      </c>
      <c r="CL61" s="50">
        <f t="shared" si="26"/>
        <v>0</v>
      </c>
      <c r="CN61" s="138"/>
      <c r="CO61" s="138"/>
    </row>
    <row r="62" spans="1:93" ht="15" customHeight="1" outlineLevel="1" x14ac:dyDescent="0.25">
      <c r="A62" s="129">
        <f t="shared" si="0"/>
        <v>56</v>
      </c>
      <c r="B62" s="203"/>
      <c r="C62" s="2" t="s">
        <v>71</v>
      </c>
      <c r="D62" s="23">
        <v>742</v>
      </c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136">
        <f t="shared" si="23"/>
        <v>0</v>
      </c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>
        <f t="shared" si="24"/>
        <v>0</v>
      </c>
      <c r="CK62" s="50">
        <f t="shared" si="25"/>
        <v>0</v>
      </c>
      <c r="CL62" s="50">
        <f t="shared" si="26"/>
        <v>0</v>
      </c>
      <c r="CN62" s="138"/>
      <c r="CO62" s="138"/>
    </row>
    <row r="63" spans="1:93" ht="15" customHeight="1" outlineLevel="1" x14ac:dyDescent="0.25">
      <c r="A63" s="129">
        <f t="shared" si="0"/>
        <v>57</v>
      </c>
      <c r="B63" s="203"/>
      <c r="C63" s="198" t="s">
        <v>72</v>
      </c>
      <c r="D63" s="205"/>
      <c r="E63" s="141">
        <f>SUM(E33:E62)</f>
        <v>175867.01</v>
      </c>
      <c r="F63" s="141">
        <f t="shared" ref="F63:CA63" si="27">SUM(F33:F62)</f>
        <v>0</v>
      </c>
      <c r="G63" s="141">
        <f t="shared" si="27"/>
        <v>0</v>
      </c>
      <c r="H63" s="141">
        <f t="shared" si="27"/>
        <v>0</v>
      </c>
      <c r="I63" s="141">
        <f t="shared" si="27"/>
        <v>0</v>
      </c>
      <c r="J63" s="141">
        <f t="shared" si="27"/>
        <v>0</v>
      </c>
      <c r="K63" s="141">
        <f t="shared" si="27"/>
        <v>0</v>
      </c>
      <c r="L63" s="141">
        <f t="shared" si="27"/>
        <v>0</v>
      </c>
      <c r="M63" s="141">
        <f t="shared" si="27"/>
        <v>0</v>
      </c>
      <c r="N63" s="141">
        <f t="shared" si="27"/>
        <v>0</v>
      </c>
      <c r="O63" s="141">
        <f t="shared" si="27"/>
        <v>0</v>
      </c>
      <c r="P63" s="141">
        <f t="shared" si="27"/>
        <v>-38.374186588937462</v>
      </c>
      <c r="Q63" s="141">
        <f t="shared" si="27"/>
        <v>0</v>
      </c>
      <c r="R63" s="141">
        <f t="shared" si="27"/>
        <v>0</v>
      </c>
      <c r="S63" s="141">
        <f t="shared" si="27"/>
        <v>0</v>
      </c>
      <c r="T63" s="141">
        <f t="shared" si="27"/>
        <v>0</v>
      </c>
      <c r="U63" s="141">
        <f t="shared" si="27"/>
        <v>0</v>
      </c>
      <c r="V63" s="141">
        <f t="shared" si="27"/>
        <v>0</v>
      </c>
      <c r="W63" s="141">
        <f t="shared" si="27"/>
        <v>3085.7129100409438</v>
      </c>
      <c r="X63" s="141">
        <f t="shared" si="27"/>
        <v>0</v>
      </c>
      <c r="Y63" s="141">
        <f t="shared" si="27"/>
        <v>0</v>
      </c>
      <c r="Z63" s="141">
        <f t="shared" si="27"/>
        <v>0</v>
      </c>
      <c r="AA63" s="141">
        <f t="shared" si="27"/>
        <v>0</v>
      </c>
      <c r="AB63" s="141">
        <f t="shared" si="27"/>
        <v>0</v>
      </c>
      <c r="AC63" s="141">
        <f t="shared" si="27"/>
        <v>0</v>
      </c>
      <c r="AD63" s="141">
        <f t="shared" si="27"/>
        <v>0</v>
      </c>
      <c r="AE63" s="141">
        <f t="shared" si="27"/>
        <v>0</v>
      </c>
      <c r="AF63" s="141">
        <f t="shared" si="27"/>
        <v>0</v>
      </c>
      <c r="AG63" s="141">
        <f t="shared" si="27"/>
        <v>0</v>
      </c>
      <c r="AH63" s="141">
        <f t="shared" si="27"/>
        <v>0</v>
      </c>
      <c r="AI63" s="141">
        <f t="shared" si="27"/>
        <v>0</v>
      </c>
      <c r="AJ63" s="141">
        <f t="shared" si="27"/>
        <v>0</v>
      </c>
      <c r="AK63" s="141">
        <f t="shared" si="27"/>
        <v>0</v>
      </c>
      <c r="AL63" s="141">
        <f t="shared" si="27"/>
        <v>0</v>
      </c>
      <c r="AM63" s="141">
        <f t="shared" si="27"/>
        <v>0</v>
      </c>
      <c r="AN63" s="141">
        <f t="shared" si="27"/>
        <v>0</v>
      </c>
      <c r="AO63" s="141">
        <f t="shared" si="27"/>
        <v>0</v>
      </c>
      <c r="AP63" s="141"/>
      <c r="AQ63" s="141">
        <f t="shared" si="27"/>
        <v>0</v>
      </c>
      <c r="AR63" s="141">
        <f t="shared" si="27"/>
        <v>0</v>
      </c>
      <c r="AS63" s="141">
        <f t="shared" si="27"/>
        <v>0</v>
      </c>
      <c r="AT63" s="141">
        <f t="shared" si="27"/>
        <v>0</v>
      </c>
      <c r="AU63" s="141">
        <f>SUM(AU33:AU62)</f>
        <v>3047.3387234520064</v>
      </c>
      <c r="AV63" s="141">
        <f t="shared" si="27"/>
        <v>0</v>
      </c>
      <c r="AW63" s="141">
        <f t="shared" si="27"/>
        <v>0</v>
      </c>
      <c r="AX63" s="141">
        <f t="shared" si="27"/>
        <v>0</v>
      </c>
      <c r="AY63" s="141">
        <f t="shared" si="27"/>
        <v>0</v>
      </c>
      <c r="AZ63" s="141">
        <f t="shared" si="27"/>
        <v>0</v>
      </c>
      <c r="BA63" s="141">
        <f t="shared" si="27"/>
        <v>0</v>
      </c>
      <c r="BB63" s="141">
        <f t="shared" si="27"/>
        <v>0</v>
      </c>
      <c r="BC63" s="141">
        <f t="shared" si="27"/>
        <v>0</v>
      </c>
      <c r="BD63" s="141">
        <f t="shared" si="27"/>
        <v>0</v>
      </c>
      <c r="BE63" s="141">
        <f t="shared" si="27"/>
        <v>0</v>
      </c>
      <c r="BF63" s="141">
        <f t="shared" si="27"/>
        <v>74.900580823963907</v>
      </c>
      <c r="BG63" s="141">
        <f t="shared" si="27"/>
        <v>0</v>
      </c>
      <c r="BH63" s="141">
        <f t="shared" si="27"/>
        <v>0</v>
      </c>
      <c r="BI63" s="141">
        <f t="shared" si="27"/>
        <v>0</v>
      </c>
      <c r="BJ63" s="141">
        <f t="shared" si="27"/>
        <v>0</v>
      </c>
      <c r="BK63" s="141">
        <f t="shared" si="27"/>
        <v>0</v>
      </c>
      <c r="BL63" s="141">
        <f t="shared" si="27"/>
        <v>0</v>
      </c>
      <c r="BM63" s="141">
        <f t="shared" si="27"/>
        <v>0</v>
      </c>
      <c r="BN63" s="141">
        <f t="shared" si="27"/>
        <v>0</v>
      </c>
      <c r="BO63" s="141">
        <f t="shared" si="27"/>
        <v>0</v>
      </c>
      <c r="BP63" s="141">
        <f t="shared" si="27"/>
        <v>0</v>
      </c>
      <c r="BQ63" s="141">
        <f t="shared" si="27"/>
        <v>0</v>
      </c>
      <c r="BR63" s="141">
        <f t="shared" si="27"/>
        <v>0</v>
      </c>
      <c r="BS63" s="141">
        <f t="shared" si="27"/>
        <v>0</v>
      </c>
      <c r="BT63" s="141">
        <f t="shared" si="27"/>
        <v>0</v>
      </c>
      <c r="BU63" s="141">
        <f t="shared" si="27"/>
        <v>0</v>
      </c>
      <c r="BV63" s="141">
        <f t="shared" si="27"/>
        <v>0</v>
      </c>
      <c r="BW63" s="141">
        <f t="shared" si="27"/>
        <v>0</v>
      </c>
      <c r="BX63" s="141">
        <f t="shared" si="27"/>
        <v>0</v>
      </c>
      <c r="BY63" s="141">
        <f t="shared" si="27"/>
        <v>0</v>
      </c>
      <c r="BZ63" s="141">
        <f t="shared" si="27"/>
        <v>0</v>
      </c>
      <c r="CA63" s="141">
        <f t="shared" si="27"/>
        <v>0</v>
      </c>
      <c r="CB63" s="141">
        <f t="shared" ref="CB63:CI63" si="28">SUM(CB33:CB62)</f>
        <v>0</v>
      </c>
      <c r="CC63" s="141">
        <f t="shared" si="28"/>
        <v>0</v>
      </c>
      <c r="CD63" s="141">
        <f t="shared" si="28"/>
        <v>0</v>
      </c>
      <c r="CE63" s="141">
        <f t="shared" si="28"/>
        <v>0</v>
      </c>
      <c r="CF63" s="141">
        <f t="shared" si="28"/>
        <v>0</v>
      </c>
      <c r="CG63" s="141">
        <f t="shared" si="28"/>
        <v>0</v>
      </c>
      <c r="CH63" s="141">
        <f t="shared" si="28"/>
        <v>0</v>
      </c>
      <c r="CI63" s="141">
        <f t="shared" si="28"/>
        <v>0</v>
      </c>
      <c r="CJ63" s="141">
        <f>SUM(CJ33:CJ62)</f>
        <v>74.900580823963907</v>
      </c>
      <c r="CK63" s="141">
        <f>SUM(CK33:CK62)</f>
        <v>3122.2393042759704</v>
      </c>
      <c r="CL63" s="141">
        <f>SUM(CL33:CL62)</f>
        <v>178989.24930427599</v>
      </c>
      <c r="CN63" s="138"/>
      <c r="CO63" s="138"/>
    </row>
    <row r="64" spans="1:93" ht="15" customHeight="1" outlineLevel="1" x14ac:dyDescent="0.25">
      <c r="A64" s="129">
        <f t="shared" si="0"/>
        <v>58</v>
      </c>
      <c r="B64" s="203"/>
      <c r="C64" s="17" t="s">
        <v>73</v>
      </c>
      <c r="D64" s="26">
        <v>800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50"/>
      <c r="AS64" s="50"/>
      <c r="AT64" s="50"/>
      <c r="AU64" s="136">
        <f t="shared" ref="AU64:AU86" si="29">SUM(F64:AT64)</f>
        <v>0</v>
      </c>
      <c r="AV64" s="50"/>
      <c r="AW64" s="50"/>
      <c r="AX64" s="50"/>
      <c r="AY64" s="50"/>
      <c r="AZ64" s="50"/>
      <c r="BA64" s="50"/>
      <c r="BB64" s="50"/>
      <c r="BC64" s="50"/>
      <c r="BD64" s="50"/>
      <c r="BE64" s="50"/>
      <c r="BF64" s="50"/>
      <c r="BG64" s="50"/>
      <c r="BH64" s="50"/>
      <c r="BI64" s="50"/>
      <c r="BJ64" s="50"/>
      <c r="BK64" s="50"/>
      <c r="BL64" s="50"/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0"/>
      <c r="CA64" s="50"/>
      <c r="CB64" s="50"/>
      <c r="CC64" s="50"/>
      <c r="CD64" s="50"/>
      <c r="CE64" s="50"/>
      <c r="CF64" s="50"/>
      <c r="CG64" s="50"/>
      <c r="CH64" s="50"/>
      <c r="CI64" s="50"/>
      <c r="CJ64" s="50">
        <f t="shared" si="24"/>
        <v>0</v>
      </c>
      <c r="CK64" s="50">
        <f t="shared" ref="CK64:CK86" si="30">CJ64+AU64</f>
        <v>0</v>
      </c>
      <c r="CL64" s="50">
        <f t="shared" ref="CL64:CL86" si="31">CK64+E64</f>
        <v>0</v>
      </c>
      <c r="CN64" s="138"/>
      <c r="CO64" s="138"/>
    </row>
    <row r="65" spans="1:93" ht="15" customHeight="1" outlineLevel="1" x14ac:dyDescent="0.25">
      <c r="A65" s="129">
        <f t="shared" si="0"/>
        <v>59</v>
      </c>
      <c r="B65" s="203"/>
      <c r="C65" s="2" t="s">
        <v>74</v>
      </c>
      <c r="D65" s="27">
        <v>800.1</v>
      </c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50"/>
      <c r="AR65" s="50"/>
      <c r="AS65" s="50"/>
      <c r="AT65" s="50"/>
      <c r="AU65" s="136">
        <f t="shared" si="29"/>
        <v>0</v>
      </c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BM65" s="50"/>
      <c r="BN65" s="50"/>
      <c r="BO65" s="50"/>
      <c r="BP65" s="50"/>
      <c r="BQ65" s="50"/>
      <c r="BR65" s="50"/>
      <c r="BS65" s="50"/>
      <c r="BT65" s="50"/>
      <c r="BU65" s="50"/>
      <c r="BV65" s="50"/>
      <c r="BW65" s="50"/>
      <c r="BX65" s="50"/>
      <c r="BY65" s="50"/>
      <c r="BZ65" s="50"/>
      <c r="CA65" s="50"/>
      <c r="CB65" s="50"/>
      <c r="CC65" s="50"/>
      <c r="CD65" s="50"/>
      <c r="CE65" s="50"/>
      <c r="CF65" s="50"/>
      <c r="CG65" s="50"/>
      <c r="CH65" s="50"/>
      <c r="CI65" s="50"/>
      <c r="CJ65" s="50">
        <f t="shared" si="24"/>
        <v>0</v>
      </c>
      <c r="CK65" s="50">
        <f t="shared" si="30"/>
        <v>0</v>
      </c>
      <c r="CL65" s="50">
        <f t="shared" si="31"/>
        <v>0</v>
      </c>
      <c r="CN65" s="138"/>
      <c r="CO65" s="138"/>
    </row>
    <row r="66" spans="1:93" ht="15" customHeight="1" outlineLevel="1" x14ac:dyDescent="0.25">
      <c r="A66" s="129">
        <f t="shared" si="0"/>
        <v>60</v>
      </c>
      <c r="B66" s="203"/>
      <c r="C66" s="2" t="s">
        <v>75</v>
      </c>
      <c r="D66" s="26">
        <v>801</v>
      </c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/>
      <c r="AS66" s="50"/>
      <c r="AT66" s="50"/>
      <c r="AU66" s="136">
        <f t="shared" si="29"/>
        <v>0</v>
      </c>
      <c r="AV66" s="50"/>
      <c r="AW66" s="50"/>
      <c r="AX66" s="50"/>
      <c r="AY66" s="50"/>
      <c r="AZ66" s="50"/>
      <c r="BA66" s="50"/>
      <c r="BB66" s="50"/>
      <c r="BC66" s="50"/>
      <c r="BD66" s="50"/>
      <c r="BE66" s="50"/>
      <c r="BF66" s="50"/>
      <c r="BG66" s="50"/>
      <c r="BH66" s="50"/>
      <c r="BI66" s="50"/>
      <c r="BJ66" s="50"/>
      <c r="BK66" s="50"/>
      <c r="BL66" s="50"/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0"/>
      <c r="CA66" s="50"/>
      <c r="CB66" s="50"/>
      <c r="CC66" s="50"/>
      <c r="CD66" s="50"/>
      <c r="CE66" s="50"/>
      <c r="CF66" s="50"/>
      <c r="CG66" s="50"/>
      <c r="CH66" s="50"/>
      <c r="CI66" s="50"/>
      <c r="CJ66" s="50">
        <f t="shared" si="24"/>
        <v>0</v>
      </c>
      <c r="CK66" s="50">
        <f t="shared" si="30"/>
        <v>0</v>
      </c>
      <c r="CL66" s="50">
        <f t="shared" si="31"/>
        <v>0</v>
      </c>
      <c r="CN66" s="138"/>
      <c r="CO66" s="138"/>
    </row>
    <row r="67" spans="1:93" ht="15" customHeight="1" outlineLevel="1" x14ac:dyDescent="0.25">
      <c r="A67" s="129">
        <f t="shared" si="0"/>
        <v>61</v>
      </c>
      <c r="B67" s="203"/>
      <c r="C67" s="2" t="s">
        <v>76</v>
      </c>
      <c r="D67" s="26">
        <v>802</v>
      </c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50"/>
      <c r="AR67" s="50"/>
      <c r="AS67" s="50"/>
      <c r="AT67" s="50"/>
      <c r="AU67" s="136">
        <f t="shared" si="29"/>
        <v>0</v>
      </c>
      <c r="AV67" s="50"/>
      <c r="AW67" s="50"/>
      <c r="AX67" s="50"/>
      <c r="AY67" s="50"/>
      <c r="AZ67" s="50"/>
      <c r="BA67" s="50"/>
      <c r="BB67" s="50"/>
      <c r="BC67" s="50"/>
      <c r="BD67" s="50"/>
      <c r="BE67" s="50"/>
      <c r="BF67" s="50"/>
      <c r="BG67" s="50"/>
      <c r="BH67" s="50"/>
      <c r="BI67" s="50"/>
      <c r="BJ67" s="50"/>
      <c r="BK67" s="50"/>
      <c r="BL67" s="50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0"/>
      <c r="CA67" s="50"/>
      <c r="CB67" s="50"/>
      <c r="CC67" s="50"/>
      <c r="CD67" s="50"/>
      <c r="CE67" s="50"/>
      <c r="CF67" s="50"/>
      <c r="CG67" s="50"/>
      <c r="CH67" s="50"/>
      <c r="CI67" s="50"/>
      <c r="CJ67" s="50">
        <f t="shared" si="24"/>
        <v>0</v>
      </c>
      <c r="CK67" s="50">
        <f t="shared" si="30"/>
        <v>0</v>
      </c>
      <c r="CL67" s="50">
        <f t="shared" si="31"/>
        <v>0</v>
      </c>
      <c r="CN67" s="138"/>
      <c r="CO67" s="138"/>
    </row>
    <row r="68" spans="1:93" ht="15" customHeight="1" outlineLevel="1" x14ac:dyDescent="0.25">
      <c r="A68" s="129">
        <f t="shared" si="0"/>
        <v>62</v>
      </c>
      <c r="B68" s="203"/>
      <c r="C68" s="2" t="s">
        <v>77</v>
      </c>
      <c r="D68" s="26">
        <v>803</v>
      </c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50"/>
      <c r="AR68" s="50"/>
      <c r="AS68" s="50"/>
      <c r="AT68" s="50"/>
      <c r="AU68" s="136">
        <f t="shared" si="29"/>
        <v>0</v>
      </c>
      <c r="AV68" s="50"/>
      <c r="AW68" s="50"/>
      <c r="AX68" s="50"/>
      <c r="AY68" s="50"/>
      <c r="AZ68" s="50"/>
      <c r="BA68" s="50"/>
      <c r="BB68" s="50"/>
      <c r="BC68" s="50"/>
      <c r="BD68" s="50"/>
      <c r="BE68" s="50"/>
      <c r="BF68" s="50"/>
      <c r="BG68" s="50"/>
      <c r="BH68" s="50"/>
      <c r="BI68" s="50"/>
      <c r="BJ68" s="50"/>
      <c r="BK68" s="50"/>
      <c r="BL68" s="50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0"/>
      <c r="CA68" s="50"/>
      <c r="CB68" s="50"/>
      <c r="CC68" s="50"/>
      <c r="CD68" s="50"/>
      <c r="CE68" s="50"/>
      <c r="CF68" s="50"/>
      <c r="CG68" s="50"/>
      <c r="CH68" s="50"/>
      <c r="CI68" s="50"/>
      <c r="CJ68" s="50">
        <f t="shared" si="24"/>
        <v>0</v>
      </c>
      <c r="CK68" s="50">
        <f t="shared" si="30"/>
        <v>0</v>
      </c>
      <c r="CL68" s="50">
        <f t="shared" si="31"/>
        <v>0</v>
      </c>
      <c r="CN68" s="138"/>
      <c r="CO68" s="138"/>
    </row>
    <row r="69" spans="1:93" ht="15" customHeight="1" outlineLevel="1" x14ac:dyDescent="0.25">
      <c r="A69" s="129">
        <f t="shared" si="0"/>
        <v>63</v>
      </c>
      <c r="B69" s="203"/>
      <c r="C69" s="2" t="s">
        <v>78</v>
      </c>
      <c r="D69" s="26">
        <v>804</v>
      </c>
      <c r="E69" s="136">
        <v>395548289.81999999</v>
      </c>
      <c r="F69" s="136"/>
      <c r="G69" s="50">
        <v>-394984402.86000007</v>
      </c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50"/>
      <c r="AR69" s="50"/>
      <c r="AS69" s="50"/>
      <c r="AT69" s="50"/>
      <c r="AU69" s="136">
        <f t="shared" si="29"/>
        <v>-394984402.86000007</v>
      </c>
      <c r="AV69" s="50"/>
      <c r="AW69" s="50"/>
      <c r="AX69" s="50"/>
      <c r="AY69" s="50"/>
      <c r="AZ69" s="50"/>
      <c r="BA69" s="50"/>
      <c r="BB69" s="50"/>
      <c r="BC69" s="50"/>
      <c r="BD69" s="50"/>
      <c r="BE69" s="50"/>
      <c r="BF69" s="50"/>
      <c r="BG69" s="50"/>
      <c r="BH69" s="50"/>
      <c r="BI69" s="50"/>
      <c r="BJ69" s="50"/>
      <c r="BK69" s="50"/>
      <c r="BL69" s="50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0"/>
      <c r="CA69" s="50"/>
      <c r="CB69" s="50"/>
      <c r="CC69" s="50"/>
      <c r="CD69" s="50"/>
      <c r="CE69" s="50"/>
      <c r="CF69" s="50"/>
      <c r="CG69" s="50"/>
      <c r="CH69" s="50"/>
      <c r="CI69" s="50"/>
      <c r="CJ69" s="50">
        <f t="shared" si="24"/>
        <v>0</v>
      </c>
      <c r="CK69" s="50">
        <f t="shared" si="30"/>
        <v>-394984402.86000007</v>
      </c>
      <c r="CL69" s="50">
        <f t="shared" si="31"/>
        <v>563886.95999991894</v>
      </c>
      <c r="CN69" s="138"/>
      <c r="CO69" s="138"/>
    </row>
    <row r="70" spans="1:93" ht="15" customHeight="1" outlineLevel="1" x14ac:dyDescent="0.25">
      <c r="A70" s="129">
        <f t="shared" si="0"/>
        <v>64</v>
      </c>
      <c r="B70" s="203"/>
      <c r="C70" s="2" t="s">
        <v>79</v>
      </c>
      <c r="D70" s="27">
        <v>804.1</v>
      </c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50"/>
      <c r="AR70" s="50"/>
      <c r="AS70" s="50"/>
      <c r="AT70" s="50"/>
      <c r="AU70" s="136">
        <f t="shared" si="29"/>
        <v>0</v>
      </c>
      <c r="AV70" s="50"/>
      <c r="AW70" s="50"/>
      <c r="AX70" s="50"/>
      <c r="AY70" s="50"/>
      <c r="AZ70" s="50"/>
      <c r="BA70" s="50"/>
      <c r="BB70" s="50"/>
      <c r="BC70" s="50"/>
      <c r="BD70" s="50"/>
      <c r="BE70" s="50"/>
      <c r="BF70" s="50"/>
      <c r="BG70" s="50"/>
      <c r="BH70" s="50"/>
      <c r="BI70" s="50"/>
      <c r="BJ70" s="50"/>
      <c r="BK70" s="50"/>
      <c r="BL70" s="50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0"/>
      <c r="CA70" s="50"/>
      <c r="CB70" s="50"/>
      <c r="CC70" s="50"/>
      <c r="CD70" s="50"/>
      <c r="CE70" s="50"/>
      <c r="CF70" s="50"/>
      <c r="CG70" s="50"/>
      <c r="CH70" s="50"/>
      <c r="CI70" s="50"/>
      <c r="CJ70" s="50">
        <f t="shared" si="24"/>
        <v>0</v>
      </c>
      <c r="CK70" s="50">
        <f t="shared" si="30"/>
        <v>0</v>
      </c>
      <c r="CL70" s="50">
        <f t="shared" si="31"/>
        <v>0</v>
      </c>
      <c r="CN70" s="138"/>
      <c r="CO70" s="138"/>
    </row>
    <row r="71" spans="1:93" ht="15" customHeight="1" outlineLevel="1" x14ac:dyDescent="0.25">
      <c r="A71" s="129">
        <f t="shared" si="0"/>
        <v>65</v>
      </c>
      <c r="B71" s="203"/>
      <c r="C71" s="2" t="s">
        <v>80</v>
      </c>
      <c r="D71" s="26">
        <v>805</v>
      </c>
      <c r="E71" s="136">
        <v>129625712</v>
      </c>
      <c r="F71" s="50"/>
      <c r="G71" s="136">
        <v>-1176996.96</v>
      </c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136"/>
      <c r="AH71" s="50"/>
      <c r="AI71" s="50"/>
      <c r="AJ71" s="50"/>
      <c r="AK71" s="50"/>
      <c r="AL71" s="50">
        <v>-129012602</v>
      </c>
      <c r="AM71" s="50"/>
      <c r="AN71" s="50"/>
      <c r="AO71" s="50"/>
      <c r="AP71" s="50"/>
      <c r="AQ71" s="50"/>
      <c r="AR71" s="50"/>
      <c r="AS71" s="50"/>
      <c r="AT71" s="50"/>
      <c r="AU71" s="136">
        <f t="shared" si="29"/>
        <v>-130189598.95999999</v>
      </c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>
        <f t="shared" si="24"/>
        <v>0</v>
      </c>
      <c r="CK71" s="50">
        <f t="shared" si="30"/>
        <v>-130189598.95999999</v>
      </c>
      <c r="CL71" s="50">
        <f t="shared" si="31"/>
        <v>-563886.95999999344</v>
      </c>
      <c r="CN71" s="138"/>
      <c r="CO71" s="138"/>
    </row>
    <row r="72" spans="1:93" ht="15" customHeight="1" outlineLevel="1" x14ac:dyDescent="0.25">
      <c r="A72" s="129">
        <f t="shared" si="0"/>
        <v>66</v>
      </c>
      <c r="B72" s="203"/>
      <c r="C72" s="2" t="s">
        <v>81</v>
      </c>
      <c r="D72" s="27">
        <v>805.1</v>
      </c>
      <c r="E72" s="136">
        <v>165249951.91999999</v>
      </c>
      <c r="F72" s="50"/>
      <c r="G72" s="136">
        <f>-E72</f>
        <v>-165249951.91999999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50"/>
      <c r="AS72" s="50"/>
      <c r="AT72" s="50"/>
      <c r="AU72" s="136">
        <f t="shared" si="29"/>
        <v>-165249951.91999999</v>
      </c>
      <c r="AV72" s="136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0"/>
      <c r="CA72" s="50"/>
      <c r="CB72" s="50"/>
      <c r="CC72" s="50"/>
      <c r="CD72" s="50"/>
      <c r="CE72" s="50"/>
      <c r="CF72" s="50"/>
      <c r="CG72" s="50"/>
      <c r="CH72" s="50"/>
      <c r="CI72" s="50"/>
      <c r="CJ72" s="50">
        <f t="shared" si="24"/>
        <v>0</v>
      </c>
      <c r="CK72" s="50">
        <f t="shared" si="30"/>
        <v>-165249951.91999999</v>
      </c>
      <c r="CL72" s="50">
        <f t="shared" si="31"/>
        <v>0</v>
      </c>
      <c r="CN72" s="138"/>
      <c r="CO72" s="138"/>
    </row>
    <row r="73" spans="1:93" ht="15" customHeight="1" outlineLevel="1" x14ac:dyDescent="0.25">
      <c r="A73" s="129">
        <f t="shared" ref="A73:A136" si="32">A72+1</f>
        <v>67</v>
      </c>
      <c r="B73" s="203"/>
      <c r="C73" s="2" t="s">
        <v>82</v>
      </c>
      <c r="D73" s="26">
        <v>806</v>
      </c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0"/>
      <c r="AT73" s="50"/>
      <c r="AU73" s="136">
        <f t="shared" si="29"/>
        <v>0</v>
      </c>
      <c r="AV73" s="50"/>
      <c r="AW73" s="50"/>
      <c r="AX73" s="50"/>
      <c r="AY73" s="50"/>
      <c r="AZ73" s="50"/>
      <c r="BA73" s="50"/>
      <c r="BB73" s="50"/>
      <c r="BC73" s="50"/>
      <c r="BD73" s="50"/>
      <c r="BE73" s="50"/>
      <c r="BF73" s="50"/>
      <c r="BG73" s="50"/>
      <c r="BH73" s="50"/>
      <c r="BI73" s="50"/>
      <c r="BJ73" s="50"/>
      <c r="BK73" s="50"/>
      <c r="BL73" s="50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0"/>
      <c r="CA73" s="50"/>
      <c r="CB73" s="50"/>
      <c r="CC73" s="50"/>
      <c r="CD73" s="50"/>
      <c r="CE73" s="50"/>
      <c r="CF73" s="50"/>
      <c r="CG73" s="50"/>
      <c r="CH73" s="50"/>
      <c r="CI73" s="50"/>
      <c r="CJ73" s="50">
        <f t="shared" si="24"/>
        <v>0</v>
      </c>
      <c r="CK73" s="50">
        <f t="shared" si="30"/>
        <v>0</v>
      </c>
      <c r="CL73" s="50">
        <f t="shared" si="31"/>
        <v>0</v>
      </c>
      <c r="CN73" s="138"/>
      <c r="CO73" s="138"/>
    </row>
    <row r="74" spans="1:93" ht="15" customHeight="1" outlineLevel="1" x14ac:dyDescent="0.25">
      <c r="A74" s="129">
        <f t="shared" si="32"/>
        <v>68</v>
      </c>
      <c r="B74" s="203"/>
      <c r="C74" s="2" t="s">
        <v>83</v>
      </c>
      <c r="D74" s="27">
        <v>807.1</v>
      </c>
      <c r="E74" s="136">
        <v>437786.13</v>
      </c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>
        <v>-298.19052336135462</v>
      </c>
      <c r="Q74" s="136"/>
      <c r="R74" s="136"/>
      <c r="S74" s="136"/>
      <c r="T74" s="136"/>
      <c r="U74" s="136"/>
      <c r="V74" s="136"/>
      <c r="W74" s="136">
        <v>23977.846291424805</v>
      </c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>
        <f t="shared" si="29"/>
        <v>23679.655768063451</v>
      </c>
      <c r="AV74" s="50"/>
      <c r="AW74" s="50"/>
      <c r="AX74" s="50"/>
      <c r="AY74" s="50"/>
      <c r="AZ74" s="50"/>
      <c r="BA74" s="50"/>
      <c r="BB74" s="50"/>
      <c r="BC74" s="50"/>
      <c r="BD74" s="50"/>
      <c r="BE74" s="50"/>
      <c r="BF74" s="136">
        <v>45.695403579147992</v>
      </c>
      <c r="BG74" s="50"/>
      <c r="BH74" s="50"/>
      <c r="BI74" s="50"/>
      <c r="BJ74" s="50"/>
      <c r="BK74" s="50"/>
      <c r="BL74" s="50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50"/>
      <c r="CD74" s="50"/>
      <c r="CE74" s="50"/>
      <c r="CF74" s="50"/>
      <c r="CG74" s="50"/>
      <c r="CH74" s="50"/>
      <c r="CI74" s="50"/>
      <c r="CJ74" s="50">
        <f t="shared" si="24"/>
        <v>45.695403579147992</v>
      </c>
      <c r="CK74" s="50">
        <f t="shared" si="30"/>
        <v>23725.3511716426</v>
      </c>
      <c r="CL74" s="50">
        <f t="shared" si="31"/>
        <v>461511.4811716426</v>
      </c>
      <c r="CN74" s="138"/>
      <c r="CO74" s="138"/>
    </row>
    <row r="75" spans="1:93" ht="15" customHeight="1" outlineLevel="1" x14ac:dyDescent="0.25">
      <c r="A75" s="129">
        <f t="shared" si="32"/>
        <v>69</v>
      </c>
      <c r="B75" s="203"/>
      <c r="C75" s="2" t="s">
        <v>84</v>
      </c>
      <c r="D75" s="27">
        <v>807.2</v>
      </c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136">
        <f t="shared" si="29"/>
        <v>0</v>
      </c>
      <c r="AV75" s="50"/>
      <c r="AW75" s="5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50"/>
      <c r="CD75" s="50"/>
      <c r="CE75" s="50"/>
      <c r="CF75" s="50"/>
      <c r="CG75" s="50"/>
      <c r="CH75" s="50"/>
      <c r="CI75" s="50"/>
      <c r="CJ75" s="50">
        <f t="shared" si="24"/>
        <v>0</v>
      </c>
      <c r="CK75" s="50">
        <f t="shared" si="30"/>
        <v>0</v>
      </c>
      <c r="CL75" s="50">
        <f t="shared" si="31"/>
        <v>0</v>
      </c>
      <c r="CN75" s="138"/>
      <c r="CO75" s="138"/>
    </row>
    <row r="76" spans="1:93" ht="15" customHeight="1" outlineLevel="1" x14ac:dyDescent="0.25">
      <c r="A76" s="129">
        <f t="shared" si="32"/>
        <v>70</v>
      </c>
      <c r="B76" s="203"/>
      <c r="C76" s="2" t="s">
        <v>85</v>
      </c>
      <c r="D76" s="27">
        <v>807.3</v>
      </c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50"/>
      <c r="AR76" s="50"/>
      <c r="AS76" s="50"/>
      <c r="AT76" s="50"/>
      <c r="AU76" s="136">
        <f t="shared" si="29"/>
        <v>0</v>
      </c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0"/>
      <c r="CA76" s="50"/>
      <c r="CB76" s="50"/>
      <c r="CC76" s="50"/>
      <c r="CD76" s="50"/>
      <c r="CE76" s="50"/>
      <c r="CF76" s="50"/>
      <c r="CG76" s="50"/>
      <c r="CH76" s="50"/>
      <c r="CI76" s="50"/>
      <c r="CJ76" s="50">
        <f t="shared" si="24"/>
        <v>0</v>
      </c>
      <c r="CK76" s="50">
        <f t="shared" si="30"/>
        <v>0</v>
      </c>
      <c r="CL76" s="50">
        <f t="shared" si="31"/>
        <v>0</v>
      </c>
      <c r="CN76" s="138"/>
      <c r="CO76" s="138"/>
    </row>
    <row r="77" spans="1:93" ht="15" customHeight="1" outlineLevel="1" x14ac:dyDescent="0.25">
      <c r="A77" s="129">
        <f t="shared" si="32"/>
        <v>71</v>
      </c>
      <c r="B77" s="203"/>
      <c r="C77" s="2" t="s">
        <v>86</v>
      </c>
      <c r="D77" s="27">
        <v>807.4</v>
      </c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50"/>
      <c r="AS77" s="50"/>
      <c r="AT77" s="50"/>
      <c r="AU77" s="136">
        <f t="shared" si="29"/>
        <v>0</v>
      </c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0"/>
      <c r="CA77" s="50"/>
      <c r="CB77" s="50"/>
      <c r="CC77" s="50"/>
      <c r="CD77" s="50"/>
      <c r="CE77" s="50"/>
      <c r="CF77" s="50"/>
      <c r="CG77" s="50"/>
      <c r="CH77" s="50"/>
      <c r="CI77" s="50"/>
      <c r="CJ77" s="50">
        <f t="shared" si="24"/>
        <v>0</v>
      </c>
      <c r="CK77" s="50">
        <f t="shared" si="30"/>
        <v>0</v>
      </c>
      <c r="CL77" s="50">
        <f t="shared" si="31"/>
        <v>0</v>
      </c>
      <c r="CN77" s="138"/>
      <c r="CO77" s="138"/>
    </row>
    <row r="78" spans="1:93" ht="15" customHeight="1" outlineLevel="1" x14ac:dyDescent="0.25">
      <c r="A78" s="129">
        <f t="shared" si="32"/>
        <v>72</v>
      </c>
      <c r="B78" s="203"/>
      <c r="C78" s="2" t="s">
        <v>87</v>
      </c>
      <c r="D78" s="27">
        <v>807.5</v>
      </c>
      <c r="E78" s="136">
        <v>2940362.6</v>
      </c>
      <c r="F78" s="136"/>
      <c r="G78" s="136"/>
      <c r="H78" s="136"/>
      <c r="I78" s="136"/>
      <c r="J78" s="136"/>
      <c r="K78" s="136"/>
      <c r="L78" s="136"/>
      <c r="M78" s="136"/>
      <c r="N78" s="136"/>
      <c r="O78" s="136"/>
      <c r="P78" s="136">
        <v>-2043.2745382952262</v>
      </c>
      <c r="Q78" s="136"/>
      <c r="R78" s="136"/>
      <c r="S78" s="136"/>
      <c r="T78" s="136"/>
      <c r="U78" s="136"/>
      <c r="V78" s="136"/>
      <c r="W78" s="136">
        <v>164302.07861117576</v>
      </c>
      <c r="X78" s="136"/>
      <c r="Y78" s="136"/>
      <c r="Z78" s="136"/>
      <c r="AA78" s="136"/>
      <c r="AB78" s="136"/>
      <c r="AC78" s="136"/>
      <c r="AD78" s="136"/>
      <c r="AE78" s="136"/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>
        <f t="shared" si="29"/>
        <v>162258.80407288054</v>
      </c>
      <c r="AV78" s="50"/>
      <c r="AW78" s="50"/>
      <c r="AX78" s="50"/>
      <c r="AY78" s="50"/>
      <c r="AZ78" s="50"/>
      <c r="BA78" s="50"/>
      <c r="BB78" s="50"/>
      <c r="BC78" s="50"/>
      <c r="BD78" s="50"/>
      <c r="BE78" s="50"/>
      <c r="BF78" s="136">
        <v>313.11610308035074</v>
      </c>
      <c r="BG78" s="50"/>
      <c r="BH78" s="50"/>
      <c r="BI78" s="50"/>
      <c r="BJ78" s="50"/>
      <c r="BK78" s="50"/>
      <c r="BL78" s="50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0"/>
      <c r="CA78" s="50"/>
      <c r="CB78" s="50"/>
      <c r="CC78" s="50"/>
      <c r="CD78" s="50"/>
      <c r="CE78" s="50"/>
      <c r="CF78" s="50"/>
      <c r="CG78" s="50"/>
      <c r="CH78" s="50"/>
      <c r="CI78" s="50"/>
      <c r="CJ78" s="50">
        <f t="shared" si="24"/>
        <v>313.11610308035074</v>
      </c>
      <c r="CK78" s="50">
        <f t="shared" si="30"/>
        <v>162571.9201759609</v>
      </c>
      <c r="CL78" s="50">
        <f t="shared" si="31"/>
        <v>3102934.5201759608</v>
      </c>
      <c r="CN78" s="138"/>
      <c r="CO78" s="138"/>
    </row>
    <row r="79" spans="1:93" ht="15" customHeight="1" outlineLevel="1" x14ac:dyDescent="0.25">
      <c r="A79" s="129">
        <f t="shared" si="32"/>
        <v>73</v>
      </c>
      <c r="B79" s="203"/>
      <c r="C79" s="2" t="s">
        <v>88</v>
      </c>
      <c r="D79" s="27">
        <v>808.1</v>
      </c>
      <c r="E79" s="136">
        <v>100455054.7</v>
      </c>
      <c r="F79" s="50"/>
      <c r="G79" s="136">
        <f>-E79</f>
        <v>-100455054.7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136">
        <f t="shared" si="29"/>
        <v>-100455054.7</v>
      </c>
      <c r="AV79" s="50"/>
      <c r="AW79" s="50"/>
      <c r="AX79" s="50"/>
      <c r="AY79" s="50"/>
      <c r="AZ79" s="50"/>
      <c r="BA79" s="50"/>
      <c r="BB79" s="50"/>
      <c r="BC79" s="50"/>
      <c r="BD79" s="50"/>
      <c r="BE79" s="50"/>
      <c r="BF79" s="50"/>
      <c r="BG79" s="50"/>
      <c r="BH79" s="50"/>
      <c r="BI79" s="50"/>
      <c r="BJ79" s="50"/>
      <c r="BK79" s="50"/>
      <c r="BL79" s="50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0"/>
      <c r="CA79" s="50"/>
      <c r="CB79" s="50"/>
      <c r="CC79" s="50"/>
      <c r="CD79" s="50"/>
      <c r="CE79" s="50"/>
      <c r="CF79" s="50"/>
      <c r="CG79" s="50"/>
      <c r="CH79" s="50"/>
      <c r="CI79" s="50"/>
      <c r="CJ79" s="50">
        <f t="shared" si="24"/>
        <v>0</v>
      </c>
      <c r="CK79" s="50">
        <f t="shared" si="30"/>
        <v>-100455054.7</v>
      </c>
      <c r="CL79" s="50">
        <f t="shared" si="31"/>
        <v>0</v>
      </c>
      <c r="CN79" s="138"/>
      <c r="CO79" s="138"/>
    </row>
    <row r="80" spans="1:93" ht="15" customHeight="1" outlineLevel="1" x14ac:dyDescent="0.25">
      <c r="A80" s="129">
        <f t="shared" si="32"/>
        <v>74</v>
      </c>
      <c r="B80" s="203"/>
      <c r="C80" s="2" t="s">
        <v>89</v>
      </c>
      <c r="D80" s="27">
        <v>808.2</v>
      </c>
      <c r="E80" s="136">
        <v>-80404467.060000002</v>
      </c>
      <c r="F80" s="50"/>
      <c r="G80" s="50">
        <f>-E80</f>
        <v>80404467.060000002</v>
      </c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136">
        <f t="shared" si="29"/>
        <v>80404467.060000002</v>
      </c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0"/>
      <c r="CA80" s="50"/>
      <c r="CB80" s="50"/>
      <c r="CC80" s="50"/>
      <c r="CD80" s="50"/>
      <c r="CE80" s="50"/>
      <c r="CF80" s="50"/>
      <c r="CG80" s="50"/>
      <c r="CH80" s="50"/>
      <c r="CI80" s="50"/>
      <c r="CJ80" s="50">
        <f t="shared" si="24"/>
        <v>0</v>
      </c>
      <c r="CK80" s="50">
        <f t="shared" si="30"/>
        <v>80404467.060000002</v>
      </c>
      <c r="CL80" s="50">
        <f t="shared" si="31"/>
        <v>0</v>
      </c>
      <c r="CN80" s="138"/>
      <c r="CO80" s="138"/>
    </row>
    <row r="81" spans="1:93" ht="15" customHeight="1" outlineLevel="1" x14ac:dyDescent="0.25">
      <c r="A81" s="129">
        <f t="shared" si="32"/>
        <v>75</v>
      </c>
      <c r="B81" s="203"/>
      <c r="C81" s="2" t="s">
        <v>90</v>
      </c>
      <c r="D81" s="27">
        <v>809.1</v>
      </c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136">
        <f t="shared" si="29"/>
        <v>0</v>
      </c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0"/>
      <c r="CA81" s="50"/>
      <c r="CB81" s="50"/>
      <c r="CC81" s="50"/>
      <c r="CD81" s="50"/>
      <c r="CE81" s="50"/>
      <c r="CF81" s="50"/>
      <c r="CG81" s="50"/>
      <c r="CH81" s="50"/>
      <c r="CI81" s="50"/>
      <c r="CJ81" s="50">
        <f t="shared" si="24"/>
        <v>0</v>
      </c>
      <c r="CK81" s="50">
        <f t="shared" si="30"/>
        <v>0</v>
      </c>
      <c r="CL81" s="50">
        <f t="shared" si="31"/>
        <v>0</v>
      </c>
      <c r="CN81" s="138"/>
      <c r="CO81" s="138"/>
    </row>
    <row r="82" spans="1:93" ht="15" customHeight="1" outlineLevel="1" x14ac:dyDescent="0.25">
      <c r="A82" s="129">
        <f t="shared" si="32"/>
        <v>76</v>
      </c>
      <c r="B82" s="203"/>
      <c r="C82" s="2" t="s">
        <v>91</v>
      </c>
      <c r="D82" s="27">
        <v>809.2</v>
      </c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136">
        <f t="shared" si="29"/>
        <v>0</v>
      </c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0"/>
      <c r="CA82" s="50"/>
      <c r="CB82" s="50"/>
      <c r="CC82" s="50"/>
      <c r="CD82" s="50"/>
      <c r="CE82" s="50"/>
      <c r="CF82" s="50"/>
      <c r="CG82" s="50"/>
      <c r="CH82" s="50"/>
      <c r="CI82" s="50"/>
      <c r="CJ82" s="50">
        <f t="shared" si="24"/>
        <v>0</v>
      </c>
      <c r="CK82" s="50">
        <f t="shared" si="30"/>
        <v>0</v>
      </c>
      <c r="CL82" s="50">
        <f t="shared" si="31"/>
        <v>0</v>
      </c>
      <c r="CN82" s="138"/>
      <c r="CO82" s="138"/>
    </row>
    <row r="83" spans="1:93" ht="15" customHeight="1" outlineLevel="1" x14ac:dyDescent="0.25">
      <c r="A83" s="129">
        <f t="shared" si="32"/>
        <v>77</v>
      </c>
      <c r="B83" s="203"/>
      <c r="C83" s="2" t="s">
        <v>92</v>
      </c>
      <c r="D83" s="26">
        <v>810</v>
      </c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136">
        <f t="shared" si="29"/>
        <v>0</v>
      </c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  <c r="BS83" s="50"/>
      <c r="BT83" s="50"/>
      <c r="BU83" s="50"/>
      <c r="BV83" s="50"/>
      <c r="BW83" s="50"/>
      <c r="BX83" s="50"/>
      <c r="BY83" s="50"/>
      <c r="BZ83" s="50"/>
      <c r="CA83" s="50"/>
      <c r="CB83" s="50"/>
      <c r="CC83" s="50"/>
      <c r="CD83" s="50"/>
      <c r="CE83" s="50"/>
      <c r="CF83" s="50"/>
      <c r="CG83" s="50"/>
      <c r="CH83" s="50"/>
      <c r="CI83" s="50"/>
      <c r="CJ83" s="50">
        <f t="shared" si="24"/>
        <v>0</v>
      </c>
      <c r="CK83" s="50">
        <f t="shared" si="30"/>
        <v>0</v>
      </c>
      <c r="CL83" s="50">
        <f t="shared" si="31"/>
        <v>0</v>
      </c>
      <c r="CN83" s="138"/>
      <c r="CO83" s="138"/>
    </row>
    <row r="84" spans="1:93" ht="15" customHeight="1" outlineLevel="1" x14ac:dyDescent="0.25">
      <c r="A84" s="129">
        <f t="shared" si="32"/>
        <v>78</v>
      </c>
      <c r="B84" s="203"/>
      <c r="C84" s="2" t="s">
        <v>93</v>
      </c>
      <c r="D84" s="26">
        <v>811</v>
      </c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136">
        <f t="shared" si="29"/>
        <v>0</v>
      </c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50"/>
      <c r="BS84" s="50"/>
      <c r="BT84" s="50"/>
      <c r="BU84" s="50"/>
      <c r="BV84" s="50"/>
      <c r="BW84" s="50"/>
      <c r="BX84" s="50"/>
      <c r="BY84" s="50"/>
      <c r="BZ84" s="50"/>
      <c r="CA84" s="50"/>
      <c r="CB84" s="50"/>
      <c r="CC84" s="50"/>
      <c r="CD84" s="50"/>
      <c r="CE84" s="50"/>
      <c r="CF84" s="50"/>
      <c r="CG84" s="50"/>
      <c r="CH84" s="50"/>
      <c r="CI84" s="50"/>
      <c r="CJ84" s="50">
        <f t="shared" si="24"/>
        <v>0</v>
      </c>
      <c r="CK84" s="50">
        <f t="shared" si="30"/>
        <v>0</v>
      </c>
      <c r="CL84" s="50">
        <f t="shared" si="31"/>
        <v>0</v>
      </c>
      <c r="CN84" s="138"/>
      <c r="CO84" s="138"/>
    </row>
    <row r="85" spans="1:93" ht="15" customHeight="1" outlineLevel="1" x14ac:dyDescent="0.25">
      <c r="A85" s="129">
        <f t="shared" si="32"/>
        <v>79</v>
      </c>
      <c r="B85" s="203"/>
      <c r="C85" s="2" t="s">
        <v>94</v>
      </c>
      <c r="D85" s="26">
        <v>812</v>
      </c>
      <c r="E85" s="136">
        <v>-54919.33</v>
      </c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136">
        <f t="shared" si="29"/>
        <v>0</v>
      </c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0"/>
      <c r="BR85" s="50"/>
      <c r="BS85" s="50"/>
      <c r="BT85" s="50"/>
      <c r="BU85" s="50"/>
      <c r="BV85" s="50"/>
      <c r="BW85" s="50"/>
      <c r="BX85" s="50"/>
      <c r="BY85" s="50"/>
      <c r="BZ85" s="50"/>
      <c r="CA85" s="50"/>
      <c r="CB85" s="50"/>
      <c r="CC85" s="50"/>
      <c r="CD85" s="50"/>
      <c r="CE85" s="50"/>
      <c r="CF85" s="50"/>
      <c r="CG85" s="50"/>
      <c r="CH85" s="50"/>
      <c r="CI85" s="50"/>
      <c r="CJ85" s="50">
        <f t="shared" si="24"/>
        <v>0</v>
      </c>
      <c r="CK85" s="50">
        <f t="shared" si="30"/>
        <v>0</v>
      </c>
      <c r="CL85" s="50">
        <f t="shared" si="31"/>
        <v>-54919.33</v>
      </c>
      <c r="CN85" s="138"/>
      <c r="CO85" s="138"/>
    </row>
    <row r="86" spans="1:93" ht="15" customHeight="1" outlineLevel="1" x14ac:dyDescent="0.25">
      <c r="A86" s="129">
        <f t="shared" si="32"/>
        <v>80</v>
      </c>
      <c r="B86" s="203"/>
      <c r="C86" s="2" t="s">
        <v>95</v>
      </c>
      <c r="D86" s="26">
        <v>813</v>
      </c>
      <c r="E86" s="136">
        <v>468847.22</v>
      </c>
      <c r="F86" s="136"/>
      <c r="G86" s="136"/>
      <c r="H86" s="136"/>
      <c r="I86" s="136"/>
      <c r="J86" s="136"/>
      <c r="K86" s="136"/>
      <c r="L86" s="136"/>
      <c r="M86" s="136"/>
      <c r="N86" s="136"/>
      <c r="O86" s="136"/>
      <c r="P86" s="136">
        <v>-58717.905080501165</v>
      </c>
      <c r="Q86" s="136"/>
      <c r="R86" s="136"/>
      <c r="S86" s="136"/>
      <c r="T86" s="136"/>
      <c r="U86" s="136"/>
      <c r="V86" s="136"/>
      <c r="W86" s="136">
        <v>22298.440556830057</v>
      </c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>
        <f t="shared" si="29"/>
        <v>-36419.464523671108</v>
      </c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136">
        <v>10088.234782643995</v>
      </c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0"/>
      <c r="BR86" s="50"/>
      <c r="BS86" s="50"/>
      <c r="BT86" s="50"/>
      <c r="BU86" s="50"/>
      <c r="BV86" s="50"/>
      <c r="BW86" s="50"/>
      <c r="BX86" s="50"/>
      <c r="BY86" s="50"/>
      <c r="BZ86" s="50"/>
      <c r="CA86" s="50"/>
      <c r="CB86" s="50"/>
      <c r="CC86" s="50"/>
      <c r="CD86" s="50"/>
      <c r="CE86" s="50"/>
      <c r="CF86" s="50"/>
      <c r="CG86" s="50"/>
      <c r="CH86" s="50"/>
      <c r="CI86" s="50"/>
      <c r="CJ86" s="50">
        <f t="shared" si="24"/>
        <v>10088.234782643995</v>
      </c>
      <c r="CK86" s="50">
        <f t="shared" si="30"/>
        <v>-26331.229741027113</v>
      </c>
      <c r="CL86" s="50">
        <f t="shared" si="31"/>
        <v>442515.99025897286</v>
      </c>
      <c r="CN86" s="138"/>
      <c r="CO86" s="138"/>
    </row>
    <row r="87" spans="1:93" ht="15" customHeight="1" outlineLevel="1" x14ac:dyDescent="0.25">
      <c r="A87" s="129">
        <f t="shared" si="32"/>
        <v>81</v>
      </c>
      <c r="B87" s="204"/>
      <c r="C87" s="198" t="s">
        <v>96</v>
      </c>
      <c r="D87" s="205"/>
      <c r="E87" s="141">
        <f>SUM(E64:E86)</f>
        <v>714266618.00000012</v>
      </c>
      <c r="F87" s="141">
        <f t="shared" ref="F87:CA87" si="33">SUM(F64:F86)</f>
        <v>0</v>
      </c>
      <c r="G87" s="141">
        <f t="shared" si="33"/>
        <v>-581461939.38000011</v>
      </c>
      <c r="H87" s="141">
        <f t="shared" si="33"/>
        <v>0</v>
      </c>
      <c r="I87" s="141">
        <f t="shared" si="33"/>
        <v>0</v>
      </c>
      <c r="J87" s="141">
        <f t="shared" si="33"/>
        <v>0</v>
      </c>
      <c r="K87" s="141">
        <f t="shared" si="33"/>
        <v>0</v>
      </c>
      <c r="L87" s="141">
        <f t="shared" si="33"/>
        <v>0</v>
      </c>
      <c r="M87" s="141">
        <f t="shared" si="33"/>
        <v>0</v>
      </c>
      <c r="N87" s="141">
        <f t="shared" si="33"/>
        <v>0</v>
      </c>
      <c r="O87" s="141">
        <f t="shared" si="33"/>
        <v>0</v>
      </c>
      <c r="P87" s="141">
        <f t="shared" si="33"/>
        <v>-61059.370142157743</v>
      </c>
      <c r="Q87" s="141">
        <f t="shared" si="33"/>
        <v>0</v>
      </c>
      <c r="R87" s="141">
        <f t="shared" si="33"/>
        <v>0</v>
      </c>
      <c r="S87" s="141">
        <f t="shared" si="33"/>
        <v>0</v>
      </c>
      <c r="T87" s="141">
        <f t="shared" si="33"/>
        <v>0</v>
      </c>
      <c r="U87" s="141">
        <f t="shared" si="33"/>
        <v>0</v>
      </c>
      <c r="V87" s="141">
        <f t="shared" si="33"/>
        <v>0</v>
      </c>
      <c r="W87" s="141">
        <f t="shared" si="33"/>
        <v>210578.36545943061</v>
      </c>
      <c r="X87" s="141">
        <f t="shared" si="33"/>
        <v>0</v>
      </c>
      <c r="Y87" s="141">
        <f t="shared" si="33"/>
        <v>0</v>
      </c>
      <c r="Z87" s="141">
        <f t="shared" si="33"/>
        <v>0</v>
      </c>
      <c r="AA87" s="141">
        <f t="shared" si="33"/>
        <v>0</v>
      </c>
      <c r="AB87" s="141">
        <f t="shared" si="33"/>
        <v>0</v>
      </c>
      <c r="AC87" s="141">
        <f t="shared" si="33"/>
        <v>0</v>
      </c>
      <c r="AD87" s="141">
        <f t="shared" si="33"/>
        <v>0</v>
      </c>
      <c r="AE87" s="141">
        <f t="shared" si="33"/>
        <v>0</v>
      </c>
      <c r="AF87" s="141">
        <f t="shared" si="33"/>
        <v>0</v>
      </c>
      <c r="AG87" s="141">
        <f t="shared" si="33"/>
        <v>0</v>
      </c>
      <c r="AH87" s="141">
        <f t="shared" si="33"/>
        <v>0</v>
      </c>
      <c r="AI87" s="141">
        <f t="shared" si="33"/>
        <v>0</v>
      </c>
      <c r="AJ87" s="141">
        <f t="shared" si="33"/>
        <v>0</v>
      </c>
      <c r="AK87" s="141">
        <f t="shared" si="33"/>
        <v>0</v>
      </c>
      <c r="AL87" s="141">
        <f t="shared" si="33"/>
        <v>-129012602</v>
      </c>
      <c r="AM87" s="141">
        <f t="shared" si="33"/>
        <v>0</v>
      </c>
      <c r="AN87" s="141">
        <f t="shared" si="33"/>
        <v>0</v>
      </c>
      <c r="AO87" s="141">
        <f t="shared" si="33"/>
        <v>0</v>
      </c>
      <c r="AP87" s="141"/>
      <c r="AQ87" s="141">
        <f t="shared" si="33"/>
        <v>0</v>
      </c>
      <c r="AR87" s="141">
        <f t="shared" si="33"/>
        <v>0</v>
      </c>
      <c r="AS87" s="141">
        <f t="shared" si="33"/>
        <v>0</v>
      </c>
      <c r="AT87" s="141">
        <f t="shared" si="33"/>
        <v>0</v>
      </c>
      <c r="AU87" s="141">
        <f>SUM(AU64:AU86)</f>
        <v>-710325022.38468277</v>
      </c>
      <c r="AV87" s="141">
        <f t="shared" si="33"/>
        <v>0</v>
      </c>
      <c r="AW87" s="141">
        <f t="shared" si="33"/>
        <v>0</v>
      </c>
      <c r="AX87" s="141">
        <f t="shared" si="33"/>
        <v>0</v>
      </c>
      <c r="AY87" s="141">
        <f t="shared" si="33"/>
        <v>0</v>
      </c>
      <c r="AZ87" s="141">
        <f t="shared" si="33"/>
        <v>0</v>
      </c>
      <c r="BA87" s="141">
        <f t="shared" si="33"/>
        <v>0</v>
      </c>
      <c r="BB87" s="141">
        <f t="shared" si="33"/>
        <v>0</v>
      </c>
      <c r="BC87" s="141">
        <f t="shared" si="33"/>
        <v>0</v>
      </c>
      <c r="BD87" s="141">
        <f t="shared" si="33"/>
        <v>0</v>
      </c>
      <c r="BE87" s="141">
        <f t="shared" si="33"/>
        <v>0</v>
      </c>
      <c r="BF87" s="141">
        <f t="shared" si="33"/>
        <v>10447.046289303493</v>
      </c>
      <c r="BG87" s="141">
        <f t="shared" si="33"/>
        <v>0</v>
      </c>
      <c r="BH87" s="141">
        <f t="shared" si="33"/>
        <v>0</v>
      </c>
      <c r="BI87" s="141">
        <f t="shared" si="33"/>
        <v>0</v>
      </c>
      <c r="BJ87" s="141">
        <f t="shared" si="33"/>
        <v>0</v>
      </c>
      <c r="BK87" s="141">
        <f t="shared" si="33"/>
        <v>0</v>
      </c>
      <c r="BL87" s="141">
        <f t="shared" si="33"/>
        <v>0</v>
      </c>
      <c r="BM87" s="141">
        <f t="shared" si="33"/>
        <v>0</v>
      </c>
      <c r="BN87" s="141">
        <f t="shared" si="33"/>
        <v>0</v>
      </c>
      <c r="BO87" s="141">
        <f t="shared" si="33"/>
        <v>0</v>
      </c>
      <c r="BP87" s="141">
        <f t="shared" si="33"/>
        <v>0</v>
      </c>
      <c r="BQ87" s="141">
        <f t="shared" si="33"/>
        <v>0</v>
      </c>
      <c r="BR87" s="141">
        <f t="shared" si="33"/>
        <v>0</v>
      </c>
      <c r="BS87" s="141">
        <f t="shared" si="33"/>
        <v>0</v>
      </c>
      <c r="BT87" s="141">
        <f t="shared" si="33"/>
        <v>0</v>
      </c>
      <c r="BU87" s="141">
        <f t="shared" si="33"/>
        <v>0</v>
      </c>
      <c r="BV87" s="141">
        <f t="shared" si="33"/>
        <v>0</v>
      </c>
      <c r="BW87" s="141">
        <f t="shared" si="33"/>
        <v>0</v>
      </c>
      <c r="BX87" s="141">
        <f t="shared" si="33"/>
        <v>0</v>
      </c>
      <c r="BY87" s="141">
        <f t="shared" si="33"/>
        <v>0</v>
      </c>
      <c r="BZ87" s="141">
        <f t="shared" si="33"/>
        <v>0</v>
      </c>
      <c r="CA87" s="141">
        <f t="shared" si="33"/>
        <v>0</v>
      </c>
      <c r="CB87" s="141">
        <f t="shared" ref="CB87:CK87" si="34">SUM(CB64:CB86)</f>
        <v>0</v>
      </c>
      <c r="CC87" s="141">
        <f t="shared" si="34"/>
        <v>0</v>
      </c>
      <c r="CD87" s="141">
        <f t="shared" si="34"/>
        <v>0</v>
      </c>
      <c r="CE87" s="141">
        <f t="shared" si="34"/>
        <v>0</v>
      </c>
      <c r="CF87" s="141">
        <f t="shared" si="34"/>
        <v>0</v>
      </c>
      <c r="CG87" s="141">
        <f t="shared" si="34"/>
        <v>0</v>
      </c>
      <c r="CH87" s="141">
        <f t="shared" si="34"/>
        <v>0</v>
      </c>
      <c r="CI87" s="141">
        <f t="shared" si="34"/>
        <v>0</v>
      </c>
      <c r="CJ87" s="141">
        <f t="shared" si="34"/>
        <v>10447.046289303493</v>
      </c>
      <c r="CK87" s="141">
        <f t="shared" si="34"/>
        <v>-710314575.33839357</v>
      </c>
      <c r="CL87" s="141">
        <f>SUM(CL64:CL86)</f>
        <v>3952042.6616065018</v>
      </c>
      <c r="CN87" s="138"/>
      <c r="CO87" s="138"/>
    </row>
    <row r="88" spans="1:93" ht="15" customHeight="1" outlineLevel="1" x14ac:dyDescent="0.25">
      <c r="A88" s="129">
        <f t="shared" si="32"/>
        <v>82</v>
      </c>
      <c r="B88" s="200" t="s">
        <v>97</v>
      </c>
      <c r="C88" s="200"/>
      <c r="D88" s="200"/>
      <c r="E88" s="141">
        <f>+E87+E63</f>
        <v>714442485.01000011</v>
      </c>
      <c r="F88" s="141">
        <f t="shared" ref="F88:CA88" si="35">+F87+F63</f>
        <v>0</v>
      </c>
      <c r="G88" s="141">
        <f t="shared" si="35"/>
        <v>-581461939.38000011</v>
      </c>
      <c r="H88" s="141">
        <f t="shared" si="35"/>
        <v>0</v>
      </c>
      <c r="I88" s="141">
        <f t="shared" si="35"/>
        <v>0</v>
      </c>
      <c r="J88" s="141">
        <f t="shared" si="35"/>
        <v>0</v>
      </c>
      <c r="K88" s="141">
        <f t="shared" si="35"/>
        <v>0</v>
      </c>
      <c r="L88" s="141">
        <f t="shared" si="35"/>
        <v>0</v>
      </c>
      <c r="M88" s="141">
        <f t="shared" si="35"/>
        <v>0</v>
      </c>
      <c r="N88" s="141">
        <f t="shared" si="35"/>
        <v>0</v>
      </c>
      <c r="O88" s="141">
        <f t="shared" si="35"/>
        <v>0</v>
      </c>
      <c r="P88" s="141">
        <f t="shared" si="35"/>
        <v>-61097.744328746681</v>
      </c>
      <c r="Q88" s="141">
        <f t="shared" si="35"/>
        <v>0</v>
      </c>
      <c r="R88" s="141">
        <f t="shared" si="35"/>
        <v>0</v>
      </c>
      <c r="S88" s="141">
        <f t="shared" si="35"/>
        <v>0</v>
      </c>
      <c r="T88" s="141">
        <f t="shared" si="35"/>
        <v>0</v>
      </c>
      <c r="U88" s="141">
        <f t="shared" si="35"/>
        <v>0</v>
      </c>
      <c r="V88" s="141">
        <f t="shared" si="35"/>
        <v>0</v>
      </c>
      <c r="W88" s="141">
        <f t="shared" si="35"/>
        <v>213664.07836947156</v>
      </c>
      <c r="X88" s="141">
        <f t="shared" si="35"/>
        <v>0</v>
      </c>
      <c r="Y88" s="141">
        <f t="shared" si="35"/>
        <v>0</v>
      </c>
      <c r="Z88" s="141">
        <f t="shared" si="35"/>
        <v>0</v>
      </c>
      <c r="AA88" s="141">
        <f t="shared" si="35"/>
        <v>0</v>
      </c>
      <c r="AB88" s="141">
        <f t="shared" si="35"/>
        <v>0</v>
      </c>
      <c r="AC88" s="141">
        <f t="shared" si="35"/>
        <v>0</v>
      </c>
      <c r="AD88" s="141">
        <f t="shared" si="35"/>
        <v>0</v>
      </c>
      <c r="AE88" s="141">
        <f t="shared" si="35"/>
        <v>0</v>
      </c>
      <c r="AF88" s="141">
        <f t="shared" si="35"/>
        <v>0</v>
      </c>
      <c r="AG88" s="141">
        <f t="shared" si="35"/>
        <v>0</v>
      </c>
      <c r="AH88" s="141">
        <f t="shared" si="35"/>
        <v>0</v>
      </c>
      <c r="AI88" s="141">
        <f t="shared" si="35"/>
        <v>0</v>
      </c>
      <c r="AJ88" s="141">
        <f t="shared" si="35"/>
        <v>0</v>
      </c>
      <c r="AK88" s="141">
        <f t="shared" si="35"/>
        <v>0</v>
      </c>
      <c r="AL88" s="141">
        <f t="shared" si="35"/>
        <v>-129012602</v>
      </c>
      <c r="AM88" s="141">
        <f t="shared" si="35"/>
        <v>0</v>
      </c>
      <c r="AN88" s="141">
        <f t="shared" si="35"/>
        <v>0</v>
      </c>
      <c r="AO88" s="141">
        <f t="shared" si="35"/>
        <v>0</v>
      </c>
      <c r="AP88" s="141"/>
      <c r="AQ88" s="141">
        <f t="shared" si="35"/>
        <v>0</v>
      </c>
      <c r="AR88" s="141">
        <f t="shared" si="35"/>
        <v>0</v>
      </c>
      <c r="AS88" s="141">
        <f t="shared" si="35"/>
        <v>0</v>
      </c>
      <c r="AT88" s="141">
        <f t="shared" si="35"/>
        <v>0</v>
      </c>
      <c r="AU88" s="141">
        <f t="shared" si="35"/>
        <v>-710321975.04595935</v>
      </c>
      <c r="AV88" s="141">
        <f t="shared" si="35"/>
        <v>0</v>
      </c>
      <c r="AW88" s="141">
        <f t="shared" si="35"/>
        <v>0</v>
      </c>
      <c r="AX88" s="141">
        <f t="shared" si="35"/>
        <v>0</v>
      </c>
      <c r="AY88" s="141">
        <f t="shared" si="35"/>
        <v>0</v>
      </c>
      <c r="AZ88" s="141">
        <f t="shared" si="35"/>
        <v>0</v>
      </c>
      <c r="BA88" s="141">
        <f t="shared" si="35"/>
        <v>0</v>
      </c>
      <c r="BB88" s="141">
        <f t="shared" si="35"/>
        <v>0</v>
      </c>
      <c r="BC88" s="141">
        <f t="shared" si="35"/>
        <v>0</v>
      </c>
      <c r="BD88" s="141">
        <f t="shared" si="35"/>
        <v>0</v>
      </c>
      <c r="BE88" s="141">
        <f t="shared" si="35"/>
        <v>0</v>
      </c>
      <c r="BF88" s="141">
        <f t="shared" si="35"/>
        <v>10521.946870127456</v>
      </c>
      <c r="BG88" s="141">
        <f t="shared" si="35"/>
        <v>0</v>
      </c>
      <c r="BH88" s="141">
        <f t="shared" si="35"/>
        <v>0</v>
      </c>
      <c r="BI88" s="141">
        <f t="shared" si="35"/>
        <v>0</v>
      </c>
      <c r="BJ88" s="141">
        <f t="shared" si="35"/>
        <v>0</v>
      </c>
      <c r="BK88" s="141">
        <f t="shared" si="35"/>
        <v>0</v>
      </c>
      <c r="BL88" s="141">
        <f t="shared" si="35"/>
        <v>0</v>
      </c>
      <c r="BM88" s="141">
        <f t="shared" si="35"/>
        <v>0</v>
      </c>
      <c r="BN88" s="141">
        <f t="shared" si="35"/>
        <v>0</v>
      </c>
      <c r="BO88" s="141">
        <f t="shared" si="35"/>
        <v>0</v>
      </c>
      <c r="BP88" s="141">
        <f t="shared" si="35"/>
        <v>0</v>
      </c>
      <c r="BQ88" s="141">
        <f t="shared" si="35"/>
        <v>0</v>
      </c>
      <c r="BR88" s="141">
        <f t="shared" si="35"/>
        <v>0</v>
      </c>
      <c r="BS88" s="141">
        <f t="shared" si="35"/>
        <v>0</v>
      </c>
      <c r="BT88" s="141">
        <f t="shared" si="35"/>
        <v>0</v>
      </c>
      <c r="BU88" s="141">
        <f t="shared" si="35"/>
        <v>0</v>
      </c>
      <c r="BV88" s="141">
        <f t="shared" si="35"/>
        <v>0</v>
      </c>
      <c r="BW88" s="141">
        <f t="shared" si="35"/>
        <v>0</v>
      </c>
      <c r="BX88" s="141">
        <f t="shared" si="35"/>
        <v>0</v>
      </c>
      <c r="BY88" s="141">
        <f t="shared" si="35"/>
        <v>0</v>
      </c>
      <c r="BZ88" s="141">
        <f t="shared" si="35"/>
        <v>0</v>
      </c>
      <c r="CA88" s="141">
        <f t="shared" si="35"/>
        <v>0</v>
      </c>
      <c r="CB88" s="141">
        <f t="shared" ref="CB88:CL88" si="36">+CB87+CB63</f>
        <v>0</v>
      </c>
      <c r="CC88" s="141">
        <f t="shared" si="36"/>
        <v>0</v>
      </c>
      <c r="CD88" s="141">
        <f t="shared" si="36"/>
        <v>0</v>
      </c>
      <c r="CE88" s="141">
        <f t="shared" si="36"/>
        <v>0</v>
      </c>
      <c r="CF88" s="141">
        <f t="shared" si="36"/>
        <v>0</v>
      </c>
      <c r="CG88" s="141">
        <f t="shared" si="36"/>
        <v>0</v>
      </c>
      <c r="CH88" s="141">
        <f t="shared" si="36"/>
        <v>0</v>
      </c>
      <c r="CI88" s="141">
        <f t="shared" si="36"/>
        <v>0</v>
      </c>
      <c r="CJ88" s="141">
        <f t="shared" si="36"/>
        <v>10521.946870127456</v>
      </c>
      <c r="CK88" s="141">
        <f t="shared" si="36"/>
        <v>-710311453.09908926</v>
      </c>
      <c r="CL88" s="141">
        <f t="shared" si="36"/>
        <v>4131031.9109107777</v>
      </c>
      <c r="CN88" s="138"/>
      <c r="CO88" s="138"/>
    </row>
    <row r="89" spans="1:93" ht="15" customHeight="1" outlineLevel="1" x14ac:dyDescent="0.25">
      <c r="A89" s="129">
        <f t="shared" si="32"/>
        <v>83</v>
      </c>
      <c r="B89" s="192" t="s">
        <v>98</v>
      </c>
      <c r="C89" s="2" t="s">
        <v>99</v>
      </c>
      <c r="D89" s="23">
        <v>814</v>
      </c>
      <c r="E89" s="136">
        <v>230319.17</v>
      </c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>
        <v>-7070.0076544397998</v>
      </c>
      <c r="Q89" s="50"/>
      <c r="R89" s="50"/>
      <c r="S89" s="50"/>
      <c r="T89" s="50"/>
      <c r="U89" s="50"/>
      <c r="V89" s="50"/>
      <c r="W89" s="136">
        <v>12295.258032019859</v>
      </c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136">
        <f t="shared" ref="AU89:AU101" si="37">SUM(F89:AT89)</f>
        <v>5225.2503775800596</v>
      </c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>
        <v>1150.9934788099204</v>
      </c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0"/>
      <c r="BR89" s="50"/>
      <c r="BS89" s="50"/>
      <c r="BT89" s="50"/>
      <c r="BU89" s="50"/>
      <c r="BV89" s="50"/>
      <c r="BW89" s="50"/>
      <c r="BX89" s="50"/>
      <c r="BY89" s="50"/>
      <c r="BZ89" s="50"/>
      <c r="CA89" s="50"/>
      <c r="CB89" s="50"/>
      <c r="CC89" s="50"/>
      <c r="CD89" s="50"/>
      <c r="CE89" s="50"/>
      <c r="CF89" s="50"/>
      <c r="CG89" s="50"/>
      <c r="CH89" s="50"/>
      <c r="CI89" s="50"/>
      <c r="CJ89" s="50">
        <f>SUM(AV89:CI89)</f>
        <v>1150.9934788099204</v>
      </c>
      <c r="CK89" s="50">
        <f t="shared" ref="CK89:CK101" si="38">CJ89+AU89</f>
        <v>6376.2438563899796</v>
      </c>
      <c r="CL89" s="50">
        <f t="shared" ref="CL89:CL101" si="39">CK89+E89</f>
        <v>236695.41385638999</v>
      </c>
      <c r="CN89" s="138"/>
      <c r="CO89" s="138"/>
    </row>
    <row r="90" spans="1:93" ht="15" customHeight="1" outlineLevel="1" x14ac:dyDescent="0.25">
      <c r="A90" s="129">
        <f t="shared" si="32"/>
        <v>84</v>
      </c>
      <c r="B90" s="203"/>
      <c r="C90" s="2" t="s">
        <v>100</v>
      </c>
      <c r="D90" s="23">
        <v>815</v>
      </c>
      <c r="E90" s="136">
        <v>0</v>
      </c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136">
        <f t="shared" si="37"/>
        <v>0</v>
      </c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0"/>
      <c r="BR90" s="50"/>
      <c r="BS90" s="50"/>
      <c r="BT90" s="50"/>
      <c r="BU90" s="50"/>
      <c r="BV90" s="50"/>
      <c r="BW90" s="50"/>
      <c r="BX90" s="50"/>
      <c r="BY90" s="50"/>
      <c r="BZ90" s="50"/>
      <c r="CA90" s="50"/>
      <c r="CB90" s="50"/>
      <c r="CC90" s="50"/>
      <c r="CD90" s="50"/>
      <c r="CE90" s="50"/>
      <c r="CF90" s="50"/>
      <c r="CG90" s="50"/>
      <c r="CH90" s="50"/>
      <c r="CI90" s="50"/>
      <c r="CJ90" s="50">
        <f t="shared" ref="CJ90:CJ130" si="40">SUM(AV90:CI90)</f>
        <v>0</v>
      </c>
      <c r="CK90" s="50">
        <f t="shared" si="38"/>
        <v>0</v>
      </c>
      <c r="CL90" s="50">
        <f t="shared" si="39"/>
        <v>0</v>
      </c>
      <c r="CN90" s="138"/>
      <c r="CO90" s="138"/>
    </row>
    <row r="91" spans="1:93" ht="15" customHeight="1" outlineLevel="1" x14ac:dyDescent="0.25">
      <c r="A91" s="129">
        <f t="shared" si="32"/>
        <v>85</v>
      </c>
      <c r="B91" s="203"/>
      <c r="C91" s="2" t="s">
        <v>101</v>
      </c>
      <c r="D91" s="23">
        <v>816</v>
      </c>
      <c r="E91" s="136">
        <v>15606.54</v>
      </c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136">
        <f t="shared" si="37"/>
        <v>0</v>
      </c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0"/>
      <c r="BR91" s="50"/>
      <c r="BS91" s="50"/>
      <c r="BT91" s="50"/>
      <c r="BU91" s="50"/>
      <c r="BV91" s="50"/>
      <c r="BW91" s="50"/>
      <c r="BX91" s="50"/>
      <c r="BY91" s="50"/>
      <c r="BZ91" s="50"/>
      <c r="CA91" s="50"/>
      <c r="CB91" s="50"/>
      <c r="CC91" s="50"/>
      <c r="CD91" s="50"/>
      <c r="CE91" s="50"/>
      <c r="CF91" s="50"/>
      <c r="CG91" s="50"/>
      <c r="CH91" s="50"/>
      <c r="CI91" s="50"/>
      <c r="CJ91" s="50">
        <f t="shared" si="40"/>
        <v>0</v>
      </c>
      <c r="CK91" s="50">
        <f t="shared" si="38"/>
        <v>0</v>
      </c>
      <c r="CL91" s="50">
        <f t="shared" si="39"/>
        <v>15606.54</v>
      </c>
      <c r="CN91" s="138"/>
      <c r="CO91" s="138"/>
    </row>
    <row r="92" spans="1:93" ht="15" customHeight="1" outlineLevel="1" x14ac:dyDescent="0.25">
      <c r="A92" s="129">
        <f t="shared" si="32"/>
        <v>86</v>
      </c>
      <c r="B92" s="203"/>
      <c r="C92" s="2" t="s">
        <v>102</v>
      </c>
      <c r="D92" s="23">
        <v>817</v>
      </c>
      <c r="E92" s="136">
        <v>25788.5</v>
      </c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136">
        <f t="shared" si="37"/>
        <v>0</v>
      </c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0"/>
      <c r="BR92" s="50"/>
      <c r="BS92" s="50"/>
      <c r="BT92" s="50"/>
      <c r="BU92" s="50"/>
      <c r="BV92" s="50"/>
      <c r="BW92" s="50"/>
      <c r="BX92" s="50"/>
      <c r="BY92" s="50"/>
      <c r="BZ92" s="50"/>
      <c r="CA92" s="50"/>
      <c r="CB92" s="50"/>
      <c r="CC92" s="50"/>
      <c r="CD92" s="50"/>
      <c r="CE92" s="50"/>
      <c r="CF92" s="50"/>
      <c r="CG92" s="50"/>
      <c r="CH92" s="50"/>
      <c r="CI92" s="50"/>
      <c r="CJ92" s="50">
        <f t="shared" si="40"/>
        <v>0</v>
      </c>
      <c r="CK92" s="50">
        <f t="shared" si="38"/>
        <v>0</v>
      </c>
      <c r="CL92" s="50">
        <f t="shared" si="39"/>
        <v>25788.5</v>
      </c>
      <c r="CN92" s="138"/>
      <c r="CO92" s="138"/>
    </row>
    <row r="93" spans="1:93" ht="15" customHeight="1" outlineLevel="1" x14ac:dyDescent="0.25">
      <c r="A93" s="129">
        <f t="shared" si="32"/>
        <v>87</v>
      </c>
      <c r="B93" s="203"/>
      <c r="C93" s="2" t="s">
        <v>103</v>
      </c>
      <c r="D93" s="23">
        <v>818</v>
      </c>
      <c r="E93" s="136">
        <v>303438.65000000002</v>
      </c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>
        <v>-1020.2177530064437</v>
      </c>
      <c r="Q93" s="50"/>
      <c r="R93" s="50"/>
      <c r="S93" s="50"/>
      <c r="T93" s="50"/>
      <c r="U93" s="50"/>
      <c r="V93" s="50"/>
      <c r="W93" s="136">
        <v>1774.2329478504162</v>
      </c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136">
        <f t="shared" si="37"/>
        <v>754.01519484397249</v>
      </c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>
        <v>166.09090655497616</v>
      </c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50"/>
      <c r="BZ93" s="50"/>
      <c r="CA93" s="50"/>
      <c r="CB93" s="50"/>
      <c r="CC93" s="50"/>
      <c r="CD93" s="50"/>
      <c r="CE93" s="50"/>
      <c r="CF93" s="50"/>
      <c r="CG93" s="50"/>
      <c r="CH93" s="50"/>
      <c r="CI93" s="50"/>
      <c r="CJ93" s="50">
        <f t="shared" si="40"/>
        <v>166.09090655497616</v>
      </c>
      <c r="CK93" s="50">
        <f t="shared" si="38"/>
        <v>920.10610139894868</v>
      </c>
      <c r="CL93" s="50">
        <f t="shared" si="39"/>
        <v>304358.75610139896</v>
      </c>
      <c r="CN93" s="138"/>
      <c r="CO93" s="138"/>
    </row>
    <row r="94" spans="1:93" ht="15" customHeight="1" outlineLevel="1" x14ac:dyDescent="0.25">
      <c r="A94" s="129">
        <f t="shared" si="32"/>
        <v>88</v>
      </c>
      <c r="B94" s="203"/>
      <c r="C94" s="2" t="s">
        <v>104</v>
      </c>
      <c r="D94" s="23">
        <v>819</v>
      </c>
      <c r="E94" s="136">
        <v>59775.06</v>
      </c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136">
        <f t="shared" si="37"/>
        <v>0</v>
      </c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50"/>
      <c r="BZ94" s="50"/>
      <c r="CA94" s="50"/>
      <c r="CB94" s="50"/>
      <c r="CC94" s="50"/>
      <c r="CD94" s="50"/>
      <c r="CE94" s="50"/>
      <c r="CF94" s="50"/>
      <c r="CG94" s="50"/>
      <c r="CH94" s="50"/>
      <c r="CI94" s="50"/>
      <c r="CJ94" s="50">
        <f t="shared" si="40"/>
        <v>0</v>
      </c>
      <c r="CK94" s="50">
        <f t="shared" si="38"/>
        <v>0</v>
      </c>
      <c r="CL94" s="50">
        <f t="shared" si="39"/>
        <v>59775.06</v>
      </c>
      <c r="CN94" s="138"/>
      <c r="CO94" s="138"/>
    </row>
    <row r="95" spans="1:93" ht="15" customHeight="1" outlineLevel="1" x14ac:dyDescent="0.25">
      <c r="A95" s="129">
        <f t="shared" si="32"/>
        <v>89</v>
      </c>
      <c r="B95" s="203"/>
      <c r="C95" s="2" t="s">
        <v>105</v>
      </c>
      <c r="D95" s="23">
        <v>820</v>
      </c>
      <c r="E95" s="136">
        <v>-9.33</v>
      </c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136">
        <f t="shared" si="37"/>
        <v>0</v>
      </c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50"/>
      <c r="BZ95" s="50"/>
      <c r="CA95" s="50"/>
      <c r="CB95" s="50"/>
      <c r="CC95" s="50"/>
      <c r="CD95" s="50"/>
      <c r="CE95" s="50"/>
      <c r="CF95" s="50"/>
      <c r="CG95" s="50"/>
      <c r="CH95" s="50"/>
      <c r="CI95" s="50"/>
      <c r="CJ95" s="50">
        <f t="shared" si="40"/>
        <v>0</v>
      </c>
      <c r="CK95" s="50">
        <f t="shared" si="38"/>
        <v>0</v>
      </c>
      <c r="CL95" s="50">
        <f t="shared" si="39"/>
        <v>-9.33</v>
      </c>
      <c r="CN95" s="138"/>
      <c r="CO95" s="138"/>
    </row>
    <row r="96" spans="1:93" ht="15" customHeight="1" outlineLevel="1" x14ac:dyDescent="0.25">
      <c r="A96" s="129">
        <f t="shared" si="32"/>
        <v>90</v>
      </c>
      <c r="B96" s="203"/>
      <c r="C96" s="2" t="s">
        <v>64</v>
      </c>
      <c r="D96" s="23">
        <v>821</v>
      </c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136">
        <f t="shared" si="37"/>
        <v>0</v>
      </c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50"/>
      <c r="BZ96" s="50"/>
      <c r="CA96" s="50"/>
      <c r="CB96" s="50"/>
      <c r="CC96" s="50"/>
      <c r="CD96" s="50"/>
      <c r="CE96" s="50"/>
      <c r="CF96" s="50"/>
      <c r="CG96" s="50"/>
      <c r="CH96" s="50"/>
      <c r="CI96" s="50"/>
      <c r="CJ96" s="50">
        <f t="shared" si="40"/>
        <v>0</v>
      </c>
      <c r="CK96" s="50">
        <f t="shared" si="38"/>
        <v>0</v>
      </c>
      <c r="CL96" s="50">
        <f t="shared" si="39"/>
        <v>0</v>
      </c>
      <c r="CN96" s="138"/>
      <c r="CO96" s="138"/>
    </row>
    <row r="97" spans="1:93" ht="15" customHeight="1" outlineLevel="1" x14ac:dyDescent="0.25">
      <c r="A97" s="129">
        <f t="shared" si="32"/>
        <v>91</v>
      </c>
      <c r="B97" s="203"/>
      <c r="C97" s="2" t="s">
        <v>106</v>
      </c>
      <c r="D97" s="23">
        <v>822</v>
      </c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136">
        <f t="shared" si="37"/>
        <v>0</v>
      </c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50"/>
      <c r="BZ97" s="50"/>
      <c r="CA97" s="50"/>
      <c r="CB97" s="50"/>
      <c r="CC97" s="50"/>
      <c r="CD97" s="50"/>
      <c r="CE97" s="50"/>
      <c r="CF97" s="50"/>
      <c r="CG97" s="50"/>
      <c r="CH97" s="50"/>
      <c r="CI97" s="50"/>
      <c r="CJ97" s="50">
        <f t="shared" si="40"/>
        <v>0</v>
      </c>
      <c r="CK97" s="50">
        <f t="shared" si="38"/>
        <v>0</v>
      </c>
      <c r="CL97" s="50">
        <f t="shared" si="39"/>
        <v>0</v>
      </c>
      <c r="CN97" s="138"/>
      <c r="CO97" s="138"/>
    </row>
    <row r="98" spans="1:93" ht="15" customHeight="1" outlineLevel="1" x14ac:dyDescent="0.25">
      <c r="A98" s="129">
        <f t="shared" si="32"/>
        <v>92</v>
      </c>
      <c r="B98" s="203"/>
      <c r="C98" s="2" t="s">
        <v>107</v>
      </c>
      <c r="D98" s="23">
        <v>823</v>
      </c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136">
        <f t="shared" si="37"/>
        <v>0</v>
      </c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50"/>
      <c r="BZ98" s="50"/>
      <c r="CA98" s="50"/>
      <c r="CB98" s="50"/>
      <c r="CC98" s="50"/>
      <c r="CD98" s="50"/>
      <c r="CE98" s="50"/>
      <c r="CF98" s="50"/>
      <c r="CG98" s="50"/>
      <c r="CH98" s="50"/>
      <c r="CI98" s="50"/>
      <c r="CJ98" s="50">
        <f t="shared" si="40"/>
        <v>0</v>
      </c>
      <c r="CK98" s="50">
        <f t="shared" si="38"/>
        <v>0</v>
      </c>
      <c r="CL98" s="50">
        <f t="shared" si="39"/>
        <v>0</v>
      </c>
      <c r="CN98" s="138"/>
      <c r="CO98" s="138"/>
    </row>
    <row r="99" spans="1:93" ht="15" customHeight="1" outlineLevel="1" x14ac:dyDescent="0.25">
      <c r="A99" s="129">
        <f t="shared" si="32"/>
        <v>93</v>
      </c>
      <c r="B99" s="203"/>
      <c r="C99" s="2" t="s">
        <v>108</v>
      </c>
      <c r="D99" s="23">
        <v>824</v>
      </c>
      <c r="E99" s="136">
        <v>64055.46</v>
      </c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>
        <v>-269.10891773568278</v>
      </c>
      <c r="Q99" s="136"/>
      <c r="R99" s="136"/>
      <c r="S99" s="136"/>
      <c r="T99" s="136"/>
      <c r="U99" s="136"/>
      <c r="V99" s="136"/>
      <c r="W99" s="136">
        <v>468.34003348113424</v>
      </c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>
        <f t="shared" si="37"/>
        <v>199.23111574545146</v>
      </c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136">
        <v>43.810788409663914</v>
      </c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50"/>
      <c r="BZ99" s="50"/>
      <c r="CA99" s="50"/>
      <c r="CB99" s="50"/>
      <c r="CC99" s="50"/>
      <c r="CD99" s="50"/>
      <c r="CE99" s="50"/>
      <c r="CF99" s="50"/>
      <c r="CG99" s="50"/>
      <c r="CH99" s="50"/>
      <c r="CI99" s="50"/>
      <c r="CJ99" s="50">
        <f t="shared" si="40"/>
        <v>43.810788409663914</v>
      </c>
      <c r="CK99" s="50">
        <f t="shared" si="38"/>
        <v>243.04190415511539</v>
      </c>
      <c r="CL99" s="50">
        <f t="shared" si="39"/>
        <v>64298.501904155113</v>
      </c>
      <c r="CN99" s="138"/>
      <c r="CO99" s="138"/>
    </row>
    <row r="100" spans="1:93" ht="15" customHeight="1" outlineLevel="1" x14ac:dyDescent="0.25">
      <c r="A100" s="129">
        <f t="shared" si="32"/>
        <v>94</v>
      </c>
      <c r="B100" s="203"/>
      <c r="C100" s="2" t="s">
        <v>109</v>
      </c>
      <c r="D100" s="23">
        <v>825</v>
      </c>
      <c r="E100" s="136">
        <v>21646.17</v>
      </c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136">
        <f t="shared" si="37"/>
        <v>0</v>
      </c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50"/>
      <c r="BZ100" s="50"/>
      <c r="CA100" s="50"/>
      <c r="CB100" s="50"/>
      <c r="CC100" s="50"/>
      <c r="CD100" s="50"/>
      <c r="CE100" s="50"/>
      <c r="CF100" s="50"/>
      <c r="CG100" s="50"/>
      <c r="CH100" s="50"/>
      <c r="CI100" s="50"/>
      <c r="CJ100" s="50">
        <f t="shared" si="40"/>
        <v>0</v>
      </c>
      <c r="CK100" s="50">
        <f t="shared" si="38"/>
        <v>0</v>
      </c>
      <c r="CL100" s="50">
        <f t="shared" si="39"/>
        <v>21646.17</v>
      </c>
      <c r="CN100" s="138"/>
      <c r="CO100" s="138"/>
    </row>
    <row r="101" spans="1:93" ht="15" customHeight="1" outlineLevel="1" x14ac:dyDescent="0.25">
      <c r="A101" s="129">
        <f t="shared" si="32"/>
        <v>95</v>
      </c>
      <c r="B101" s="203"/>
      <c r="C101" s="2" t="s">
        <v>68</v>
      </c>
      <c r="D101" s="23">
        <v>826</v>
      </c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136">
        <f t="shared" si="37"/>
        <v>0</v>
      </c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>
        <f t="shared" si="40"/>
        <v>0</v>
      </c>
      <c r="CK101" s="50">
        <f t="shared" si="38"/>
        <v>0</v>
      </c>
      <c r="CL101" s="50">
        <f t="shared" si="39"/>
        <v>0</v>
      </c>
      <c r="CN101" s="138"/>
      <c r="CO101" s="138"/>
    </row>
    <row r="102" spans="1:93" ht="15" customHeight="1" outlineLevel="1" x14ac:dyDescent="0.25">
      <c r="A102" s="129">
        <f t="shared" si="32"/>
        <v>96</v>
      </c>
      <c r="B102" s="203"/>
      <c r="C102" s="195" t="s">
        <v>110</v>
      </c>
      <c r="D102" s="196"/>
      <c r="E102" s="141">
        <f>SUM(E89:E101)</f>
        <v>720620.2200000002</v>
      </c>
      <c r="F102" s="141">
        <f t="shared" ref="F102:CA102" si="41">SUM(F89:F101)</f>
        <v>0</v>
      </c>
      <c r="G102" s="141">
        <f t="shared" si="41"/>
        <v>0</v>
      </c>
      <c r="H102" s="141">
        <f t="shared" si="41"/>
        <v>0</v>
      </c>
      <c r="I102" s="141">
        <f t="shared" si="41"/>
        <v>0</v>
      </c>
      <c r="J102" s="141">
        <f t="shared" si="41"/>
        <v>0</v>
      </c>
      <c r="K102" s="141">
        <f t="shared" si="41"/>
        <v>0</v>
      </c>
      <c r="L102" s="141">
        <f t="shared" si="41"/>
        <v>0</v>
      </c>
      <c r="M102" s="141">
        <f t="shared" si="41"/>
        <v>0</v>
      </c>
      <c r="N102" s="141">
        <f t="shared" si="41"/>
        <v>0</v>
      </c>
      <c r="O102" s="141">
        <f t="shared" si="41"/>
        <v>0</v>
      </c>
      <c r="P102" s="141">
        <f t="shared" si="41"/>
        <v>-8359.334325181926</v>
      </c>
      <c r="Q102" s="141">
        <f t="shared" si="41"/>
        <v>0</v>
      </c>
      <c r="R102" s="141">
        <f t="shared" si="41"/>
        <v>0</v>
      </c>
      <c r="S102" s="141">
        <f t="shared" si="41"/>
        <v>0</v>
      </c>
      <c r="T102" s="141">
        <f t="shared" si="41"/>
        <v>0</v>
      </c>
      <c r="U102" s="141">
        <f t="shared" si="41"/>
        <v>0</v>
      </c>
      <c r="V102" s="141">
        <f t="shared" si="41"/>
        <v>0</v>
      </c>
      <c r="W102" s="141">
        <f t="shared" si="41"/>
        <v>14537.83101335141</v>
      </c>
      <c r="X102" s="141">
        <f t="shared" si="41"/>
        <v>0</v>
      </c>
      <c r="Y102" s="141">
        <f t="shared" si="41"/>
        <v>0</v>
      </c>
      <c r="Z102" s="141">
        <f t="shared" si="41"/>
        <v>0</v>
      </c>
      <c r="AA102" s="141">
        <f t="shared" si="41"/>
        <v>0</v>
      </c>
      <c r="AB102" s="141">
        <f t="shared" si="41"/>
        <v>0</v>
      </c>
      <c r="AC102" s="141">
        <f t="shared" si="41"/>
        <v>0</v>
      </c>
      <c r="AD102" s="141">
        <f t="shared" si="41"/>
        <v>0</v>
      </c>
      <c r="AE102" s="141">
        <f t="shared" si="41"/>
        <v>0</v>
      </c>
      <c r="AF102" s="141">
        <f t="shared" si="41"/>
        <v>0</v>
      </c>
      <c r="AG102" s="141">
        <f t="shared" si="41"/>
        <v>0</v>
      </c>
      <c r="AH102" s="141">
        <f t="shared" si="41"/>
        <v>0</v>
      </c>
      <c r="AI102" s="141">
        <f t="shared" si="41"/>
        <v>0</v>
      </c>
      <c r="AJ102" s="141">
        <f t="shared" si="41"/>
        <v>0</v>
      </c>
      <c r="AK102" s="141">
        <f t="shared" si="41"/>
        <v>0</v>
      </c>
      <c r="AL102" s="141">
        <f t="shared" si="41"/>
        <v>0</v>
      </c>
      <c r="AM102" s="141">
        <f t="shared" si="41"/>
        <v>0</v>
      </c>
      <c r="AN102" s="141">
        <f t="shared" si="41"/>
        <v>0</v>
      </c>
      <c r="AO102" s="141">
        <f t="shared" si="41"/>
        <v>0</v>
      </c>
      <c r="AP102" s="141"/>
      <c r="AQ102" s="141">
        <f t="shared" si="41"/>
        <v>0</v>
      </c>
      <c r="AR102" s="141">
        <f t="shared" si="41"/>
        <v>0</v>
      </c>
      <c r="AS102" s="141">
        <f t="shared" si="41"/>
        <v>0</v>
      </c>
      <c r="AT102" s="141">
        <f t="shared" si="41"/>
        <v>0</v>
      </c>
      <c r="AU102" s="141">
        <f t="shared" si="41"/>
        <v>6178.4966881694836</v>
      </c>
      <c r="AV102" s="141">
        <f t="shared" si="41"/>
        <v>0</v>
      </c>
      <c r="AW102" s="141">
        <f t="shared" si="41"/>
        <v>0</v>
      </c>
      <c r="AX102" s="141">
        <f t="shared" si="41"/>
        <v>0</v>
      </c>
      <c r="AY102" s="141">
        <f t="shared" si="41"/>
        <v>0</v>
      </c>
      <c r="AZ102" s="141">
        <f t="shared" si="41"/>
        <v>0</v>
      </c>
      <c r="BA102" s="141">
        <f t="shared" si="41"/>
        <v>0</v>
      </c>
      <c r="BB102" s="141">
        <f t="shared" si="41"/>
        <v>0</v>
      </c>
      <c r="BC102" s="141">
        <f t="shared" si="41"/>
        <v>0</v>
      </c>
      <c r="BD102" s="141">
        <f t="shared" si="41"/>
        <v>0</v>
      </c>
      <c r="BE102" s="141">
        <f t="shared" si="41"/>
        <v>0</v>
      </c>
      <c r="BF102" s="141">
        <f t="shared" si="41"/>
        <v>1360.8951737745604</v>
      </c>
      <c r="BG102" s="141">
        <f t="shared" si="41"/>
        <v>0</v>
      </c>
      <c r="BH102" s="141">
        <f t="shared" si="41"/>
        <v>0</v>
      </c>
      <c r="BI102" s="141">
        <f t="shared" si="41"/>
        <v>0</v>
      </c>
      <c r="BJ102" s="141">
        <f t="shared" si="41"/>
        <v>0</v>
      </c>
      <c r="BK102" s="141">
        <f t="shared" si="41"/>
        <v>0</v>
      </c>
      <c r="BL102" s="141">
        <f t="shared" si="41"/>
        <v>0</v>
      </c>
      <c r="BM102" s="141">
        <f t="shared" si="41"/>
        <v>0</v>
      </c>
      <c r="BN102" s="141">
        <f t="shared" si="41"/>
        <v>0</v>
      </c>
      <c r="BO102" s="141">
        <f t="shared" si="41"/>
        <v>0</v>
      </c>
      <c r="BP102" s="141">
        <f t="shared" si="41"/>
        <v>0</v>
      </c>
      <c r="BQ102" s="141">
        <f t="shared" si="41"/>
        <v>0</v>
      </c>
      <c r="BR102" s="141">
        <f t="shared" si="41"/>
        <v>0</v>
      </c>
      <c r="BS102" s="141">
        <f t="shared" si="41"/>
        <v>0</v>
      </c>
      <c r="BT102" s="141">
        <f t="shared" si="41"/>
        <v>0</v>
      </c>
      <c r="BU102" s="141">
        <f t="shared" si="41"/>
        <v>0</v>
      </c>
      <c r="BV102" s="141">
        <f t="shared" si="41"/>
        <v>0</v>
      </c>
      <c r="BW102" s="141">
        <f t="shared" si="41"/>
        <v>0</v>
      </c>
      <c r="BX102" s="141">
        <f t="shared" si="41"/>
        <v>0</v>
      </c>
      <c r="BY102" s="141">
        <f t="shared" si="41"/>
        <v>0</v>
      </c>
      <c r="BZ102" s="141">
        <f t="shared" si="41"/>
        <v>0</v>
      </c>
      <c r="CA102" s="141">
        <f t="shared" si="41"/>
        <v>0</v>
      </c>
      <c r="CB102" s="141">
        <f t="shared" ref="CB102:CL102" si="42">SUM(CB89:CB101)</f>
        <v>0</v>
      </c>
      <c r="CC102" s="141">
        <f t="shared" si="42"/>
        <v>0</v>
      </c>
      <c r="CD102" s="141">
        <f t="shared" si="42"/>
        <v>0</v>
      </c>
      <c r="CE102" s="141">
        <f t="shared" si="42"/>
        <v>0</v>
      </c>
      <c r="CF102" s="141">
        <f t="shared" si="42"/>
        <v>0</v>
      </c>
      <c r="CG102" s="141">
        <f t="shared" si="42"/>
        <v>0</v>
      </c>
      <c r="CH102" s="141">
        <f t="shared" si="42"/>
        <v>0</v>
      </c>
      <c r="CI102" s="141">
        <f t="shared" si="42"/>
        <v>0</v>
      </c>
      <c r="CJ102" s="141">
        <f t="shared" si="42"/>
        <v>1360.8951737745604</v>
      </c>
      <c r="CK102" s="141">
        <f t="shared" si="42"/>
        <v>7539.3918619440428</v>
      </c>
      <c r="CL102" s="141">
        <f t="shared" si="42"/>
        <v>728159.6118619442</v>
      </c>
      <c r="CN102" s="138"/>
      <c r="CO102" s="138"/>
    </row>
    <row r="103" spans="1:93" ht="15" customHeight="1" outlineLevel="1" x14ac:dyDescent="0.25">
      <c r="A103" s="129">
        <f t="shared" si="32"/>
        <v>97</v>
      </c>
      <c r="B103" s="203"/>
      <c r="C103" s="2" t="s">
        <v>69</v>
      </c>
      <c r="D103" s="23">
        <v>830</v>
      </c>
      <c r="E103" s="136">
        <v>205758.2</v>
      </c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136">
        <v>-6725.8411920400304</v>
      </c>
      <c r="Q103" s="50"/>
      <c r="R103" s="50"/>
      <c r="S103" s="50"/>
      <c r="T103" s="50"/>
      <c r="U103" s="50"/>
      <c r="V103" s="50"/>
      <c r="W103" s="136">
        <v>11696.727497400814</v>
      </c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136">
        <f t="shared" ref="AU103:AU110" si="43">SUM(F103:AT103)</f>
        <v>4970.8863053607838</v>
      </c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136">
        <v>1094.9633621241983</v>
      </c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50"/>
      <c r="BZ103" s="50"/>
      <c r="CA103" s="50"/>
      <c r="CB103" s="50"/>
      <c r="CC103" s="50"/>
      <c r="CD103" s="50"/>
      <c r="CE103" s="50"/>
      <c r="CF103" s="50"/>
      <c r="CG103" s="50"/>
      <c r="CH103" s="50"/>
      <c r="CI103" s="50"/>
      <c r="CJ103" s="50">
        <f t="shared" si="40"/>
        <v>1094.9633621241983</v>
      </c>
      <c r="CK103" s="50">
        <f t="shared" ref="CK103:CK110" si="44">CJ103+AU103</f>
        <v>6065.8496674849821</v>
      </c>
      <c r="CL103" s="50">
        <f t="shared" ref="CL103:CL110" si="45">CK103+E103</f>
        <v>211824.049667485</v>
      </c>
      <c r="CN103" s="138"/>
      <c r="CO103" s="138"/>
    </row>
    <row r="104" spans="1:93" ht="15" customHeight="1" outlineLevel="1" x14ac:dyDescent="0.25">
      <c r="A104" s="129">
        <f t="shared" si="32"/>
        <v>98</v>
      </c>
      <c r="B104" s="203"/>
      <c r="C104" s="2" t="s">
        <v>70</v>
      </c>
      <c r="D104" s="23">
        <v>831</v>
      </c>
      <c r="E104" s="136">
        <v>52138.53</v>
      </c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136">
        <v>-48.781141892734453</v>
      </c>
      <c r="Q104" s="50"/>
      <c r="R104" s="50"/>
      <c r="S104" s="50"/>
      <c r="T104" s="50"/>
      <c r="U104" s="50"/>
      <c r="V104" s="50"/>
      <c r="W104" s="136">
        <v>84.833957186891865</v>
      </c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136">
        <f t="shared" si="43"/>
        <v>36.052815294157412</v>
      </c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136">
        <v>7.9415439065585609</v>
      </c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50"/>
      <c r="BZ104" s="50"/>
      <c r="CA104" s="50"/>
      <c r="CB104" s="50"/>
      <c r="CC104" s="50"/>
      <c r="CD104" s="50"/>
      <c r="CE104" s="50"/>
      <c r="CF104" s="50"/>
      <c r="CG104" s="50"/>
      <c r="CH104" s="50"/>
      <c r="CI104" s="50"/>
      <c r="CJ104" s="50">
        <f t="shared" si="40"/>
        <v>7.9415439065585609</v>
      </c>
      <c r="CK104" s="50">
        <f t="shared" si="44"/>
        <v>43.994359200715976</v>
      </c>
      <c r="CL104" s="50">
        <f t="shared" si="45"/>
        <v>52182.524359200717</v>
      </c>
      <c r="CN104" s="138"/>
      <c r="CO104" s="138"/>
    </row>
    <row r="105" spans="1:93" ht="15" customHeight="1" outlineLevel="1" x14ac:dyDescent="0.25">
      <c r="A105" s="129">
        <f t="shared" si="32"/>
        <v>99</v>
      </c>
      <c r="B105" s="203"/>
      <c r="C105" s="2" t="s">
        <v>111</v>
      </c>
      <c r="D105" s="23">
        <v>832</v>
      </c>
      <c r="E105" s="136">
        <v>1222514.78</v>
      </c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136">
        <v>-94.584110041939766</v>
      </c>
      <c r="Q105" s="50"/>
      <c r="R105" s="50"/>
      <c r="S105" s="50"/>
      <c r="T105" s="50"/>
      <c r="U105" s="50"/>
      <c r="V105" s="50"/>
      <c r="W105" s="136">
        <v>164.48865341246318</v>
      </c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136">
        <f t="shared" si="43"/>
        <v>69.904543370523413</v>
      </c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136">
        <v>15.398242714623859</v>
      </c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50"/>
      <c r="BZ105" s="50"/>
      <c r="CA105" s="50"/>
      <c r="CB105" s="50"/>
      <c r="CC105" s="50"/>
      <c r="CD105" s="50"/>
      <c r="CE105" s="50"/>
      <c r="CF105" s="50"/>
      <c r="CG105" s="50"/>
      <c r="CH105" s="50"/>
      <c r="CI105" s="50"/>
      <c r="CJ105" s="50">
        <f t="shared" si="40"/>
        <v>15.398242714623859</v>
      </c>
      <c r="CK105" s="50">
        <f t="shared" si="44"/>
        <v>85.302786085147275</v>
      </c>
      <c r="CL105" s="50">
        <f t="shared" si="45"/>
        <v>1222600.0827860851</v>
      </c>
      <c r="CN105" s="138"/>
      <c r="CO105" s="138"/>
    </row>
    <row r="106" spans="1:93" ht="15" customHeight="1" outlineLevel="1" x14ac:dyDescent="0.25">
      <c r="A106" s="129">
        <f t="shared" si="32"/>
        <v>100</v>
      </c>
      <c r="B106" s="203"/>
      <c r="C106" s="2" t="s">
        <v>112</v>
      </c>
      <c r="D106" s="23">
        <v>833</v>
      </c>
      <c r="E106" s="136">
        <v>14309.31</v>
      </c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136">
        <v>-37.637840255961407</v>
      </c>
      <c r="Q106" s="50"/>
      <c r="R106" s="50"/>
      <c r="S106" s="50"/>
      <c r="T106" s="50"/>
      <c r="U106" s="50"/>
      <c r="V106" s="50"/>
      <c r="W106" s="136">
        <v>65.454944369739565</v>
      </c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136">
        <f t="shared" si="43"/>
        <v>27.817104113778157</v>
      </c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136">
        <v>6.1274203379251757</v>
      </c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50"/>
      <c r="BZ106" s="50"/>
      <c r="CA106" s="50"/>
      <c r="CB106" s="50"/>
      <c r="CC106" s="50"/>
      <c r="CD106" s="50"/>
      <c r="CE106" s="50"/>
      <c r="CF106" s="50"/>
      <c r="CG106" s="50"/>
      <c r="CH106" s="50"/>
      <c r="CI106" s="50"/>
      <c r="CJ106" s="50">
        <f t="shared" si="40"/>
        <v>6.1274203379251757</v>
      </c>
      <c r="CK106" s="50">
        <f t="shared" si="44"/>
        <v>33.94452445170333</v>
      </c>
      <c r="CL106" s="50">
        <f t="shared" si="45"/>
        <v>14343.254524451702</v>
      </c>
      <c r="CN106" s="138"/>
      <c r="CO106" s="138"/>
    </row>
    <row r="107" spans="1:93" ht="15" customHeight="1" outlineLevel="1" x14ac:dyDescent="0.25">
      <c r="A107" s="129">
        <f t="shared" si="32"/>
        <v>101</v>
      </c>
      <c r="B107" s="203"/>
      <c r="C107" s="2" t="s">
        <v>113</v>
      </c>
      <c r="D107" s="23">
        <v>834</v>
      </c>
      <c r="E107" s="136">
        <v>531381.51</v>
      </c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136">
        <v>-744.51477154900158</v>
      </c>
      <c r="Q107" s="50"/>
      <c r="R107" s="50"/>
      <c r="S107" s="50"/>
      <c r="T107" s="50"/>
      <c r="U107" s="50"/>
      <c r="V107" s="50"/>
      <c r="W107" s="136">
        <v>1294.7653909676878</v>
      </c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136">
        <f t="shared" si="43"/>
        <v>550.25061941868626</v>
      </c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136">
        <v>121.20660808513065</v>
      </c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50"/>
      <c r="BZ107" s="50"/>
      <c r="CA107" s="50"/>
      <c r="CB107" s="50"/>
      <c r="CC107" s="50"/>
      <c r="CD107" s="50"/>
      <c r="CE107" s="50"/>
      <c r="CF107" s="50"/>
      <c r="CG107" s="50"/>
      <c r="CH107" s="50"/>
      <c r="CI107" s="50"/>
      <c r="CJ107" s="50">
        <f t="shared" si="40"/>
        <v>121.20660808513065</v>
      </c>
      <c r="CK107" s="50">
        <f t="shared" si="44"/>
        <v>671.45722750381697</v>
      </c>
      <c r="CL107" s="50">
        <f t="shared" si="45"/>
        <v>532052.96722750377</v>
      </c>
      <c r="CN107" s="138"/>
      <c r="CO107" s="138"/>
    </row>
    <row r="108" spans="1:93" ht="15" customHeight="1" outlineLevel="1" x14ac:dyDescent="0.25">
      <c r="A108" s="129">
        <f t="shared" si="32"/>
        <v>102</v>
      </c>
      <c r="B108" s="203"/>
      <c r="C108" s="2" t="s">
        <v>114</v>
      </c>
      <c r="D108" s="23">
        <v>835</v>
      </c>
      <c r="E108" s="136">
        <v>5761.57</v>
      </c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136">
        <v>-29.08538886473292</v>
      </c>
      <c r="Q108" s="50"/>
      <c r="R108" s="50"/>
      <c r="S108" s="50"/>
      <c r="T108" s="50"/>
      <c r="U108" s="50"/>
      <c r="V108" s="50"/>
      <c r="W108" s="136">
        <v>50.581608752425637</v>
      </c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136">
        <f t="shared" si="43"/>
        <v>21.496219887692718</v>
      </c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136">
        <v>4.7350858087028289</v>
      </c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50"/>
      <c r="BZ108" s="50"/>
      <c r="CA108" s="50"/>
      <c r="CB108" s="50"/>
      <c r="CC108" s="50"/>
      <c r="CD108" s="50"/>
      <c r="CE108" s="50"/>
      <c r="CF108" s="50"/>
      <c r="CG108" s="50"/>
      <c r="CH108" s="50"/>
      <c r="CI108" s="50"/>
      <c r="CJ108" s="50">
        <f t="shared" si="40"/>
        <v>4.7350858087028289</v>
      </c>
      <c r="CK108" s="50">
        <f t="shared" si="44"/>
        <v>26.231305696395545</v>
      </c>
      <c r="CL108" s="50">
        <f t="shared" si="45"/>
        <v>5787.8013056963955</v>
      </c>
      <c r="CN108" s="138"/>
      <c r="CO108" s="138"/>
    </row>
    <row r="109" spans="1:93" ht="15" customHeight="1" outlineLevel="1" x14ac:dyDescent="0.25">
      <c r="A109" s="129">
        <f t="shared" si="32"/>
        <v>103</v>
      </c>
      <c r="B109" s="203"/>
      <c r="C109" s="2" t="s">
        <v>115</v>
      </c>
      <c r="D109" s="23">
        <v>836</v>
      </c>
      <c r="E109" s="136">
        <v>7549.06</v>
      </c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136">
        <v>-30.332025320924473</v>
      </c>
      <c r="Q109" s="50"/>
      <c r="R109" s="50"/>
      <c r="S109" s="50"/>
      <c r="T109" s="50"/>
      <c r="U109" s="50"/>
      <c r="V109" s="50"/>
      <c r="W109" s="136">
        <v>52.749600309177701</v>
      </c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136">
        <f t="shared" si="43"/>
        <v>22.417574988253229</v>
      </c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136">
        <v>4.9380375594865953</v>
      </c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50"/>
      <c r="BZ109" s="50"/>
      <c r="CA109" s="50"/>
      <c r="CB109" s="50"/>
      <c r="CC109" s="50"/>
      <c r="CD109" s="50"/>
      <c r="CE109" s="50"/>
      <c r="CF109" s="50"/>
      <c r="CG109" s="50"/>
      <c r="CH109" s="50"/>
      <c r="CI109" s="50"/>
      <c r="CJ109" s="50">
        <f t="shared" si="40"/>
        <v>4.9380375594865953</v>
      </c>
      <c r="CK109" s="50">
        <f t="shared" si="44"/>
        <v>27.355612547739824</v>
      </c>
      <c r="CL109" s="50">
        <f t="shared" si="45"/>
        <v>7576.4156125477402</v>
      </c>
      <c r="CN109" s="138"/>
      <c r="CO109" s="138"/>
    </row>
    <row r="110" spans="1:93" ht="15" customHeight="1" outlineLevel="1" x14ac:dyDescent="0.25">
      <c r="A110" s="129">
        <f t="shared" si="32"/>
        <v>104</v>
      </c>
      <c r="B110" s="203"/>
      <c r="C110" s="2" t="s">
        <v>116</v>
      </c>
      <c r="D110" s="23">
        <v>837</v>
      </c>
      <c r="E110" s="136">
        <v>12995.18</v>
      </c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136">
        <v>-11.513245429407995</v>
      </c>
      <c r="Q110" s="50"/>
      <c r="R110" s="50"/>
      <c r="S110" s="50"/>
      <c r="T110" s="50"/>
      <c r="U110" s="50"/>
      <c r="V110" s="50"/>
      <c r="W110" s="136">
        <v>20.022372005728915</v>
      </c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136">
        <f t="shared" si="43"/>
        <v>8.5091265763209201</v>
      </c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136">
        <v>1.8743502209456573</v>
      </c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50"/>
      <c r="BZ110" s="50"/>
      <c r="CA110" s="50"/>
      <c r="CB110" s="50"/>
      <c r="CC110" s="50"/>
      <c r="CD110" s="50"/>
      <c r="CE110" s="50"/>
      <c r="CF110" s="50"/>
      <c r="CG110" s="50"/>
      <c r="CH110" s="50"/>
      <c r="CI110" s="50"/>
      <c r="CJ110" s="50">
        <f t="shared" si="40"/>
        <v>1.8743502209456573</v>
      </c>
      <c r="CK110" s="50">
        <f t="shared" si="44"/>
        <v>10.383476797266578</v>
      </c>
      <c r="CL110" s="50">
        <f t="shared" si="45"/>
        <v>13005.563476797266</v>
      </c>
      <c r="CN110" s="138"/>
      <c r="CO110" s="138"/>
    </row>
    <row r="111" spans="1:93" ht="15" customHeight="1" outlineLevel="1" x14ac:dyDescent="0.25">
      <c r="A111" s="129">
        <f t="shared" si="32"/>
        <v>105</v>
      </c>
      <c r="B111" s="203"/>
      <c r="C111" s="206" t="s">
        <v>117</v>
      </c>
      <c r="D111" s="196"/>
      <c r="E111" s="141">
        <f>SUM(E103:E110)</f>
        <v>2052408.1400000001</v>
      </c>
      <c r="F111" s="141">
        <f t="shared" ref="F111:CA111" si="46">SUM(F103:F110)</f>
        <v>0</v>
      </c>
      <c r="G111" s="141">
        <f t="shared" si="46"/>
        <v>0</v>
      </c>
      <c r="H111" s="141">
        <f t="shared" si="46"/>
        <v>0</v>
      </c>
      <c r="I111" s="141">
        <f t="shared" si="46"/>
        <v>0</v>
      </c>
      <c r="J111" s="141">
        <f t="shared" si="46"/>
        <v>0</v>
      </c>
      <c r="K111" s="141">
        <f t="shared" si="46"/>
        <v>0</v>
      </c>
      <c r="L111" s="141">
        <f t="shared" si="46"/>
        <v>0</v>
      </c>
      <c r="M111" s="141">
        <f t="shared" si="46"/>
        <v>0</v>
      </c>
      <c r="N111" s="141">
        <f t="shared" si="46"/>
        <v>0</v>
      </c>
      <c r="O111" s="141">
        <f t="shared" si="46"/>
        <v>0</v>
      </c>
      <c r="P111" s="141">
        <f t="shared" si="46"/>
        <v>-7722.2897153947324</v>
      </c>
      <c r="Q111" s="141">
        <f t="shared" si="46"/>
        <v>0</v>
      </c>
      <c r="R111" s="141">
        <f t="shared" si="46"/>
        <v>0</v>
      </c>
      <c r="S111" s="141">
        <f t="shared" si="46"/>
        <v>0</v>
      </c>
      <c r="T111" s="141">
        <f t="shared" si="46"/>
        <v>0</v>
      </c>
      <c r="U111" s="141">
        <f t="shared" si="46"/>
        <v>0</v>
      </c>
      <c r="V111" s="141">
        <f t="shared" si="46"/>
        <v>0</v>
      </c>
      <c r="W111" s="141">
        <f t="shared" si="46"/>
        <v>13429.62402440493</v>
      </c>
      <c r="X111" s="141">
        <f t="shared" si="46"/>
        <v>0</v>
      </c>
      <c r="Y111" s="141">
        <f t="shared" si="46"/>
        <v>0</v>
      </c>
      <c r="Z111" s="141">
        <f t="shared" si="46"/>
        <v>0</v>
      </c>
      <c r="AA111" s="141">
        <f t="shared" si="46"/>
        <v>0</v>
      </c>
      <c r="AB111" s="141">
        <f t="shared" si="46"/>
        <v>0</v>
      </c>
      <c r="AC111" s="141">
        <f t="shared" si="46"/>
        <v>0</v>
      </c>
      <c r="AD111" s="141">
        <f t="shared" si="46"/>
        <v>0</v>
      </c>
      <c r="AE111" s="141">
        <f t="shared" si="46"/>
        <v>0</v>
      </c>
      <c r="AF111" s="141">
        <f t="shared" si="46"/>
        <v>0</v>
      </c>
      <c r="AG111" s="141">
        <f t="shared" si="46"/>
        <v>0</v>
      </c>
      <c r="AH111" s="141">
        <f t="shared" si="46"/>
        <v>0</v>
      </c>
      <c r="AI111" s="141">
        <f t="shared" si="46"/>
        <v>0</v>
      </c>
      <c r="AJ111" s="141">
        <f t="shared" si="46"/>
        <v>0</v>
      </c>
      <c r="AK111" s="141">
        <f t="shared" si="46"/>
        <v>0</v>
      </c>
      <c r="AL111" s="141">
        <f t="shared" si="46"/>
        <v>0</v>
      </c>
      <c r="AM111" s="141">
        <f t="shared" si="46"/>
        <v>0</v>
      </c>
      <c r="AN111" s="141">
        <f t="shared" si="46"/>
        <v>0</v>
      </c>
      <c r="AO111" s="141">
        <f t="shared" si="46"/>
        <v>0</v>
      </c>
      <c r="AP111" s="141"/>
      <c r="AQ111" s="141">
        <f t="shared" si="46"/>
        <v>0</v>
      </c>
      <c r="AR111" s="141">
        <f t="shared" si="46"/>
        <v>0</v>
      </c>
      <c r="AS111" s="141">
        <f t="shared" si="46"/>
        <v>0</v>
      </c>
      <c r="AT111" s="141">
        <f t="shared" si="46"/>
        <v>0</v>
      </c>
      <c r="AU111" s="141">
        <f>SUM(AU103:AU110)</f>
        <v>5707.3343090101962</v>
      </c>
      <c r="AV111" s="141">
        <f t="shared" si="46"/>
        <v>0</v>
      </c>
      <c r="AW111" s="141">
        <f t="shared" si="46"/>
        <v>0</v>
      </c>
      <c r="AX111" s="141">
        <f t="shared" si="46"/>
        <v>0</v>
      </c>
      <c r="AY111" s="141">
        <f t="shared" si="46"/>
        <v>0</v>
      </c>
      <c r="AZ111" s="141">
        <f t="shared" si="46"/>
        <v>0</v>
      </c>
      <c r="BA111" s="141">
        <f t="shared" si="46"/>
        <v>0</v>
      </c>
      <c r="BB111" s="141">
        <f t="shared" si="46"/>
        <v>0</v>
      </c>
      <c r="BC111" s="141">
        <f t="shared" si="46"/>
        <v>0</v>
      </c>
      <c r="BD111" s="141">
        <f t="shared" si="46"/>
        <v>0</v>
      </c>
      <c r="BE111" s="141">
        <f t="shared" si="46"/>
        <v>0</v>
      </c>
      <c r="BF111" s="141">
        <f t="shared" si="46"/>
        <v>1257.1846507575719</v>
      </c>
      <c r="BG111" s="141">
        <f t="shared" si="46"/>
        <v>0</v>
      </c>
      <c r="BH111" s="141">
        <f t="shared" si="46"/>
        <v>0</v>
      </c>
      <c r="BI111" s="141">
        <f t="shared" si="46"/>
        <v>0</v>
      </c>
      <c r="BJ111" s="141">
        <f t="shared" si="46"/>
        <v>0</v>
      </c>
      <c r="BK111" s="141">
        <f t="shared" si="46"/>
        <v>0</v>
      </c>
      <c r="BL111" s="141">
        <f t="shared" si="46"/>
        <v>0</v>
      </c>
      <c r="BM111" s="141">
        <f t="shared" si="46"/>
        <v>0</v>
      </c>
      <c r="BN111" s="141">
        <f t="shared" si="46"/>
        <v>0</v>
      </c>
      <c r="BO111" s="141">
        <f t="shared" si="46"/>
        <v>0</v>
      </c>
      <c r="BP111" s="141">
        <f t="shared" si="46"/>
        <v>0</v>
      </c>
      <c r="BQ111" s="141">
        <f t="shared" si="46"/>
        <v>0</v>
      </c>
      <c r="BR111" s="141">
        <f t="shared" si="46"/>
        <v>0</v>
      </c>
      <c r="BS111" s="141">
        <f t="shared" si="46"/>
        <v>0</v>
      </c>
      <c r="BT111" s="141">
        <f t="shared" si="46"/>
        <v>0</v>
      </c>
      <c r="BU111" s="141">
        <f t="shared" si="46"/>
        <v>0</v>
      </c>
      <c r="BV111" s="141">
        <f t="shared" si="46"/>
        <v>0</v>
      </c>
      <c r="BW111" s="141">
        <f t="shared" si="46"/>
        <v>0</v>
      </c>
      <c r="BX111" s="141">
        <f t="shared" si="46"/>
        <v>0</v>
      </c>
      <c r="BY111" s="141">
        <f t="shared" si="46"/>
        <v>0</v>
      </c>
      <c r="BZ111" s="141">
        <f t="shared" si="46"/>
        <v>0</v>
      </c>
      <c r="CA111" s="141">
        <f t="shared" si="46"/>
        <v>0</v>
      </c>
      <c r="CB111" s="141">
        <f t="shared" ref="CB111:CL111" si="47">SUM(CB103:CB110)</f>
        <v>0</v>
      </c>
      <c r="CC111" s="141">
        <f t="shared" si="47"/>
        <v>0</v>
      </c>
      <c r="CD111" s="141">
        <f t="shared" si="47"/>
        <v>0</v>
      </c>
      <c r="CE111" s="141">
        <f t="shared" si="47"/>
        <v>0</v>
      </c>
      <c r="CF111" s="141">
        <f t="shared" si="47"/>
        <v>0</v>
      </c>
      <c r="CG111" s="141">
        <f t="shared" si="47"/>
        <v>0</v>
      </c>
      <c r="CH111" s="141">
        <f t="shared" si="47"/>
        <v>0</v>
      </c>
      <c r="CI111" s="141">
        <f t="shared" si="47"/>
        <v>0</v>
      </c>
      <c r="CJ111" s="141">
        <f t="shared" si="47"/>
        <v>1257.1846507575719</v>
      </c>
      <c r="CK111" s="141">
        <f t="shared" si="47"/>
        <v>6964.5189597677681</v>
      </c>
      <c r="CL111" s="141">
        <f t="shared" si="47"/>
        <v>2059372.6589597673</v>
      </c>
      <c r="CN111" s="138"/>
      <c r="CO111" s="138"/>
    </row>
    <row r="112" spans="1:93" ht="15" customHeight="1" outlineLevel="1" x14ac:dyDescent="0.25">
      <c r="A112" s="129">
        <f t="shared" si="32"/>
        <v>106</v>
      </c>
      <c r="B112" s="203"/>
      <c r="C112" s="28" t="s">
        <v>99</v>
      </c>
      <c r="D112" s="29">
        <v>840</v>
      </c>
      <c r="E112" s="136">
        <v>-242.97</v>
      </c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136">
        <v>48.470403939345452</v>
      </c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136">
        <f t="shared" ref="AU112:AU117" si="48">SUM(F112:AT112)</f>
        <v>48.470403939345452</v>
      </c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50"/>
      <c r="BZ112" s="50"/>
      <c r="CA112" s="50"/>
      <c r="CB112" s="50"/>
      <c r="CC112" s="50"/>
      <c r="CD112" s="50"/>
      <c r="CE112" s="50"/>
      <c r="CF112" s="50"/>
      <c r="CG112" s="50"/>
      <c r="CH112" s="50"/>
      <c r="CI112" s="50"/>
      <c r="CJ112" s="50">
        <f t="shared" si="40"/>
        <v>0</v>
      </c>
      <c r="CK112" s="50">
        <f t="shared" ref="CK112:CK117" si="49">CJ112+AU112</f>
        <v>48.470403939345452</v>
      </c>
      <c r="CL112" s="50">
        <f t="shared" ref="CL112:CL117" si="50">CK112+E112</f>
        <v>-194.49959606065454</v>
      </c>
      <c r="CN112" s="138"/>
      <c r="CO112" s="138"/>
    </row>
    <row r="113" spans="1:93" ht="15" customHeight="1" outlineLevel="1" x14ac:dyDescent="0.25">
      <c r="A113" s="129">
        <f t="shared" si="32"/>
        <v>107</v>
      </c>
      <c r="B113" s="203"/>
      <c r="C113" s="30" t="s">
        <v>118</v>
      </c>
      <c r="D113" s="29">
        <v>841</v>
      </c>
      <c r="E113" s="136">
        <v>955264.82</v>
      </c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>
        <v>-22143.983807694756</v>
      </c>
      <c r="Q113" s="136"/>
      <c r="R113" s="136"/>
      <c r="S113" s="136"/>
      <c r="T113" s="136"/>
      <c r="U113" s="136"/>
      <c r="V113" s="136"/>
      <c r="W113" s="136">
        <v>38461.907792030135</v>
      </c>
      <c r="X113" s="136"/>
      <c r="Y113" s="136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36"/>
      <c r="AK113" s="136"/>
      <c r="AL113" s="136"/>
      <c r="AM113" s="136"/>
      <c r="AN113" s="136"/>
      <c r="AO113" s="136"/>
      <c r="AP113" s="136"/>
      <c r="AQ113" s="136"/>
      <c r="AR113" s="136"/>
      <c r="AS113" s="136"/>
      <c r="AT113" s="136"/>
      <c r="AU113" s="136">
        <f t="shared" si="48"/>
        <v>16317.923984335379</v>
      </c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136">
        <v>3605.0287642225585</v>
      </c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50"/>
      <c r="BZ113" s="50"/>
      <c r="CA113" s="50"/>
      <c r="CB113" s="50"/>
      <c r="CC113" s="50"/>
      <c r="CD113" s="50"/>
      <c r="CE113" s="50"/>
      <c r="CF113" s="50"/>
      <c r="CG113" s="50"/>
      <c r="CH113" s="50"/>
      <c r="CI113" s="50"/>
      <c r="CJ113" s="50">
        <f t="shared" si="40"/>
        <v>3605.0287642225585</v>
      </c>
      <c r="CK113" s="50">
        <f t="shared" si="49"/>
        <v>19922.952748557938</v>
      </c>
      <c r="CL113" s="50">
        <f t="shared" si="50"/>
        <v>975187.77274855785</v>
      </c>
      <c r="CN113" s="138"/>
      <c r="CO113" s="138"/>
    </row>
    <row r="114" spans="1:93" ht="15" customHeight="1" outlineLevel="1" x14ac:dyDescent="0.25">
      <c r="A114" s="129">
        <f t="shared" si="32"/>
        <v>108</v>
      </c>
      <c r="B114" s="203"/>
      <c r="C114" s="30" t="s">
        <v>68</v>
      </c>
      <c r="D114" s="29">
        <v>842</v>
      </c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136">
        <f t="shared" si="48"/>
        <v>0</v>
      </c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50"/>
      <c r="BZ114" s="50"/>
      <c r="CA114" s="50"/>
      <c r="CB114" s="50"/>
      <c r="CC114" s="50"/>
      <c r="CD114" s="50"/>
      <c r="CE114" s="50"/>
      <c r="CF114" s="50"/>
      <c r="CG114" s="50"/>
      <c r="CH114" s="50"/>
      <c r="CI114" s="50"/>
      <c r="CJ114" s="50">
        <f t="shared" si="40"/>
        <v>0</v>
      </c>
      <c r="CK114" s="50">
        <f t="shared" si="49"/>
        <v>0</v>
      </c>
      <c r="CL114" s="50">
        <f t="shared" si="50"/>
        <v>0</v>
      </c>
      <c r="CN114" s="138"/>
      <c r="CO114" s="138"/>
    </row>
    <row r="115" spans="1:93" ht="15" customHeight="1" outlineLevel="1" x14ac:dyDescent="0.25">
      <c r="A115" s="129">
        <f t="shared" si="32"/>
        <v>109</v>
      </c>
      <c r="B115" s="203"/>
      <c r="C115" s="30" t="s">
        <v>119</v>
      </c>
      <c r="D115" s="29">
        <v>842.1</v>
      </c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136">
        <f t="shared" si="48"/>
        <v>0</v>
      </c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50"/>
      <c r="BZ115" s="50"/>
      <c r="CA115" s="50"/>
      <c r="CB115" s="50"/>
      <c r="CC115" s="50"/>
      <c r="CD115" s="50"/>
      <c r="CE115" s="50"/>
      <c r="CF115" s="50"/>
      <c r="CG115" s="50"/>
      <c r="CH115" s="50"/>
      <c r="CI115" s="50"/>
      <c r="CJ115" s="50">
        <f t="shared" si="40"/>
        <v>0</v>
      </c>
      <c r="CK115" s="50">
        <f t="shared" si="49"/>
        <v>0</v>
      </c>
      <c r="CL115" s="50">
        <f t="shared" si="50"/>
        <v>0</v>
      </c>
      <c r="CN115" s="138"/>
      <c r="CO115" s="138"/>
    </row>
    <row r="116" spans="1:93" ht="15" customHeight="1" outlineLevel="1" x14ac:dyDescent="0.25">
      <c r="A116" s="129">
        <f t="shared" si="32"/>
        <v>110</v>
      </c>
      <c r="B116" s="203"/>
      <c r="C116" s="31" t="s">
        <v>120</v>
      </c>
      <c r="D116" s="29">
        <v>842.2</v>
      </c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136">
        <f t="shared" si="48"/>
        <v>0</v>
      </c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50"/>
      <c r="BZ116" s="50"/>
      <c r="CA116" s="50"/>
      <c r="CB116" s="50"/>
      <c r="CC116" s="50"/>
      <c r="CD116" s="50"/>
      <c r="CE116" s="50"/>
      <c r="CF116" s="50"/>
      <c r="CG116" s="50"/>
      <c r="CH116" s="50"/>
      <c r="CI116" s="50"/>
      <c r="CJ116" s="50">
        <f t="shared" si="40"/>
        <v>0</v>
      </c>
      <c r="CK116" s="50">
        <f t="shared" si="49"/>
        <v>0</v>
      </c>
      <c r="CL116" s="50">
        <f t="shared" si="50"/>
        <v>0</v>
      </c>
      <c r="CN116" s="138"/>
      <c r="CO116" s="138"/>
    </row>
    <row r="117" spans="1:93" ht="15" customHeight="1" outlineLevel="1" x14ac:dyDescent="0.25">
      <c r="A117" s="129">
        <f t="shared" si="32"/>
        <v>111</v>
      </c>
      <c r="B117" s="203"/>
      <c r="C117" s="31" t="s">
        <v>107</v>
      </c>
      <c r="D117" s="29">
        <v>842.3</v>
      </c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136">
        <f t="shared" si="48"/>
        <v>0</v>
      </c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50"/>
      <c r="CD117" s="50"/>
      <c r="CE117" s="50"/>
      <c r="CF117" s="50"/>
      <c r="CG117" s="50"/>
      <c r="CH117" s="50"/>
      <c r="CI117" s="50"/>
      <c r="CJ117" s="50">
        <f t="shared" si="40"/>
        <v>0</v>
      </c>
      <c r="CK117" s="50">
        <f t="shared" si="49"/>
        <v>0</v>
      </c>
      <c r="CL117" s="50">
        <f t="shared" si="50"/>
        <v>0</v>
      </c>
      <c r="CN117" s="138"/>
      <c r="CO117" s="138"/>
    </row>
    <row r="118" spans="1:93" ht="15" customHeight="1" outlineLevel="1" x14ac:dyDescent="0.25">
      <c r="A118" s="129">
        <f t="shared" si="32"/>
        <v>112</v>
      </c>
      <c r="B118" s="203"/>
      <c r="C118" s="206" t="s">
        <v>121</v>
      </c>
      <c r="D118" s="196"/>
      <c r="E118" s="141">
        <f>SUM(E112:E117)</f>
        <v>955021.85</v>
      </c>
      <c r="F118" s="141">
        <f t="shared" ref="F118:CA118" si="51">SUM(F112:F117)</f>
        <v>0</v>
      </c>
      <c r="G118" s="141">
        <f t="shared" si="51"/>
        <v>0</v>
      </c>
      <c r="H118" s="141">
        <f t="shared" si="51"/>
        <v>0</v>
      </c>
      <c r="I118" s="141">
        <f t="shared" si="51"/>
        <v>0</v>
      </c>
      <c r="J118" s="141">
        <f t="shared" si="51"/>
        <v>0</v>
      </c>
      <c r="K118" s="141">
        <f t="shared" si="51"/>
        <v>0</v>
      </c>
      <c r="L118" s="141">
        <f t="shared" si="51"/>
        <v>0</v>
      </c>
      <c r="M118" s="141">
        <f t="shared" si="51"/>
        <v>0</v>
      </c>
      <c r="N118" s="141">
        <f t="shared" si="51"/>
        <v>0</v>
      </c>
      <c r="O118" s="141">
        <f t="shared" si="51"/>
        <v>0</v>
      </c>
      <c r="P118" s="141">
        <f t="shared" si="51"/>
        <v>-22143.983807694756</v>
      </c>
      <c r="Q118" s="141">
        <f t="shared" si="51"/>
        <v>0</v>
      </c>
      <c r="R118" s="141">
        <f t="shared" si="51"/>
        <v>0</v>
      </c>
      <c r="S118" s="141">
        <f t="shared" si="51"/>
        <v>0</v>
      </c>
      <c r="T118" s="141">
        <f t="shared" si="51"/>
        <v>0</v>
      </c>
      <c r="U118" s="141">
        <f t="shared" si="51"/>
        <v>0</v>
      </c>
      <c r="V118" s="141">
        <f t="shared" si="51"/>
        <v>0</v>
      </c>
      <c r="W118" s="141">
        <f t="shared" si="51"/>
        <v>38510.378195969482</v>
      </c>
      <c r="X118" s="141">
        <f t="shared" si="51"/>
        <v>0</v>
      </c>
      <c r="Y118" s="141">
        <f t="shared" si="51"/>
        <v>0</v>
      </c>
      <c r="Z118" s="141">
        <f t="shared" si="51"/>
        <v>0</v>
      </c>
      <c r="AA118" s="141">
        <f t="shared" si="51"/>
        <v>0</v>
      </c>
      <c r="AB118" s="141">
        <f t="shared" si="51"/>
        <v>0</v>
      </c>
      <c r="AC118" s="141">
        <f t="shared" si="51"/>
        <v>0</v>
      </c>
      <c r="AD118" s="141">
        <f t="shared" si="51"/>
        <v>0</v>
      </c>
      <c r="AE118" s="141">
        <f t="shared" si="51"/>
        <v>0</v>
      </c>
      <c r="AF118" s="141">
        <f t="shared" si="51"/>
        <v>0</v>
      </c>
      <c r="AG118" s="141">
        <f t="shared" si="51"/>
        <v>0</v>
      </c>
      <c r="AH118" s="141">
        <f t="shared" si="51"/>
        <v>0</v>
      </c>
      <c r="AI118" s="141">
        <f t="shared" si="51"/>
        <v>0</v>
      </c>
      <c r="AJ118" s="141">
        <f t="shared" si="51"/>
        <v>0</v>
      </c>
      <c r="AK118" s="141">
        <f t="shared" si="51"/>
        <v>0</v>
      </c>
      <c r="AL118" s="141">
        <f t="shared" si="51"/>
        <v>0</v>
      </c>
      <c r="AM118" s="141">
        <f t="shared" si="51"/>
        <v>0</v>
      </c>
      <c r="AN118" s="141">
        <f t="shared" si="51"/>
        <v>0</v>
      </c>
      <c r="AO118" s="141">
        <f t="shared" si="51"/>
        <v>0</v>
      </c>
      <c r="AP118" s="141"/>
      <c r="AQ118" s="141">
        <f t="shared" si="51"/>
        <v>0</v>
      </c>
      <c r="AR118" s="141">
        <f t="shared" si="51"/>
        <v>0</v>
      </c>
      <c r="AS118" s="141">
        <f t="shared" si="51"/>
        <v>0</v>
      </c>
      <c r="AT118" s="141">
        <f t="shared" si="51"/>
        <v>0</v>
      </c>
      <c r="AU118" s="141">
        <f t="shared" si="51"/>
        <v>16366.394388274724</v>
      </c>
      <c r="AV118" s="141">
        <f t="shared" si="51"/>
        <v>0</v>
      </c>
      <c r="AW118" s="141">
        <f t="shared" si="51"/>
        <v>0</v>
      </c>
      <c r="AX118" s="141">
        <f t="shared" si="51"/>
        <v>0</v>
      </c>
      <c r="AY118" s="141">
        <f t="shared" si="51"/>
        <v>0</v>
      </c>
      <c r="AZ118" s="141">
        <f t="shared" si="51"/>
        <v>0</v>
      </c>
      <c r="BA118" s="141">
        <f t="shared" si="51"/>
        <v>0</v>
      </c>
      <c r="BB118" s="141">
        <f t="shared" si="51"/>
        <v>0</v>
      </c>
      <c r="BC118" s="141">
        <f t="shared" si="51"/>
        <v>0</v>
      </c>
      <c r="BD118" s="141">
        <f t="shared" si="51"/>
        <v>0</v>
      </c>
      <c r="BE118" s="141">
        <f t="shared" si="51"/>
        <v>0</v>
      </c>
      <c r="BF118" s="141">
        <f t="shared" si="51"/>
        <v>3605.0287642225585</v>
      </c>
      <c r="BG118" s="141">
        <f t="shared" si="51"/>
        <v>0</v>
      </c>
      <c r="BH118" s="141">
        <f t="shared" si="51"/>
        <v>0</v>
      </c>
      <c r="BI118" s="141">
        <f t="shared" si="51"/>
        <v>0</v>
      </c>
      <c r="BJ118" s="141">
        <f t="shared" si="51"/>
        <v>0</v>
      </c>
      <c r="BK118" s="141">
        <f t="shared" si="51"/>
        <v>0</v>
      </c>
      <c r="BL118" s="141">
        <f t="shared" si="51"/>
        <v>0</v>
      </c>
      <c r="BM118" s="141">
        <f t="shared" si="51"/>
        <v>0</v>
      </c>
      <c r="BN118" s="141">
        <f t="shared" si="51"/>
        <v>0</v>
      </c>
      <c r="BO118" s="141">
        <f t="shared" si="51"/>
        <v>0</v>
      </c>
      <c r="BP118" s="141">
        <f t="shared" si="51"/>
        <v>0</v>
      </c>
      <c r="BQ118" s="141">
        <f t="shared" si="51"/>
        <v>0</v>
      </c>
      <c r="BR118" s="141">
        <f t="shared" si="51"/>
        <v>0</v>
      </c>
      <c r="BS118" s="141">
        <f t="shared" si="51"/>
        <v>0</v>
      </c>
      <c r="BT118" s="141">
        <f t="shared" si="51"/>
        <v>0</v>
      </c>
      <c r="BU118" s="141">
        <f t="shared" si="51"/>
        <v>0</v>
      </c>
      <c r="BV118" s="141">
        <f t="shared" si="51"/>
        <v>0</v>
      </c>
      <c r="BW118" s="141">
        <f t="shared" si="51"/>
        <v>0</v>
      </c>
      <c r="BX118" s="141">
        <f t="shared" si="51"/>
        <v>0</v>
      </c>
      <c r="BY118" s="141">
        <f t="shared" si="51"/>
        <v>0</v>
      </c>
      <c r="BZ118" s="141">
        <f t="shared" si="51"/>
        <v>0</v>
      </c>
      <c r="CA118" s="141">
        <f t="shared" si="51"/>
        <v>0</v>
      </c>
      <c r="CB118" s="141">
        <f t="shared" ref="CB118:CL118" si="52">SUM(CB112:CB117)</f>
        <v>0</v>
      </c>
      <c r="CC118" s="141">
        <f t="shared" si="52"/>
        <v>0</v>
      </c>
      <c r="CD118" s="141">
        <f t="shared" si="52"/>
        <v>0</v>
      </c>
      <c r="CE118" s="141">
        <f t="shared" si="52"/>
        <v>0</v>
      </c>
      <c r="CF118" s="141">
        <f t="shared" si="52"/>
        <v>0</v>
      </c>
      <c r="CG118" s="141">
        <f t="shared" si="52"/>
        <v>0</v>
      </c>
      <c r="CH118" s="141">
        <f t="shared" si="52"/>
        <v>0</v>
      </c>
      <c r="CI118" s="141">
        <f t="shared" si="52"/>
        <v>0</v>
      </c>
      <c r="CJ118" s="141">
        <f t="shared" si="52"/>
        <v>3605.0287642225585</v>
      </c>
      <c r="CK118" s="141">
        <f t="shared" si="52"/>
        <v>19971.423152497282</v>
      </c>
      <c r="CL118" s="141">
        <f t="shared" si="52"/>
        <v>974993.27315249725</v>
      </c>
      <c r="CN118" s="138"/>
      <c r="CO118" s="138"/>
    </row>
    <row r="119" spans="1:93" ht="15" customHeight="1" outlineLevel="1" x14ac:dyDescent="0.25">
      <c r="A119" s="129">
        <f t="shared" si="32"/>
        <v>113</v>
      </c>
      <c r="B119" s="203"/>
      <c r="C119" s="30" t="s">
        <v>69</v>
      </c>
      <c r="D119" s="29">
        <v>843.1</v>
      </c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136">
        <f t="shared" ref="AU119:AU127" si="53">SUM(F119:AT119)</f>
        <v>0</v>
      </c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50"/>
      <c r="BZ119" s="50"/>
      <c r="CA119" s="50"/>
      <c r="CB119" s="50"/>
      <c r="CC119" s="50"/>
      <c r="CD119" s="50"/>
      <c r="CE119" s="50"/>
      <c r="CF119" s="50"/>
      <c r="CG119" s="50"/>
      <c r="CH119" s="50"/>
      <c r="CI119" s="50"/>
      <c r="CJ119" s="50">
        <f t="shared" si="40"/>
        <v>0</v>
      </c>
      <c r="CK119" s="50">
        <f t="shared" ref="CK119:CK127" si="54">CJ119+AU119</f>
        <v>0</v>
      </c>
      <c r="CL119" s="50">
        <f t="shared" ref="CL119:CL127" si="55">CK119+E119</f>
        <v>0</v>
      </c>
      <c r="CN119" s="138"/>
      <c r="CO119" s="138"/>
    </row>
    <row r="120" spans="1:93" ht="15" customHeight="1" outlineLevel="1" x14ac:dyDescent="0.25">
      <c r="A120" s="129">
        <f t="shared" si="32"/>
        <v>114</v>
      </c>
      <c r="B120" s="203"/>
      <c r="C120" s="30" t="s">
        <v>70</v>
      </c>
      <c r="D120" s="29">
        <v>843.2</v>
      </c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136">
        <f t="shared" si="53"/>
        <v>0</v>
      </c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50"/>
      <c r="BZ120" s="50"/>
      <c r="CA120" s="50"/>
      <c r="CB120" s="50"/>
      <c r="CC120" s="50"/>
      <c r="CD120" s="50"/>
      <c r="CE120" s="50"/>
      <c r="CF120" s="50"/>
      <c r="CG120" s="50"/>
      <c r="CH120" s="50"/>
      <c r="CI120" s="50"/>
      <c r="CJ120" s="50">
        <f t="shared" si="40"/>
        <v>0</v>
      </c>
      <c r="CK120" s="50">
        <f t="shared" si="54"/>
        <v>0</v>
      </c>
      <c r="CL120" s="50">
        <f t="shared" si="55"/>
        <v>0</v>
      </c>
      <c r="CN120" s="138"/>
      <c r="CO120" s="138"/>
    </row>
    <row r="121" spans="1:93" ht="15" customHeight="1" outlineLevel="1" x14ac:dyDescent="0.25">
      <c r="A121" s="129">
        <f t="shared" si="32"/>
        <v>115</v>
      </c>
      <c r="B121" s="203"/>
      <c r="C121" s="30" t="s">
        <v>122</v>
      </c>
      <c r="D121" s="29">
        <v>843.3</v>
      </c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136">
        <f t="shared" si="53"/>
        <v>0</v>
      </c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50"/>
      <c r="BZ121" s="50"/>
      <c r="CA121" s="50"/>
      <c r="CB121" s="50"/>
      <c r="CC121" s="50"/>
      <c r="CD121" s="50"/>
      <c r="CE121" s="50"/>
      <c r="CF121" s="50"/>
      <c r="CG121" s="50"/>
      <c r="CH121" s="50"/>
      <c r="CI121" s="50"/>
      <c r="CJ121" s="50">
        <f t="shared" si="40"/>
        <v>0</v>
      </c>
      <c r="CK121" s="50">
        <f t="shared" si="54"/>
        <v>0</v>
      </c>
      <c r="CL121" s="50">
        <f t="shared" si="55"/>
        <v>0</v>
      </c>
      <c r="CN121" s="138"/>
      <c r="CO121" s="138"/>
    </row>
    <row r="122" spans="1:93" ht="15" customHeight="1" outlineLevel="1" x14ac:dyDescent="0.25">
      <c r="A122" s="129">
        <f t="shared" si="32"/>
        <v>116</v>
      </c>
      <c r="B122" s="203"/>
      <c r="C122" s="30" t="s">
        <v>115</v>
      </c>
      <c r="D122" s="29">
        <v>843.4</v>
      </c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136">
        <f t="shared" si="53"/>
        <v>0</v>
      </c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50"/>
      <c r="BZ122" s="50"/>
      <c r="CA122" s="50"/>
      <c r="CB122" s="50"/>
      <c r="CC122" s="50"/>
      <c r="CD122" s="50"/>
      <c r="CE122" s="50"/>
      <c r="CF122" s="50"/>
      <c r="CG122" s="50"/>
      <c r="CH122" s="50"/>
      <c r="CI122" s="50"/>
      <c r="CJ122" s="50">
        <f t="shared" si="40"/>
        <v>0</v>
      </c>
      <c r="CK122" s="50">
        <f t="shared" si="54"/>
        <v>0</v>
      </c>
      <c r="CL122" s="50">
        <f t="shared" si="55"/>
        <v>0</v>
      </c>
      <c r="CN122" s="138"/>
      <c r="CO122" s="138"/>
    </row>
    <row r="123" spans="1:93" ht="15" customHeight="1" outlineLevel="1" x14ac:dyDescent="0.25">
      <c r="A123" s="129">
        <f t="shared" si="32"/>
        <v>117</v>
      </c>
      <c r="B123" s="203"/>
      <c r="C123" s="30" t="s">
        <v>123</v>
      </c>
      <c r="D123" s="29">
        <v>843.5</v>
      </c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136">
        <f t="shared" si="53"/>
        <v>0</v>
      </c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50"/>
      <c r="BZ123" s="50"/>
      <c r="CA123" s="50"/>
      <c r="CB123" s="50"/>
      <c r="CC123" s="50"/>
      <c r="CD123" s="50"/>
      <c r="CE123" s="50"/>
      <c r="CF123" s="50"/>
      <c r="CG123" s="50"/>
      <c r="CH123" s="50"/>
      <c r="CI123" s="50"/>
      <c r="CJ123" s="50">
        <f t="shared" si="40"/>
        <v>0</v>
      </c>
      <c r="CK123" s="50">
        <f t="shared" si="54"/>
        <v>0</v>
      </c>
      <c r="CL123" s="50">
        <f t="shared" si="55"/>
        <v>0</v>
      </c>
      <c r="CN123" s="138"/>
      <c r="CO123" s="138"/>
    </row>
    <row r="124" spans="1:93" ht="15" customHeight="1" outlineLevel="1" x14ac:dyDescent="0.25">
      <c r="A124" s="129">
        <f t="shared" si="32"/>
        <v>118</v>
      </c>
      <c r="B124" s="203"/>
      <c r="C124" s="30" t="s">
        <v>124</v>
      </c>
      <c r="D124" s="29">
        <v>843.6</v>
      </c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136">
        <f t="shared" si="53"/>
        <v>0</v>
      </c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50"/>
      <c r="BZ124" s="50"/>
      <c r="CA124" s="50"/>
      <c r="CB124" s="50"/>
      <c r="CC124" s="50"/>
      <c r="CD124" s="50"/>
      <c r="CE124" s="50"/>
      <c r="CF124" s="50"/>
      <c r="CG124" s="50"/>
      <c r="CH124" s="50"/>
      <c r="CI124" s="50"/>
      <c r="CJ124" s="50">
        <f t="shared" si="40"/>
        <v>0</v>
      </c>
      <c r="CK124" s="50">
        <f t="shared" si="54"/>
        <v>0</v>
      </c>
      <c r="CL124" s="50">
        <f t="shared" si="55"/>
        <v>0</v>
      </c>
      <c r="CN124" s="138"/>
      <c r="CO124" s="138"/>
    </row>
    <row r="125" spans="1:93" ht="15" customHeight="1" outlineLevel="1" x14ac:dyDescent="0.25">
      <c r="A125" s="129">
        <f t="shared" si="32"/>
        <v>119</v>
      </c>
      <c r="B125" s="203"/>
      <c r="C125" s="30" t="s">
        <v>125</v>
      </c>
      <c r="D125" s="29">
        <v>843.7</v>
      </c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136">
        <f t="shared" si="53"/>
        <v>0</v>
      </c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50"/>
      <c r="BZ125" s="50"/>
      <c r="CA125" s="50"/>
      <c r="CB125" s="50"/>
      <c r="CC125" s="50"/>
      <c r="CD125" s="50"/>
      <c r="CE125" s="50"/>
      <c r="CF125" s="50"/>
      <c r="CG125" s="50"/>
      <c r="CH125" s="50"/>
      <c r="CI125" s="50"/>
      <c r="CJ125" s="50">
        <f t="shared" si="40"/>
        <v>0</v>
      </c>
      <c r="CK125" s="50">
        <f t="shared" si="54"/>
        <v>0</v>
      </c>
      <c r="CL125" s="50">
        <f t="shared" si="55"/>
        <v>0</v>
      </c>
      <c r="CN125" s="138"/>
      <c r="CO125" s="138"/>
    </row>
    <row r="126" spans="1:93" ht="15" customHeight="1" outlineLevel="1" x14ac:dyDescent="0.25">
      <c r="A126" s="129">
        <f t="shared" si="32"/>
        <v>120</v>
      </c>
      <c r="B126" s="203"/>
      <c r="C126" s="30" t="s">
        <v>126</v>
      </c>
      <c r="D126" s="29">
        <v>843.8</v>
      </c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136">
        <f t="shared" si="53"/>
        <v>0</v>
      </c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50"/>
      <c r="BZ126" s="50"/>
      <c r="CA126" s="50"/>
      <c r="CB126" s="50"/>
      <c r="CC126" s="50"/>
      <c r="CD126" s="50"/>
      <c r="CE126" s="50"/>
      <c r="CF126" s="50"/>
      <c r="CG126" s="50"/>
      <c r="CH126" s="50"/>
      <c r="CI126" s="50"/>
      <c r="CJ126" s="50">
        <f t="shared" si="40"/>
        <v>0</v>
      </c>
      <c r="CK126" s="50">
        <f t="shared" si="54"/>
        <v>0</v>
      </c>
      <c r="CL126" s="50">
        <f t="shared" si="55"/>
        <v>0</v>
      </c>
      <c r="CN126" s="138"/>
      <c r="CO126" s="138"/>
    </row>
    <row r="127" spans="1:93" ht="15" customHeight="1" outlineLevel="1" x14ac:dyDescent="0.25">
      <c r="A127" s="129">
        <f t="shared" si="32"/>
        <v>121</v>
      </c>
      <c r="B127" s="203"/>
      <c r="C127" s="30" t="s">
        <v>116</v>
      </c>
      <c r="D127" s="29">
        <v>843.9</v>
      </c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136">
        <f t="shared" si="53"/>
        <v>0</v>
      </c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50"/>
      <c r="BZ127" s="50"/>
      <c r="CA127" s="50"/>
      <c r="CB127" s="50"/>
      <c r="CC127" s="50"/>
      <c r="CD127" s="50"/>
      <c r="CE127" s="50"/>
      <c r="CF127" s="50"/>
      <c r="CG127" s="50"/>
      <c r="CH127" s="50"/>
      <c r="CI127" s="50"/>
      <c r="CJ127" s="50">
        <f t="shared" si="40"/>
        <v>0</v>
      </c>
      <c r="CK127" s="50">
        <f t="shared" si="54"/>
        <v>0</v>
      </c>
      <c r="CL127" s="50">
        <f t="shared" si="55"/>
        <v>0</v>
      </c>
      <c r="CN127" s="138"/>
      <c r="CO127" s="138"/>
    </row>
    <row r="128" spans="1:93" ht="15" customHeight="1" outlineLevel="1" x14ac:dyDescent="0.25">
      <c r="A128" s="129">
        <f t="shared" si="32"/>
        <v>122</v>
      </c>
      <c r="B128" s="203"/>
      <c r="C128" s="206" t="s">
        <v>127</v>
      </c>
      <c r="D128" s="196"/>
      <c r="E128" s="141">
        <f>SUM(E119:E127)</f>
        <v>0</v>
      </c>
      <c r="F128" s="141">
        <f t="shared" ref="F128:CA128" si="56">SUM(F119:F127)</f>
        <v>0</v>
      </c>
      <c r="G128" s="141">
        <f t="shared" si="56"/>
        <v>0</v>
      </c>
      <c r="H128" s="141">
        <f t="shared" si="56"/>
        <v>0</v>
      </c>
      <c r="I128" s="141">
        <f t="shared" si="56"/>
        <v>0</v>
      </c>
      <c r="J128" s="141">
        <f t="shared" si="56"/>
        <v>0</v>
      </c>
      <c r="K128" s="141">
        <f t="shared" si="56"/>
        <v>0</v>
      </c>
      <c r="L128" s="141">
        <f t="shared" si="56"/>
        <v>0</v>
      </c>
      <c r="M128" s="141">
        <f t="shared" si="56"/>
        <v>0</v>
      </c>
      <c r="N128" s="141">
        <f t="shared" si="56"/>
        <v>0</v>
      </c>
      <c r="O128" s="141">
        <f t="shared" si="56"/>
        <v>0</v>
      </c>
      <c r="P128" s="141">
        <f t="shared" si="56"/>
        <v>0</v>
      </c>
      <c r="Q128" s="141">
        <f t="shared" si="56"/>
        <v>0</v>
      </c>
      <c r="R128" s="141">
        <f t="shared" si="56"/>
        <v>0</v>
      </c>
      <c r="S128" s="141">
        <f t="shared" si="56"/>
        <v>0</v>
      </c>
      <c r="T128" s="141">
        <f t="shared" si="56"/>
        <v>0</v>
      </c>
      <c r="U128" s="141">
        <f t="shared" si="56"/>
        <v>0</v>
      </c>
      <c r="V128" s="141">
        <f t="shared" si="56"/>
        <v>0</v>
      </c>
      <c r="W128" s="141">
        <f t="shared" si="56"/>
        <v>0</v>
      </c>
      <c r="X128" s="141">
        <f t="shared" si="56"/>
        <v>0</v>
      </c>
      <c r="Y128" s="141">
        <f t="shared" si="56"/>
        <v>0</v>
      </c>
      <c r="Z128" s="141">
        <f t="shared" si="56"/>
        <v>0</v>
      </c>
      <c r="AA128" s="141">
        <f t="shared" si="56"/>
        <v>0</v>
      </c>
      <c r="AB128" s="141">
        <f t="shared" si="56"/>
        <v>0</v>
      </c>
      <c r="AC128" s="141">
        <f t="shared" si="56"/>
        <v>0</v>
      </c>
      <c r="AD128" s="141">
        <f t="shared" si="56"/>
        <v>0</v>
      </c>
      <c r="AE128" s="141">
        <f t="shared" si="56"/>
        <v>0</v>
      </c>
      <c r="AF128" s="141">
        <f t="shared" si="56"/>
        <v>0</v>
      </c>
      <c r="AG128" s="141">
        <f t="shared" si="56"/>
        <v>0</v>
      </c>
      <c r="AH128" s="141">
        <f t="shared" si="56"/>
        <v>0</v>
      </c>
      <c r="AI128" s="141">
        <f t="shared" si="56"/>
        <v>0</v>
      </c>
      <c r="AJ128" s="141">
        <f t="shared" si="56"/>
        <v>0</v>
      </c>
      <c r="AK128" s="141">
        <f t="shared" si="56"/>
        <v>0</v>
      </c>
      <c r="AL128" s="141">
        <f t="shared" si="56"/>
        <v>0</v>
      </c>
      <c r="AM128" s="141">
        <f t="shared" si="56"/>
        <v>0</v>
      </c>
      <c r="AN128" s="141">
        <f t="shared" si="56"/>
        <v>0</v>
      </c>
      <c r="AO128" s="141">
        <f t="shared" si="56"/>
        <v>0</v>
      </c>
      <c r="AP128" s="141"/>
      <c r="AQ128" s="141">
        <f t="shared" si="56"/>
        <v>0</v>
      </c>
      <c r="AR128" s="141">
        <f t="shared" si="56"/>
        <v>0</v>
      </c>
      <c r="AS128" s="141">
        <f t="shared" si="56"/>
        <v>0</v>
      </c>
      <c r="AT128" s="141">
        <f t="shared" si="56"/>
        <v>0</v>
      </c>
      <c r="AU128" s="141">
        <f t="shared" si="56"/>
        <v>0</v>
      </c>
      <c r="AV128" s="141">
        <f t="shared" si="56"/>
        <v>0</v>
      </c>
      <c r="AW128" s="141">
        <f t="shared" si="56"/>
        <v>0</v>
      </c>
      <c r="AX128" s="141">
        <f t="shared" si="56"/>
        <v>0</v>
      </c>
      <c r="AY128" s="141">
        <f t="shared" si="56"/>
        <v>0</v>
      </c>
      <c r="AZ128" s="141">
        <f t="shared" si="56"/>
        <v>0</v>
      </c>
      <c r="BA128" s="141">
        <f t="shared" si="56"/>
        <v>0</v>
      </c>
      <c r="BB128" s="141">
        <f t="shared" si="56"/>
        <v>0</v>
      </c>
      <c r="BC128" s="141">
        <f t="shared" si="56"/>
        <v>0</v>
      </c>
      <c r="BD128" s="141">
        <f t="shared" si="56"/>
        <v>0</v>
      </c>
      <c r="BE128" s="141">
        <f t="shared" si="56"/>
        <v>0</v>
      </c>
      <c r="BF128" s="141">
        <f t="shared" si="56"/>
        <v>0</v>
      </c>
      <c r="BG128" s="141">
        <f t="shared" si="56"/>
        <v>0</v>
      </c>
      <c r="BH128" s="141">
        <f t="shared" si="56"/>
        <v>0</v>
      </c>
      <c r="BI128" s="141">
        <f t="shared" si="56"/>
        <v>0</v>
      </c>
      <c r="BJ128" s="141">
        <f t="shared" si="56"/>
        <v>0</v>
      </c>
      <c r="BK128" s="141">
        <f t="shared" si="56"/>
        <v>0</v>
      </c>
      <c r="BL128" s="141">
        <f t="shared" si="56"/>
        <v>0</v>
      </c>
      <c r="BM128" s="141">
        <f t="shared" si="56"/>
        <v>0</v>
      </c>
      <c r="BN128" s="141">
        <f t="shared" si="56"/>
        <v>0</v>
      </c>
      <c r="BO128" s="141">
        <f t="shared" si="56"/>
        <v>0</v>
      </c>
      <c r="BP128" s="141">
        <f t="shared" si="56"/>
        <v>0</v>
      </c>
      <c r="BQ128" s="141">
        <f t="shared" si="56"/>
        <v>0</v>
      </c>
      <c r="BR128" s="141">
        <f t="shared" si="56"/>
        <v>0</v>
      </c>
      <c r="BS128" s="141">
        <f t="shared" si="56"/>
        <v>0</v>
      </c>
      <c r="BT128" s="141">
        <f t="shared" si="56"/>
        <v>0</v>
      </c>
      <c r="BU128" s="141">
        <f t="shared" si="56"/>
        <v>0</v>
      </c>
      <c r="BV128" s="141">
        <f t="shared" si="56"/>
        <v>0</v>
      </c>
      <c r="BW128" s="141">
        <f t="shared" si="56"/>
        <v>0</v>
      </c>
      <c r="BX128" s="141">
        <f t="shared" si="56"/>
        <v>0</v>
      </c>
      <c r="BY128" s="141">
        <f t="shared" si="56"/>
        <v>0</v>
      </c>
      <c r="BZ128" s="141">
        <f t="shared" si="56"/>
        <v>0</v>
      </c>
      <c r="CA128" s="141">
        <f t="shared" si="56"/>
        <v>0</v>
      </c>
      <c r="CB128" s="141">
        <f t="shared" ref="CB128:CL128" si="57">SUM(CB119:CB127)</f>
        <v>0</v>
      </c>
      <c r="CC128" s="141">
        <f t="shared" si="57"/>
        <v>0</v>
      </c>
      <c r="CD128" s="141">
        <f t="shared" si="57"/>
        <v>0</v>
      </c>
      <c r="CE128" s="141">
        <f t="shared" si="57"/>
        <v>0</v>
      </c>
      <c r="CF128" s="141">
        <f t="shared" si="57"/>
        <v>0</v>
      </c>
      <c r="CG128" s="141">
        <f t="shared" si="57"/>
        <v>0</v>
      </c>
      <c r="CH128" s="141">
        <f t="shared" si="57"/>
        <v>0</v>
      </c>
      <c r="CI128" s="141">
        <f t="shared" si="57"/>
        <v>0</v>
      </c>
      <c r="CJ128" s="141">
        <f t="shared" si="57"/>
        <v>0</v>
      </c>
      <c r="CK128" s="141">
        <f t="shared" si="57"/>
        <v>0</v>
      </c>
      <c r="CL128" s="141">
        <f t="shared" si="57"/>
        <v>0</v>
      </c>
      <c r="CN128" s="138"/>
      <c r="CO128" s="138"/>
    </row>
    <row r="129" spans="1:93" ht="15" customHeight="1" outlineLevel="1" x14ac:dyDescent="0.25">
      <c r="A129" s="129">
        <f t="shared" si="32"/>
        <v>123</v>
      </c>
      <c r="B129" s="203"/>
      <c r="C129" s="30" t="s">
        <v>128</v>
      </c>
      <c r="D129" s="29">
        <v>844.1</v>
      </c>
      <c r="E129" s="136">
        <v>-24738.77</v>
      </c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>
        <v>-3019.7705598200064</v>
      </c>
      <c r="Q129" s="50"/>
      <c r="R129" s="50"/>
      <c r="S129" s="50"/>
      <c r="T129" s="50"/>
      <c r="U129" s="50"/>
      <c r="V129" s="50"/>
      <c r="W129" s="136">
        <v>4926.0596065297468</v>
      </c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50"/>
      <c r="AS129" s="50"/>
      <c r="AT129" s="50"/>
      <c r="AU129" s="136">
        <f>SUM(F129:AT129)</f>
        <v>1906.2890467097404</v>
      </c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>
        <v>491.61703802008321</v>
      </c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0"/>
      <c r="BW129" s="50"/>
      <c r="BX129" s="50"/>
      <c r="BY129" s="50"/>
      <c r="BZ129" s="50"/>
      <c r="CA129" s="50"/>
      <c r="CB129" s="50"/>
      <c r="CC129" s="50"/>
      <c r="CD129" s="50"/>
      <c r="CE129" s="50"/>
      <c r="CF129" s="50"/>
      <c r="CG129" s="50"/>
      <c r="CH129" s="50"/>
      <c r="CI129" s="50"/>
      <c r="CJ129" s="50">
        <f t="shared" si="40"/>
        <v>491.61703802008321</v>
      </c>
      <c r="CK129" s="50">
        <f t="shared" ref="CK129:CK130" si="58">CJ129+AU129</f>
        <v>2397.9060847298238</v>
      </c>
      <c r="CL129" s="50">
        <f>CK129+E129</f>
        <v>-22340.863915270176</v>
      </c>
      <c r="CN129" s="138"/>
      <c r="CO129" s="138"/>
    </row>
    <row r="130" spans="1:93" ht="15" customHeight="1" outlineLevel="1" x14ac:dyDescent="0.25">
      <c r="A130" s="129"/>
      <c r="B130" s="203"/>
      <c r="C130" s="30" t="s">
        <v>697</v>
      </c>
      <c r="D130" s="29">
        <v>846.2</v>
      </c>
      <c r="E130" s="136">
        <v>-2941.04</v>
      </c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136">
        <v>325.54124671232557</v>
      </c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50"/>
      <c r="AR130" s="50"/>
      <c r="AS130" s="50"/>
      <c r="AT130" s="50"/>
      <c r="AU130" s="136">
        <f>SUM(F130:AT130)</f>
        <v>325.54124671232557</v>
      </c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0"/>
      <c r="BW130" s="50"/>
      <c r="BX130" s="50"/>
      <c r="BY130" s="50"/>
      <c r="BZ130" s="50"/>
      <c r="CA130" s="50"/>
      <c r="CB130" s="50"/>
      <c r="CC130" s="50"/>
      <c r="CD130" s="50"/>
      <c r="CE130" s="50"/>
      <c r="CF130" s="50"/>
      <c r="CG130" s="50"/>
      <c r="CH130" s="50"/>
      <c r="CI130" s="50"/>
      <c r="CJ130" s="50">
        <f t="shared" si="40"/>
        <v>0</v>
      </c>
      <c r="CK130" s="50">
        <f t="shared" si="58"/>
        <v>325.54124671232557</v>
      </c>
      <c r="CL130" s="50">
        <f>CK130+E130</f>
        <v>-2615.4987532876744</v>
      </c>
      <c r="CN130" s="138"/>
      <c r="CO130" s="138"/>
    </row>
    <row r="131" spans="1:93" ht="15" customHeight="1" outlineLevel="1" x14ac:dyDescent="0.25">
      <c r="A131" s="129">
        <f>A129+1</f>
        <v>124</v>
      </c>
      <c r="B131" s="204"/>
      <c r="C131" s="206" t="s">
        <v>130</v>
      </c>
      <c r="D131" s="196"/>
      <c r="E131" s="141">
        <f>SUM(E129:E130)</f>
        <v>-27679.81</v>
      </c>
      <c r="F131" s="141">
        <f t="shared" ref="F131:BR131" si="59">SUM(F129:F130)</f>
        <v>0</v>
      </c>
      <c r="G131" s="141">
        <f t="shared" si="59"/>
        <v>0</v>
      </c>
      <c r="H131" s="141">
        <f t="shared" si="59"/>
        <v>0</v>
      </c>
      <c r="I131" s="141">
        <f t="shared" si="59"/>
        <v>0</v>
      </c>
      <c r="J131" s="141">
        <f t="shared" si="59"/>
        <v>0</v>
      </c>
      <c r="K131" s="141">
        <f t="shared" si="59"/>
        <v>0</v>
      </c>
      <c r="L131" s="141">
        <f t="shared" si="59"/>
        <v>0</v>
      </c>
      <c r="M131" s="141">
        <f t="shared" si="59"/>
        <v>0</v>
      </c>
      <c r="N131" s="141">
        <f t="shared" si="59"/>
        <v>0</v>
      </c>
      <c r="O131" s="141">
        <f t="shared" si="59"/>
        <v>0</v>
      </c>
      <c r="P131" s="141">
        <f t="shared" si="59"/>
        <v>-3019.7705598200064</v>
      </c>
      <c r="Q131" s="141">
        <f t="shared" si="59"/>
        <v>0</v>
      </c>
      <c r="R131" s="141">
        <f t="shared" si="59"/>
        <v>0</v>
      </c>
      <c r="S131" s="141">
        <f t="shared" si="59"/>
        <v>0</v>
      </c>
      <c r="T131" s="141">
        <f t="shared" si="59"/>
        <v>0</v>
      </c>
      <c r="U131" s="141">
        <f t="shared" si="59"/>
        <v>0</v>
      </c>
      <c r="V131" s="141">
        <f t="shared" si="59"/>
        <v>0</v>
      </c>
      <c r="W131" s="141">
        <f t="shared" si="59"/>
        <v>5251.6008532420728</v>
      </c>
      <c r="X131" s="141">
        <f t="shared" si="59"/>
        <v>0</v>
      </c>
      <c r="Y131" s="141">
        <f t="shared" si="59"/>
        <v>0</v>
      </c>
      <c r="Z131" s="141">
        <f t="shared" si="59"/>
        <v>0</v>
      </c>
      <c r="AA131" s="141">
        <f t="shared" si="59"/>
        <v>0</v>
      </c>
      <c r="AB131" s="141">
        <f t="shared" si="59"/>
        <v>0</v>
      </c>
      <c r="AC131" s="141">
        <f t="shared" si="59"/>
        <v>0</v>
      </c>
      <c r="AD131" s="141">
        <f t="shared" si="59"/>
        <v>0</v>
      </c>
      <c r="AE131" s="141">
        <f t="shared" si="59"/>
        <v>0</v>
      </c>
      <c r="AF131" s="141">
        <f t="shared" si="59"/>
        <v>0</v>
      </c>
      <c r="AG131" s="141">
        <f t="shared" si="59"/>
        <v>0</v>
      </c>
      <c r="AH131" s="141">
        <f t="shared" si="59"/>
        <v>0</v>
      </c>
      <c r="AI131" s="141">
        <f t="shared" si="59"/>
        <v>0</v>
      </c>
      <c r="AJ131" s="141">
        <f t="shared" si="59"/>
        <v>0</v>
      </c>
      <c r="AK131" s="141">
        <f t="shared" si="59"/>
        <v>0</v>
      </c>
      <c r="AL131" s="141">
        <f t="shared" si="59"/>
        <v>0</v>
      </c>
      <c r="AM131" s="141">
        <f t="shared" si="59"/>
        <v>0</v>
      </c>
      <c r="AN131" s="141">
        <f t="shared" si="59"/>
        <v>0</v>
      </c>
      <c r="AO131" s="141">
        <f t="shared" si="59"/>
        <v>0</v>
      </c>
      <c r="AP131" s="141"/>
      <c r="AQ131" s="141">
        <f t="shared" si="59"/>
        <v>0</v>
      </c>
      <c r="AR131" s="141">
        <f t="shared" si="59"/>
        <v>0</v>
      </c>
      <c r="AS131" s="141">
        <f t="shared" si="59"/>
        <v>0</v>
      </c>
      <c r="AT131" s="141">
        <f t="shared" si="59"/>
        <v>0</v>
      </c>
      <c r="AU131" s="141">
        <f>SUM(AU129:AU130)</f>
        <v>2231.830293422066</v>
      </c>
      <c r="AV131" s="141">
        <f t="shared" si="59"/>
        <v>0</v>
      </c>
      <c r="AW131" s="141">
        <f t="shared" si="59"/>
        <v>0</v>
      </c>
      <c r="AX131" s="141">
        <f t="shared" si="59"/>
        <v>0</v>
      </c>
      <c r="AY131" s="141">
        <f t="shared" si="59"/>
        <v>0</v>
      </c>
      <c r="AZ131" s="141">
        <f t="shared" si="59"/>
        <v>0</v>
      </c>
      <c r="BA131" s="141">
        <f t="shared" si="59"/>
        <v>0</v>
      </c>
      <c r="BB131" s="141">
        <f t="shared" si="59"/>
        <v>0</v>
      </c>
      <c r="BC131" s="141">
        <f t="shared" si="59"/>
        <v>0</v>
      </c>
      <c r="BD131" s="141">
        <f t="shared" si="59"/>
        <v>0</v>
      </c>
      <c r="BE131" s="141">
        <f t="shared" si="59"/>
        <v>0</v>
      </c>
      <c r="BF131" s="141">
        <f t="shared" si="59"/>
        <v>491.61703802008321</v>
      </c>
      <c r="BG131" s="141">
        <f t="shared" si="59"/>
        <v>0</v>
      </c>
      <c r="BH131" s="141">
        <f t="shared" si="59"/>
        <v>0</v>
      </c>
      <c r="BI131" s="141">
        <f t="shared" si="59"/>
        <v>0</v>
      </c>
      <c r="BJ131" s="141">
        <f t="shared" si="59"/>
        <v>0</v>
      </c>
      <c r="BK131" s="141">
        <f t="shared" si="59"/>
        <v>0</v>
      </c>
      <c r="BL131" s="141">
        <f t="shared" si="59"/>
        <v>0</v>
      </c>
      <c r="BM131" s="141">
        <f t="shared" si="59"/>
        <v>0</v>
      </c>
      <c r="BN131" s="141">
        <f t="shared" si="59"/>
        <v>0</v>
      </c>
      <c r="BO131" s="141">
        <f t="shared" si="59"/>
        <v>0</v>
      </c>
      <c r="BP131" s="141">
        <f t="shared" si="59"/>
        <v>0</v>
      </c>
      <c r="BQ131" s="141">
        <f t="shared" si="59"/>
        <v>0</v>
      </c>
      <c r="BR131" s="141">
        <f t="shared" si="59"/>
        <v>0</v>
      </c>
      <c r="BS131" s="141">
        <f t="shared" ref="BS131:CL131" si="60">SUM(BS129:BS130)</f>
        <v>0</v>
      </c>
      <c r="BT131" s="141">
        <f t="shared" si="60"/>
        <v>0</v>
      </c>
      <c r="BU131" s="141">
        <f t="shared" si="60"/>
        <v>0</v>
      </c>
      <c r="BV131" s="141">
        <f t="shared" si="60"/>
        <v>0</v>
      </c>
      <c r="BW131" s="141">
        <f t="shared" si="60"/>
        <v>0</v>
      </c>
      <c r="BX131" s="141">
        <f t="shared" si="60"/>
        <v>0</v>
      </c>
      <c r="BY131" s="141">
        <f t="shared" si="60"/>
        <v>0</v>
      </c>
      <c r="BZ131" s="141">
        <f t="shared" si="60"/>
        <v>0</v>
      </c>
      <c r="CA131" s="141">
        <f t="shared" si="60"/>
        <v>0</v>
      </c>
      <c r="CB131" s="141">
        <f t="shared" si="60"/>
        <v>0</v>
      </c>
      <c r="CC131" s="141">
        <f t="shared" si="60"/>
        <v>0</v>
      </c>
      <c r="CD131" s="141">
        <f t="shared" si="60"/>
        <v>0</v>
      </c>
      <c r="CE131" s="141">
        <f t="shared" si="60"/>
        <v>0</v>
      </c>
      <c r="CF131" s="141">
        <f t="shared" si="60"/>
        <v>0</v>
      </c>
      <c r="CG131" s="141">
        <f t="shared" si="60"/>
        <v>0</v>
      </c>
      <c r="CH131" s="141">
        <f t="shared" si="60"/>
        <v>0</v>
      </c>
      <c r="CI131" s="141">
        <f t="shared" si="60"/>
        <v>0</v>
      </c>
      <c r="CJ131" s="141">
        <f t="shared" si="60"/>
        <v>491.61703802008321</v>
      </c>
      <c r="CK131" s="141">
        <f t="shared" si="60"/>
        <v>2723.4473314421493</v>
      </c>
      <c r="CL131" s="141">
        <f t="shared" si="60"/>
        <v>-24956.362668557849</v>
      </c>
      <c r="CN131" s="138"/>
      <c r="CO131" s="138"/>
    </row>
    <row r="132" spans="1:93" ht="15" customHeight="1" outlineLevel="1" x14ac:dyDescent="0.25">
      <c r="A132" s="129">
        <f t="shared" si="32"/>
        <v>125</v>
      </c>
      <c r="B132" s="200" t="s">
        <v>131</v>
      </c>
      <c r="C132" s="200"/>
      <c r="D132" s="200"/>
      <c r="E132" s="141">
        <f>+E131+E128+E118+E111+E102</f>
        <v>3700370.4000000004</v>
      </c>
      <c r="F132" s="141">
        <f t="shared" ref="F132:CA132" si="61">+F131+F128+F118+F111+F102</f>
        <v>0</v>
      </c>
      <c r="G132" s="141">
        <f t="shared" si="61"/>
        <v>0</v>
      </c>
      <c r="H132" s="141">
        <f t="shared" si="61"/>
        <v>0</v>
      </c>
      <c r="I132" s="141">
        <f t="shared" si="61"/>
        <v>0</v>
      </c>
      <c r="J132" s="141">
        <f t="shared" si="61"/>
        <v>0</v>
      </c>
      <c r="K132" s="141">
        <f t="shared" si="61"/>
        <v>0</v>
      </c>
      <c r="L132" s="141">
        <f t="shared" si="61"/>
        <v>0</v>
      </c>
      <c r="M132" s="141">
        <f t="shared" si="61"/>
        <v>0</v>
      </c>
      <c r="N132" s="141">
        <f t="shared" si="61"/>
        <v>0</v>
      </c>
      <c r="O132" s="141">
        <f t="shared" si="61"/>
        <v>0</v>
      </c>
      <c r="P132" s="141">
        <f t="shared" si="61"/>
        <v>-41245.378408091419</v>
      </c>
      <c r="Q132" s="141">
        <f t="shared" si="61"/>
        <v>0</v>
      </c>
      <c r="R132" s="141">
        <f t="shared" si="61"/>
        <v>0</v>
      </c>
      <c r="S132" s="141">
        <f t="shared" si="61"/>
        <v>0</v>
      </c>
      <c r="T132" s="141">
        <f t="shared" si="61"/>
        <v>0</v>
      </c>
      <c r="U132" s="141">
        <f t="shared" si="61"/>
        <v>0</v>
      </c>
      <c r="V132" s="141">
        <f t="shared" si="61"/>
        <v>0</v>
      </c>
      <c r="W132" s="141">
        <f t="shared" si="61"/>
        <v>71729.4340869679</v>
      </c>
      <c r="X132" s="141">
        <f t="shared" si="61"/>
        <v>0</v>
      </c>
      <c r="Y132" s="141">
        <f t="shared" si="61"/>
        <v>0</v>
      </c>
      <c r="Z132" s="141">
        <f t="shared" si="61"/>
        <v>0</v>
      </c>
      <c r="AA132" s="141">
        <f t="shared" si="61"/>
        <v>0</v>
      </c>
      <c r="AB132" s="141">
        <f t="shared" si="61"/>
        <v>0</v>
      </c>
      <c r="AC132" s="141">
        <f t="shared" si="61"/>
        <v>0</v>
      </c>
      <c r="AD132" s="141">
        <f t="shared" si="61"/>
        <v>0</v>
      </c>
      <c r="AE132" s="141">
        <f t="shared" si="61"/>
        <v>0</v>
      </c>
      <c r="AF132" s="141">
        <f t="shared" si="61"/>
        <v>0</v>
      </c>
      <c r="AG132" s="141">
        <f t="shared" si="61"/>
        <v>0</v>
      </c>
      <c r="AH132" s="141">
        <f t="shared" si="61"/>
        <v>0</v>
      </c>
      <c r="AI132" s="141">
        <f t="shared" si="61"/>
        <v>0</v>
      </c>
      <c r="AJ132" s="141">
        <f t="shared" si="61"/>
        <v>0</v>
      </c>
      <c r="AK132" s="141">
        <f t="shared" si="61"/>
        <v>0</v>
      </c>
      <c r="AL132" s="141">
        <f t="shared" si="61"/>
        <v>0</v>
      </c>
      <c r="AM132" s="141">
        <f t="shared" si="61"/>
        <v>0</v>
      </c>
      <c r="AN132" s="141">
        <f t="shared" si="61"/>
        <v>0</v>
      </c>
      <c r="AO132" s="141">
        <f t="shared" si="61"/>
        <v>0</v>
      </c>
      <c r="AP132" s="141"/>
      <c r="AQ132" s="141">
        <f t="shared" si="61"/>
        <v>0</v>
      </c>
      <c r="AR132" s="141">
        <f t="shared" si="61"/>
        <v>0</v>
      </c>
      <c r="AS132" s="141">
        <f t="shared" si="61"/>
        <v>0</v>
      </c>
      <c r="AT132" s="141">
        <f t="shared" si="61"/>
        <v>0</v>
      </c>
      <c r="AU132" s="141">
        <f>+AU131+AU128+AU118+AU111+AU102</f>
        <v>30484.055678876466</v>
      </c>
      <c r="AV132" s="141">
        <f t="shared" si="61"/>
        <v>0</v>
      </c>
      <c r="AW132" s="141">
        <f t="shared" si="61"/>
        <v>0</v>
      </c>
      <c r="AX132" s="141">
        <f t="shared" si="61"/>
        <v>0</v>
      </c>
      <c r="AY132" s="141">
        <f t="shared" si="61"/>
        <v>0</v>
      </c>
      <c r="AZ132" s="141">
        <f t="shared" si="61"/>
        <v>0</v>
      </c>
      <c r="BA132" s="141">
        <f t="shared" si="61"/>
        <v>0</v>
      </c>
      <c r="BB132" s="141">
        <f t="shared" si="61"/>
        <v>0</v>
      </c>
      <c r="BC132" s="141">
        <f t="shared" si="61"/>
        <v>0</v>
      </c>
      <c r="BD132" s="141">
        <f t="shared" si="61"/>
        <v>0</v>
      </c>
      <c r="BE132" s="141">
        <f t="shared" si="61"/>
        <v>0</v>
      </c>
      <c r="BF132" s="141">
        <f t="shared" si="61"/>
        <v>6714.7256267747734</v>
      </c>
      <c r="BG132" s="141">
        <f t="shared" si="61"/>
        <v>0</v>
      </c>
      <c r="BH132" s="141">
        <f t="shared" si="61"/>
        <v>0</v>
      </c>
      <c r="BI132" s="141">
        <f t="shared" si="61"/>
        <v>0</v>
      </c>
      <c r="BJ132" s="141">
        <f t="shared" si="61"/>
        <v>0</v>
      </c>
      <c r="BK132" s="141">
        <f t="shared" si="61"/>
        <v>0</v>
      </c>
      <c r="BL132" s="141">
        <f t="shared" si="61"/>
        <v>0</v>
      </c>
      <c r="BM132" s="141">
        <f t="shared" si="61"/>
        <v>0</v>
      </c>
      <c r="BN132" s="141">
        <f t="shared" si="61"/>
        <v>0</v>
      </c>
      <c r="BO132" s="141">
        <f t="shared" si="61"/>
        <v>0</v>
      </c>
      <c r="BP132" s="141">
        <f t="shared" si="61"/>
        <v>0</v>
      </c>
      <c r="BQ132" s="141">
        <f t="shared" si="61"/>
        <v>0</v>
      </c>
      <c r="BR132" s="141">
        <f t="shared" si="61"/>
        <v>0</v>
      </c>
      <c r="BS132" s="141">
        <f t="shared" si="61"/>
        <v>0</v>
      </c>
      <c r="BT132" s="141">
        <f t="shared" si="61"/>
        <v>0</v>
      </c>
      <c r="BU132" s="141">
        <f t="shared" si="61"/>
        <v>0</v>
      </c>
      <c r="BV132" s="141">
        <f t="shared" si="61"/>
        <v>0</v>
      </c>
      <c r="BW132" s="141">
        <f t="shared" si="61"/>
        <v>0</v>
      </c>
      <c r="BX132" s="141">
        <f t="shared" si="61"/>
        <v>0</v>
      </c>
      <c r="BY132" s="141">
        <f t="shared" si="61"/>
        <v>0</v>
      </c>
      <c r="BZ132" s="141">
        <f t="shared" si="61"/>
        <v>0</v>
      </c>
      <c r="CA132" s="141">
        <f t="shared" si="61"/>
        <v>0</v>
      </c>
      <c r="CB132" s="141">
        <f t="shared" ref="CB132:CL132" si="62">+CB131+CB128+CB118+CB111+CB102</f>
        <v>0</v>
      </c>
      <c r="CC132" s="141">
        <f t="shared" si="62"/>
        <v>0</v>
      </c>
      <c r="CD132" s="141">
        <f t="shared" si="62"/>
        <v>0</v>
      </c>
      <c r="CE132" s="141">
        <f t="shared" si="62"/>
        <v>0</v>
      </c>
      <c r="CF132" s="141">
        <f t="shared" si="62"/>
        <v>0</v>
      </c>
      <c r="CG132" s="141">
        <f t="shared" si="62"/>
        <v>0</v>
      </c>
      <c r="CH132" s="141">
        <f t="shared" si="62"/>
        <v>0</v>
      </c>
      <c r="CI132" s="141">
        <f t="shared" si="62"/>
        <v>0</v>
      </c>
      <c r="CJ132" s="141">
        <f t="shared" si="62"/>
        <v>6714.7256267747734</v>
      </c>
      <c r="CK132" s="141">
        <f t="shared" si="62"/>
        <v>37198.781305651239</v>
      </c>
      <c r="CL132" s="141">
        <f t="shared" si="62"/>
        <v>3737569.1813056506</v>
      </c>
      <c r="CN132" s="138"/>
      <c r="CO132" s="138"/>
    </row>
    <row r="133" spans="1:93" ht="15" customHeight="1" outlineLevel="1" x14ac:dyDescent="0.25">
      <c r="A133" s="129">
        <f t="shared" si="32"/>
        <v>126</v>
      </c>
      <c r="B133" s="192" t="s">
        <v>132</v>
      </c>
      <c r="C133" s="28" t="s">
        <v>99</v>
      </c>
      <c r="D133" s="35">
        <v>850</v>
      </c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50"/>
      <c r="AR133" s="50"/>
      <c r="AS133" s="50"/>
      <c r="AT133" s="50"/>
      <c r="AU133" s="136">
        <f t="shared" ref="AU133:AU143" si="63">SUM(F133:AT133)</f>
        <v>0</v>
      </c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0"/>
      <c r="BW133" s="50"/>
      <c r="BX133" s="50"/>
      <c r="BY133" s="50"/>
      <c r="BZ133" s="50"/>
      <c r="CA133" s="50"/>
      <c r="CB133" s="50"/>
      <c r="CC133" s="50"/>
      <c r="CD133" s="50"/>
      <c r="CE133" s="50"/>
      <c r="CF133" s="50"/>
      <c r="CG133" s="50"/>
      <c r="CH133" s="50"/>
      <c r="CI133" s="50"/>
      <c r="CJ133" s="50">
        <f t="shared" ref="CJ133:CJ151" si="64">SUM(AV133:CI133)</f>
        <v>0</v>
      </c>
      <c r="CK133" s="50">
        <f t="shared" ref="CK133:CK143" si="65">CJ133+AU133</f>
        <v>0</v>
      </c>
      <c r="CL133" s="50">
        <f t="shared" ref="CL133:CL143" si="66">CK133+E133</f>
        <v>0</v>
      </c>
      <c r="CN133" s="138"/>
      <c r="CO133" s="138"/>
    </row>
    <row r="134" spans="1:93" ht="15" customHeight="1" outlineLevel="1" x14ac:dyDescent="0.25">
      <c r="A134" s="129">
        <f t="shared" si="32"/>
        <v>127</v>
      </c>
      <c r="B134" s="203"/>
      <c r="C134" s="31" t="s">
        <v>133</v>
      </c>
      <c r="D134" s="26">
        <v>851</v>
      </c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50"/>
      <c r="AR134" s="50"/>
      <c r="AS134" s="50"/>
      <c r="AT134" s="50"/>
      <c r="AU134" s="136">
        <f t="shared" si="63"/>
        <v>0</v>
      </c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0"/>
      <c r="BW134" s="50"/>
      <c r="BX134" s="50"/>
      <c r="BY134" s="50"/>
      <c r="BZ134" s="50"/>
      <c r="CA134" s="50"/>
      <c r="CB134" s="50"/>
      <c r="CC134" s="50"/>
      <c r="CD134" s="50"/>
      <c r="CE134" s="50"/>
      <c r="CF134" s="50"/>
      <c r="CG134" s="50"/>
      <c r="CH134" s="50"/>
      <c r="CI134" s="50"/>
      <c r="CJ134" s="50">
        <f t="shared" si="64"/>
        <v>0</v>
      </c>
      <c r="CK134" s="50">
        <f t="shared" si="65"/>
        <v>0</v>
      </c>
      <c r="CL134" s="50">
        <f t="shared" si="66"/>
        <v>0</v>
      </c>
      <c r="CN134" s="138"/>
      <c r="CO134" s="138"/>
    </row>
    <row r="135" spans="1:93" ht="15" customHeight="1" outlineLevel="1" x14ac:dyDescent="0.25">
      <c r="A135" s="129">
        <f t="shared" si="32"/>
        <v>128</v>
      </c>
      <c r="B135" s="203"/>
      <c r="C135" s="31" t="s">
        <v>134</v>
      </c>
      <c r="D135" s="26">
        <v>852</v>
      </c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50"/>
      <c r="AR135" s="50"/>
      <c r="AS135" s="50"/>
      <c r="AT135" s="50"/>
      <c r="AU135" s="136">
        <f t="shared" si="63"/>
        <v>0</v>
      </c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0"/>
      <c r="BW135" s="50"/>
      <c r="BX135" s="50"/>
      <c r="BY135" s="50"/>
      <c r="BZ135" s="50"/>
      <c r="CA135" s="50"/>
      <c r="CB135" s="50"/>
      <c r="CC135" s="50"/>
      <c r="CD135" s="50"/>
      <c r="CE135" s="50"/>
      <c r="CF135" s="50"/>
      <c r="CG135" s="50"/>
      <c r="CH135" s="50"/>
      <c r="CI135" s="50"/>
      <c r="CJ135" s="50">
        <f t="shared" si="64"/>
        <v>0</v>
      </c>
      <c r="CK135" s="50">
        <f t="shared" si="65"/>
        <v>0</v>
      </c>
      <c r="CL135" s="50">
        <f t="shared" si="66"/>
        <v>0</v>
      </c>
      <c r="CN135" s="138"/>
      <c r="CO135" s="138"/>
    </row>
    <row r="136" spans="1:93" ht="15" customHeight="1" outlineLevel="1" x14ac:dyDescent="0.25">
      <c r="A136" s="129">
        <f t="shared" si="32"/>
        <v>129</v>
      </c>
      <c r="B136" s="203"/>
      <c r="C136" s="31" t="s">
        <v>135</v>
      </c>
      <c r="D136" s="26">
        <v>853</v>
      </c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50"/>
      <c r="AR136" s="50"/>
      <c r="AS136" s="50"/>
      <c r="AT136" s="50"/>
      <c r="AU136" s="136">
        <f t="shared" si="63"/>
        <v>0</v>
      </c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0"/>
      <c r="BW136" s="50"/>
      <c r="BX136" s="50"/>
      <c r="BY136" s="50"/>
      <c r="BZ136" s="50"/>
      <c r="CA136" s="50"/>
      <c r="CB136" s="50"/>
      <c r="CC136" s="50"/>
      <c r="CD136" s="50"/>
      <c r="CE136" s="50"/>
      <c r="CF136" s="50"/>
      <c r="CG136" s="50"/>
      <c r="CH136" s="50"/>
      <c r="CI136" s="50"/>
      <c r="CJ136" s="50">
        <f t="shared" si="64"/>
        <v>0</v>
      </c>
      <c r="CK136" s="50">
        <f t="shared" si="65"/>
        <v>0</v>
      </c>
      <c r="CL136" s="50">
        <f t="shared" si="66"/>
        <v>0</v>
      </c>
      <c r="CN136" s="138"/>
      <c r="CO136" s="138"/>
    </row>
    <row r="137" spans="1:93" ht="15" customHeight="1" outlineLevel="1" x14ac:dyDescent="0.25">
      <c r="A137" s="129">
        <f t="shared" ref="A137:A200" si="67">A136+1</f>
        <v>130</v>
      </c>
      <c r="B137" s="203"/>
      <c r="C137" s="31" t="s">
        <v>136</v>
      </c>
      <c r="D137" s="26">
        <v>854</v>
      </c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50"/>
      <c r="AR137" s="50"/>
      <c r="AS137" s="50"/>
      <c r="AT137" s="50"/>
      <c r="AU137" s="136">
        <f t="shared" si="63"/>
        <v>0</v>
      </c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0"/>
      <c r="BW137" s="50"/>
      <c r="BX137" s="50"/>
      <c r="BY137" s="50"/>
      <c r="BZ137" s="50"/>
      <c r="CA137" s="50"/>
      <c r="CB137" s="50"/>
      <c r="CC137" s="50"/>
      <c r="CD137" s="50"/>
      <c r="CE137" s="50"/>
      <c r="CF137" s="50"/>
      <c r="CG137" s="50"/>
      <c r="CH137" s="50"/>
      <c r="CI137" s="50"/>
      <c r="CJ137" s="50">
        <f t="shared" si="64"/>
        <v>0</v>
      </c>
      <c r="CK137" s="50">
        <f t="shared" si="65"/>
        <v>0</v>
      </c>
      <c r="CL137" s="50">
        <f t="shared" si="66"/>
        <v>0</v>
      </c>
      <c r="CN137" s="138"/>
      <c r="CO137" s="138"/>
    </row>
    <row r="138" spans="1:93" ht="15" customHeight="1" outlineLevel="1" x14ac:dyDescent="0.25">
      <c r="A138" s="129">
        <f t="shared" si="67"/>
        <v>131</v>
      </c>
      <c r="B138" s="203"/>
      <c r="C138" s="31" t="s">
        <v>137</v>
      </c>
      <c r="D138" s="26">
        <v>855</v>
      </c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50"/>
      <c r="AR138" s="50"/>
      <c r="AS138" s="50"/>
      <c r="AT138" s="50"/>
      <c r="AU138" s="136">
        <f t="shared" si="63"/>
        <v>0</v>
      </c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0"/>
      <c r="BW138" s="50"/>
      <c r="BX138" s="50"/>
      <c r="BY138" s="50"/>
      <c r="BZ138" s="50"/>
      <c r="CA138" s="50"/>
      <c r="CB138" s="50"/>
      <c r="CC138" s="50"/>
      <c r="CD138" s="50"/>
      <c r="CE138" s="50"/>
      <c r="CF138" s="50"/>
      <c r="CG138" s="50"/>
      <c r="CH138" s="50"/>
      <c r="CI138" s="50"/>
      <c r="CJ138" s="50">
        <f t="shared" si="64"/>
        <v>0</v>
      </c>
      <c r="CK138" s="50">
        <f t="shared" si="65"/>
        <v>0</v>
      </c>
      <c r="CL138" s="50">
        <f t="shared" si="66"/>
        <v>0</v>
      </c>
      <c r="CN138" s="138"/>
      <c r="CO138" s="138"/>
    </row>
    <row r="139" spans="1:93" ht="15" customHeight="1" outlineLevel="1" x14ac:dyDescent="0.25">
      <c r="A139" s="129">
        <f t="shared" si="67"/>
        <v>132</v>
      </c>
      <c r="B139" s="203"/>
      <c r="C139" s="31" t="s">
        <v>138</v>
      </c>
      <c r="D139" s="26">
        <v>856</v>
      </c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50"/>
      <c r="AR139" s="50"/>
      <c r="AS139" s="50"/>
      <c r="AT139" s="50"/>
      <c r="AU139" s="136">
        <f t="shared" si="63"/>
        <v>0</v>
      </c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0"/>
      <c r="BW139" s="50"/>
      <c r="BX139" s="50"/>
      <c r="BY139" s="50"/>
      <c r="BZ139" s="50"/>
      <c r="CA139" s="50"/>
      <c r="CB139" s="50"/>
      <c r="CC139" s="50"/>
      <c r="CD139" s="50"/>
      <c r="CE139" s="50"/>
      <c r="CF139" s="50"/>
      <c r="CG139" s="50"/>
      <c r="CH139" s="50"/>
      <c r="CI139" s="50"/>
      <c r="CJ139" s="50">
        <f t="shared" si="64"/>
        <v>0</v>
      </c>
      <c r="CK139" s="50">
        <f t="shared" si="65"/>
        <v>0</v>
      </c>
      <c r="CL139" s="50">
        <f t="shared" si="66"/>
        <v>0</v>
      </c>
      <c r="CN139" s="138"/>
      <c r="CO139" s="138"/>
    </row>
    <row r="140" spans="1:93" ht="15" customHeight="1" outlineLevel="1" x14ac:dyDescent="0.25">
      <c r="A140" s="129">
        <f t="shared" si="67"/>
        <v>133</v>
      </c>
      <c r="B140" s="203"/>
      <c r="C140" s="31" t="s">
        <v>105</v>
      </c>
      <c r="D140" s="26">
        <v>857</v>
      </c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50"/>
      <c r="AR140" s="50"/>
      <c r="AS140" s="50"/>
      <c r="AT140" s="50"/>
      <c r="AU140" s="136">
        <f t="shared" si="63"/>
        <v>0</v>
      </c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0"/>
      <c r="BW140" s="50"/>
      <c r="BX140" s="50"/>
      <c r="BY140" s="50"/>
      <c r="BZ140" s="50"/>
      <c r="CA140" s="50"/>
      <c r="CB140" s="50"/>
      <c r="CC140" s="50"/>
      <c r="CD140" s="50"/>
      <c r="CE140" s="50"/>
      <c r="CF140" s="50"/>
      <c r="CG140" s="50"/>
      <c r="CH140" s="50"/>
      <c r="CI140" s="50"/>
      <c r="CJ140" s="50">
        <f t="shared" si="64"/>
        <v>0</v>
      </c>
      <c r="CK140" s="50">
        <f t="shared" si="65"/>
        <v>0</v>
      </c>
      <c r="CL140" s="50">
        <f t="shared" si="66"/>
        <v>0</v>
      </c>
      <c r="CN140" s="138"/>
      <c r="CO140" s="138"/>
    </row>
    <row r="141" spans="1:93" ht="15" customHeight="1" outlineLevel="1" x14ac:dyDescent="0.25">
      <c r="A141" s="129">
        <f t="shared" si="67"/>
        <v>134</v>
      </c>
      <c r="B141" s="203"/>
      <c r="C141" s="31" t="s">
        <v>139</v>
      </c>
      <c r="D141" s="26">
        <v>858</v>
      </c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50"/>
      <c r="AR141" s="50"/>
      <c r="AS141" s="50"/>
      <c r="AT141" s="50"/>
      <c r="AU141" s="136">
        <f t="shared" si="63"/>
        <v>0</v>
      </c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0"/>
      <c r="BW141" s="50"/>
      <c r="BX141" s="50"/>
      <c r="BY141" s="50"/>
      <c r="BZ141" s="50"/>
      <c r="CA141" s="50"/>
      <c r="CB141" s="50"/>
      <c r="CC141" s="50"/>
      <c r="CD141" s="50"/>
      <c r="CE141" s="50"/>
      <c r="CF141" s="50"/>
      <c r="CG141" s="50"/>
      <c r="CH141" s="50"/>
      <c r="CI141" s="50"/>
      <c r="CJ141" s="50">
        <f t="shared" si="64"/>
        <v>0</v>
      </c>
      <c r="CK141" s="50">
        <f t="shared" si="65"/>
        <v>0</v>
      </c>
      <c r="CL141" s="50">
        <f t="shared" si="66"/>
        <v>0</v>
      </c>
      <c r="CN141" s="138"/>
      <c r="CO141" s="138"/>
    </row>
    <row r="142" spans="1:93" ht="15" customHeight="1" outlineLevel="1" x14ac:dyDescent="0.25">
      <c r="A142" s="129">
        <f t="shared" si="67"/>
        <v>135</v>
      </c>
      <c r="B142" s="203"/>
      <c r="C142" s="31" t="s">
        <v>108</v>
      </c>
      <c r="D142" s="26">
        <v>859</v>
      </c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50"/>
      <c r="AR142" s="50"/>
      <c r="AS142" s="50"/>
      <c r="AT142" s="50"/>
      <c r="AU142" s="136">
        <f t="shared" si="63"/>
        <v>0</v>
      </c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0"/>
      <c r="BW142" s="50"/>
      <c r="BX142" s="50"/>
      <c r="BY142" s="50"/>
      <c r="BZ142" s="50"/>
      <c r="CA142" s="50"/>
      <c r="CB142" s="50"/>
      <c r="CC142" s="50"/>
      <c r="CD142" s="50"/>
      <c r="CE142" s="50"/>
      <c r="CF142" s="50"/>
      <c r="CG142" s="50"/>
      <c r="CH142" s="50"/>
      <c r="CI142" s="50"/>
      <c r="CJ142" s="50">
        <f t="shared" si="64"/>
        <v>0</v>
      </c>
      <c r="CK142" s="50">
        <f t="shared" si="65"/>
        <v>0</v>
      </c>
      <c r="CL142" s="50">
        <f t="shared" si="66"/>
        <v>0</v>
      </c>
      <c r="CN142" s="138"/>
      <c r="CO142" s="138"/>
    </row>
    <row r="143" spans="1:93" ht="15" customHeight="1" outlineLevel="1" x14ac:dyDescent="0.25">
      <c r="A143" s="129">
        <f t="shared" si="67"/>
        <v>136</v>
      </c>
      <c r="B143" s="203"/>
      <c r="C143" s="31" t="s">
        <v>68</v>
      </c>
      <c r="D143" s="26">
        <v>860</v>
      </c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50"/>
      <c r="AR143" s="50"/>
      <c r="AS143" s="50"/>
      <c r="AT143" s="50"/>
      <c r="AU143" s="136">
        <f t="shared" si="63"/>
        <v>0</v>
      </c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0"/>
      <c r="BW143" s="50"/>
      <c r="BX143" s="50"/>
      <c r="BY143" s="50"/>
      <c r="BZ143" s="50"/>
      <c r="CA143" s="50"/>
      <c r="CB143" s="50"/>
      <c r="CC143" s="50"/>
      <c r="CD143" s="50"/>
      <c r="CE143" s="50"/>
      <c r="CF143" s="50"/>
      <c r="CG143" s="50"/>
      <c r="CH143" s="50"/>
      <c r="CI143" s="50"/>
      <c r="CJ143" s="50">
        <f t="shared" si="64"/>
        <v>0</v>
      </c>
      <c r="CK143" s="50">
        <f t="shared" si="65"/>
        <v>0</v>
      </c>
      <c r="CL143" s="50">
        <f t="shared" si="66"/>
        <v>0</v>
      </c>
      <c r="CN143" s="138"/>
      <c r="CO143" s="138"/>
    </row>
    <row r="144" spans="1:93" ht="15" customHeight="1" outlineLevel="1" x14ac:dyDescent="0.25">
      <c r="A144" s="129">
        <f t="shared" si="67"/>
        <v>137</v>
      </c>
      <c r="B144" s="203"/>
      <c r="C144" s="206" t="s">
        <v>140</v>
      </c>
      <c r="D144" s="196"/>
      <c r="E144" s="141">
        <f>SUM(E133:E143)</f>
        <v>0</v>
      </c>
      <c r="F144" s="141">
        <f t="shared" ref="F144:CA144" si="68">SUM(F133:F143)</f>
        <v>0</v>
      </c>
      <c r="G144" s="141">
        <f t="shared" si="68"/>
        <v>0</v>
      </c>
      <c r="H144" s="141">
        <f t="shared" si="68"/>
        <v>0</v>
      </c>
      <c r="I144" s="141">
        <f t="shared" si="68"/>
        <v>0</v>
      </c>
      <c r="J144" s="141">
        <f t="shared" si="68"/>
        <v>0</v>
      </c>
      <c r="K144" s="141">
        <f t="shared" si="68"/>
        <v>0</v>
      </c>
      <c r="L144" s="141">
        <f t="shared" si="68"/>
        <v>0</v>
      </c>
      <c r="M144" s="141">
        <f t="shared" si="68"/>
        <v>0</v>
      </c>
      <c r="N144" s="141">
        <f t="shared" si="68"/>
        <v>0</v>
      </c>
      <c r="O144" s="141">
        <f t="shared" si="68"/>
        <v>0</v>
      </c>
      <c r="P144" s="141">
        <f t="shared" si="68"/>
        <v>0</v>
      </c>
      <c r="Q144" s="141">
        <f t="shared" si="68"/>
        <v>0</v>
      </c>
      <c r="R144" s="141">
        <f t="shared" si="68"/>
        <v>0</v>
      </c>
      <c r="S144" s="141">
        <f t="shared" si="68"/>
        <v>0</v>
      </c>
      <c r="T144" s="141">
        <f t="shared" si="68"/>
        <v>0</v>
      </c>
      <c r="U144" s="141">
        <f t="shared" si="68"/>
        <v>0</v>
      </c>
      <c r="V144" s="141">
        <f t="shared" si="68"/>
        <v>0</v>
      </c>
      <c r="W144" s="141">
        <f t="shared" si="68"/>
        <v>0</v>
      </c>
      <c r="X144" s="141">
        <f t="shared" si="68"/>
        <v>0</v>
      </c>
      <c r="Y144" s="141">
        <f t="shared" si="68"/>
        <v>0</v>
      </c>
      <c r="Z144" s="141">
        <f t="shared" si="68"/>
        <v>0</v>
      </c>
      <c r="AA144" s="141">
        <f t="shared" si="68"/>
        <v>0</v>
      </c>
      <c r="AB144" s="141">
        <f t="shared" si="68"/>
        <v>0</v>
      </c>
      <c r="AC144" s="141">
        <f t="shared" si="68"/>
        <v>0</v>
      </c>
      <c r="AD144" s="141">
        <f t="shared" si="68"/>
        <v>0</v>
      </c>
      <c r="AE144" s="141">
        <f t="shared" si="68"/>
        <v>0</v>
      </c>
      <c r="AF144" s="141">
        <f t="shared" si="68"/>
        <v>0</v>
      </c>
      <c r="AG144" s="141">
        <f t="shared" si="68"/>
        <v>0</v>
      </c>
      <c r="AH144" s="141">
        <f t="shared" si="68"/>
        <v>0</v>
      </c>
      <c r="AI144" s="141">
        <f t="shared" si="68"/>
        <v>0</v>
      </c>
      <c r="AJ144" s="141">
        <f t="shared" si="68"/>
        <v>0</v>
      </c>
      <c r="AK144" s="141">
        <f t="shared" si="68"/>
        <v>0</v>
      </c>
      <c r="AL144" s="141">
        <f t="shared" si="68"/>
        <v>0</v>
      </c>
      <c r="AM144" s="141">
        <f t="shared" si="68"/>
        <v>0</v>
      </c>
      <c r="AN144" s="141">
        <f t="shared" si="68"/>
        <v>0</v>
      </c>
      <c r="AO144" s="141">
        <f t="shared" si="68"/>
        <v>0</v>
      </c>
      <c r="AP144" s="141"/>
      <c r="AQ144" s="141">
        <f t="shared" si="68"/>
        <v>0</v>
      </c>
      <c r="AR144" s="141">
        <f t="shared" si="68"/>
        <v>0</v>
      </c>
      <c r="AS144" s="141">
        <f t="shared" si="68"/>
        <v>0</v>
      </c>
      <c r="AT144" s="141">
        <f t="shared" si="68"/>
        <v>0</v>
      </c>
      <c r="AU144" s="141">
        <f t="shared" si="68"/>
        <v>0</v>
      </c>
      <c r="AV144" s="141">
        <f t="shared" si="68"/>
        <v>0</v>
      </c>
      <c r="AW144" s="141">
        <f t="shared" si="68"/>
        <v>0</v>
      </c>
      <c r="AX144" s="141">
        <f t="shared" si="68"/>
        <v>0</v>
      </c>
      <c r="AY144" s="141">
        <f t="shared" si="68"/>
        <v>0</v>
      </c>
      <c r="AZ144" s="141">
        <f t="shared" si="68"/>
        <v>0</v>
      </c>
      <c r="BA144" s="141">
        <f t="shared" si="68"/>
        <v>0</v>
      </c>
      <c r="BB144" s="141">
        <f t="shared" si="68"/>
        <v>0</v>
      </c>
      <c r="BC144" s="141">
        <f t="shared" si="68"/>
        <v>0</v>
      </c>
      <c r="BD144" s="141">
        <f t="shared" si="68"/>
        <v>0</v>
      </c>
      <c r="BE144" s="141">
        <f t="shared" si="68"/>
        <v>0</v>
      </c>
      <c r="BF144" s="141">
        <f t="shared" si="68"/>
        <v>0</v>
      </c>
      <c r="BG144" s="141">
        <f t="shared" si="68"/>
        <v>0</v>
      </c>
      <c r="BH144" s="141">
        <f t="shared" si="68"/>
        <v>0</v>
      </c>
      <c r="BI144" s="141">
        <f t="shared" si="68"/>
        <v>0</v>
      </c>
      <c r="BJ144" s="141">
        <f t="shared" si="68"/>
        <v>0</v>
      </c>
      <c r="BK144" s="141">
        <f t="shared" si="68"/>
        <v>0</v>
      </c>
      <c r="BL144" s="141">
        <f t="shared" si="68"/>
        <v>0</v>
      </c>
      <c r="BM144" s="141">
        <f t="shared" si="68"/>
        <v>0</v>
      </c>
      <c r="BN144" s="141">
        <f t="shared" si="68"/>
        <v>0</v>
      </c>
      <c r="BO144" s="141">
        <f t="shared" si="68"/>
        <v>0</v>
      </c>
      <c r="BP144" s="141">
        <f t="shared" si="68"/>
        <v>0</v>
      </c>
      <c r="BQ144" s="141">
        <f t="shared" si="68"/>
        <v>0</v>
      </c>
      <c r="BR144" s="141">
        <f t="shared" si="68"/>
        <v>0</v>
      </c>
      <c r="BS144" s="141">
        <f t="shared" si="68"/>
        <v>0</v>
      </c>
      <c r="BT144" s="141">
        <f t="shared" si="68"/>
        <v>0</v>
      </c>
      <c r="BU144" s="141">
        <f t="shared" si="68"/>
        <v>0</v>
      </c>
      <c r="BV144" s="141">
        <f t="shared" si="68"/>
        <v>0</v>
      </c>
      <c r="BW144" s="141">
        <f t="shared" si="68"/>
        <v>0</v>
      </c>
      <c r="BX144" s="141">
        <f t="shared" si="68"/>
        <v>0</v>
      </c>
      <c r="BY144" s="141">
        <f t="shared" si="68"/>
        <v>0</v>
      </c>
      <c r="BZ144" s="141">
        <f t="shared" si="68"/>
        <v>0</v>
      </c>
      <c r="CA144" s="141">
        <f t="shared" si="68"/>
        <v>0</v>
      </c>
      <c r="CB144" s="141">
        <f t="shared" ref="CB144:CL144" si="69">SUM(CB133:CB143)</f>
        <v>0</v>
      </c>
      <c r="CC144" s="141">
        <f t="shared" si="69"/>
        <v>0</v>
      </c>
      <c r="CD144" s="141">
        <f t="shared" si="69"/>
        <v>0</v>
      </c>
      <c r="CE144" s="141">
        <f t="shared" si="69"/>
        <v>0</v>
      </c>
      <c r="CF144" s="141">
        <f t="shared" si="69"/>
        <v>0</v>
      </c>
      <c r="CG144" s="141">
        <f t="shared" si="69"/>
        <v>0</v>
      </c>
      <c r="CH144" s="141">
        <f t="shared" si="69"/>
        <v>0</v>
      </c>
      <c r="CI144" s="141">
        <f t="shared" si="69"/>
        <v>0</v>
      </c>
      <c r="CJ144" s="141">
        <f t="shared" si="69"/>
        <v>0</v>
      </c>
      <c r="CK144" s="141">
        <f t="shared" si="69"/>
        <v>0</v>
      </c>
      <c r="CL144" s="141">
        <f t="shared" si="69"/>
        <v>0</v>
      </c>
      <c r="CN144" s="138"/>
      <c r="CO144" s="138"/>
    </row>
    <row r="145" spans="1:93" ht="15" customHeight="1" outlineLevel="1" x14ac:dyDescent="0.25">
      <c r="A145" s="129">
        <f t="shared" si="67"/>
        <v>138</v>
      </c>
      <c r="B145" s="203"/>
      <c r="C145" s="28" t="s">
        <v>69</v>
      </c>
      <c r="D145" s="35">
        <v>861</v>
      </c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50"/>
      <c r="AR145" s="50"/>
      <c r="AS145" s="50"/>
      <c r="AT145" s="50"/>
      <c r="AU145" s="136">
        <f t="shared" ref="AU145:AU151" si="70">SUM(F145:AT145)</f>
        <v>0</v>
      </c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0"/>
      <c r="BW145" s="50"/>
      <c r="BX145" s="50"/>
      <c r="BY145" s="50"/>
      <c r="BZ145" s="50"/>
      <c r="CA145" s="50"/>
      <c r="CB145" s="50"/>
      <c r="CC145" s="50"/>
      <c r="CD145" s="50"/>
      <c r="CE145" s="50"/>
      <c r="CF145" s="50"/>
      <c r="CG145" s="50"/>
      <c r="CH145" s="50"/>
      <c r="CI145" s="50"/>
      <c r="CJ145" s="50">
        <f t="shared" si="64"/>
        <v>0</v>
      </c>
      <c r="CK145" s="50">
        <f t="shared" ref="CK145:CK151" si="71">CJ145+AU145</f>
        <v>0</v>
      </c>
      <c r="CL145" s="50">
        <f t="shared" ref="CL145:CL151" si="72">CK145+E145</f>
        <v>0</v>
      </c>
      <c r="CN145" s="138"/>
      <c r="CO145" s="138"/>
    </row>
    <row r="146" spans="1:93" ht="15" customHeight="1" outlineLevel="1" x14ac:dyDescent="0.25">
      <c r="A146" s="129">
        <f t="shared" si="67"/>
        <v>139</v>
      </c>
      <c r="B146" s="203"/>
      <c r="C146" s="31" t="s">
        <v>70</v>
      </c>
      <c r="D146" s="26">
        <v>862</v>
      </c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50"/>
      <c r="AR146" s="50"/>
      <c r="AS146" s="50"/>
      <c r="AT146" s="50"/>
      <c r="AU146" s="136">
        <f t="shared" si="70"/>
        <v>0</v>
      </c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0"/>
      <c r="BW146" s="50"/>
      <c r="BX146" s="50"/>
      <c r="BY146" s="50"/>
      <c r="BZ146" s="50"/>
      <c r="CA146" s="50"/>
      <c r="CB146" s="50"/>
      <c r="CC146" s="50"/>
      <c r="CD146" s="50"/>
      <c r="CE146" s="50"/>
      <c r="CF146" s="50"/>
      <c r="CG146" s="50"/>
      <c r="CH146" s="50"/>
      <c r="CI146" s="50"/>
      <c r="CJ146" s="50">
        <f t="shared" si="64"/>
        <v>0</v>
      </c>
      <c r="CK146" s="50">
        <f t="shared" si="71"/>
        <v>0</v>
      </c>
      <c r="CL146" s="50">
        <f t="shared" si="72"/>
        <v>0</v>
      </c>
      <c r="CN146" s="138"/>
      <c r="CO146" s="138"/>
    </row>
    <row r="147" spans="1:93" ht="15" customHeight="1" outlineLevel="1" x14ac:dyDescent="0.25">
      <c r="A147" s="129">
        <f t="shared" si="67"/>
        <v>140</v>
      </c>
      <c r="B147" s="203"/>
      <c r="C147" s="31" t="s">
        <v>141</v>
      </c>
      <c r="D147" s="26">
        <v>863</v>
      </c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50"/>
      <c r="AR147" s="50"/>
      <c r="AS147" s="50"/>
      <c r="AT147" s="50"/>
      <c r="AU147" s="136">
        <f t="shared" si="70"/>
        <v>0</v>
      </c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0"/>
      <c r="BW147" s="50"/>
      <c r="BX147" s="50"/>
      <c r="BY147" s="50"/>
      <c r="BZ147" s="50"/>
      <c r="CA147" s="50"/>
      <c r="CB147" s="50"/>
      <c r="CC147" s="50"/>
      <c r="CD147" s="50"/>
      <c r="CE147" s="50"/>
      <c r="CF147" s="50"/>
      <c r="CG147" s="50"/>
      <c r="CH147" s="50"/>
      <c r="CI147" s="50"/>
      <c r="CJ147" s="50">
        <f t="shared" si="64"/>
        <v>0</v>
      </c>
      <c r="CK147" s="50">
        <f t="shared" si="71"/>
        <v>0</v>
      </c>
      <c r="CL147" s="50">
        <f t="shared" si="72"/>
        <v>0</v>
      </c>
      <c r="CN147" s="138"/>
      <c r="CO147" s="138"/>
    </row>
    <row r="148" spans="1:93" ht="15" customHeight="1" outlineLevel="1" x14ac:dyDescent="0.25">
      <c r="A148" s="129">
        <f t="shared" si="67"/>
        <v>141</v>
      </c>
      <c r="B148" s="203"/>
      <c r="C148" s="31" t="s">
        <v>113</v>
      </c>
      <c r="D148" s="26">
        <v>864</v>
      </c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50"/>
      <c r="AR148" s="50"/>
      <c r="AS148" s="50"/>
      <c r="AT148" s="50"/>
      <c r="AU148" s="136">
        <f t="shared" si="70"/>
        <v>0</v>
      </c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0"/>
      <c r="BW148" s="50"/>
      <c r="BX148" s="50"/>
      <c r="BY148" s="50"/>
      <c r="BZ148" s="50"/>
      <c r="CA148" s="50"/>
      <c r="CB148" s="50"/>
      <c r="CC148" s="50"/>
      <c r="CD148" s="50"/>
      <c r="CE148" s="50"/>
      <c r="CF148" s="50"/>
      <c r="CG148" s="50"/>
      <c r="CH148" s="50"/>
      <c r="CI148" s="50"/>
      <c r="CJ148" s="50">
        <f t="shared" si="64"/>
        <v>0</v>
      </c>
      <c r="CK148" s="50">
        <f t="shared" si="71"/>
        <v>0</v>
      </c>
      <c r="CL148" s="50">
        <f t="shared" si="72"/>
        <v>0</v>
      </c>
      <c r="CN148" s="138"/>
      <c r="CO148" s="138"/>
    </row>
    <row r="149" spans="1:93" ht="15" customHeight="1" outlineLevel="1" x14ac:dyDescent="0.25">
      <c r="A149" s="129">
        <f t="shared" si="67"/>
        <v>142</v>
      </c>
      <c r="B149" s="203"/>
      <c r="C149" s="31" t="s">
        <v>114</v>
      </c>
      <c r="D149" s="26">
        <v>865</v>
      </c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50"/>
      <c r="AR149" s="50"/>
      <c r="AS149" s="50"/>
      <c r="AT149" s="50"/>
      <c r="AU149" s="136">
        <f t="shared" si="70"/>
        <v>0</v>
      </c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0"/>
      <c r="BW149" s="50"/>
      <c r="BX149" s="50"/>
      <c r="BY149" s="50"/>
      <c r="BZ149" s="50"/>
      <c r="CA149" s="50"/>
      <c r="CB149" s="50"/>
      <c r="CC149" s="50"/>
      <c r="CD149" s="50"/>
      <c r="CE149" s="50"/>
      <c r="CF149" s="50"/>
      <c r="CG149" s="50"/>
      <c r="CH149" s="50"/>
      <c r="CI149" s="50"/>
      <c r="CJ149" s="50">
        <f t="shared" si="64"/>
        <v>0</v>
      </c>
      <c r="CK149" s="50">
        <f t="shared" si="71"/>
        <v>0</v>
      </c>
      <c r="CL149" s="50">
        <f t="shared" si="72"/>
        <v>0</v>
      </c>
      <c r="CN149" s="138"/>
      <c r="CO149" s="138"/>
    </row>
    <row r="150" spans="1:93" ht="15" customHeight="1" outlineLevel="1" x14ac:dyDescent="0.25">
      <c r="A150" s="129">
        <f t="shared" si="67"/>
        <v>143</v>
      </c>
      <c r="B150" s="203"/>
      <c r="C150" s="31" t="s">
        <v>142</v>
      </c>
      <c r="D150" s="26">
        <v>866</v>
      </c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50"/>
      <c r="AR150" s="50"/>
      <c r="AS150" s="50"/>
      <c r="AT150" s="50"/>
      <c r="AU150" s="136">
        <f t="shared" si="70"/>
        <v>0</v>
      </c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0"/>
      <c r="BW150" s="50"/>
      <c r="BX150" s="50"/>
      <c r="BY150" s="50"/>
      <c r="BZ150" s="50"/>
      <c r="CA150" s="50"/>
      <c r="CB150" s="50"/>
      <c r="CC150" s="50"/>
      <c r="CD150" s="50"/>
      <c r="CE150" s="50"/>
      <c r="CF150" s="50"/>
      <c r="CG150" s="50"/>
      <c r="CH150" s="50"/>
      <c r="CI150" s="50"/>
      <c r="CJ150" s="50">
        <f t="shared" si="64"/>
        <v>0</v>
      </c>
      <c r="CK150" s="50">
        <f t="shared" si="71"/>
        <v>0</v>
      </c>
      <c r="CL150" s="50">
        <f t="shared" si="72"/>
        <v>0</v>
      </c>
      <c r="CN150" s="138"/>
      <c r="CO150" s="138"/>
    </row>
    <row r="151" spans="1:93" ht="15" customHeight="1" outlineLevel="1" x14ac:dyDescent="0.25">
      <c r="A151" s="129">
        <f t="shared" si="67"/>
        <v>144</v>
      </c>
      <c r="B151" s="203"/>
      <c r="C151" s="31" t="s">
        <v>116</v>
      </c>
      <c r="D151" s="26">
        <v>867</v>
      </c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50"/>
      <c r="AR151" s="50"/>
      <c r="AS151" s="50"/>
      <c r="AT151" s="50"/>
      <c r="AU151" s="136">
        <f t="shared" si="70"/>
        <v>0</v>
      </c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0"/>
      <c r="BW151" s="50"/>
      <c r="BX151" s="50"/>
      <c r="BY151" s="50"/>
      <c r="BZ151" s="50"/>
      <c r="CA151" s="50"/>
      <c r="CB151" s="50"/>
      <c r="CC151" s="50"/>
      <c r="CD151" s="50"/>
      <c r="CE151" s="50"/>
      <c r="CF151" s="50"/>
      <c r="CG151" s="50"/>
      <c r="CH151" s="50"/>
      <c r="CI151" s="50"/>
      <c r="CJ151" s="50">
        <f t="shared" si="64"/>
        <v>0</v>
      </c>
      <c r="CK151" s="50">
        <f t="shared" si="71"/>
        <v>0</v>
      </c>
      <c r="CL151" s="50">
        <f t="shared" si="72"/>
        <v>0</v>
      </c>
      <c r="CN151" s="138"/>
      <c r="CO151" s="138"/>
    </row>
    <row r="152" spans="1:93" ht="15" customHeight="1" outlineLevel="1" x14ac:dyDescent="0.25">
      <c r="A152" s="129">
        <f t="shared" si="67"/>
        <v>145</v>
      </c>
      <c r="B152" s="204"/>
      <c r="C152" s="206" t="s">
        <v>143</v>
      </c>
      <c r="D152" s="196"/>
      <c r="E152" s="141">
        <f>SUM(E145:E151)</f>
        <v>0</v>
      </c>
      <c r="F152" s="141">
        <f t="shared" ref="F152:CA152" si="73">SUM(F145:F151)</f>
        <v>0</v>
      </c>
      <c r="G152" s="141">
        <f t="shared" si="73"/>
        <v>0</v>
      </c>
      <c r="H152" s="141">
        <f t="shared" si="73"/>
        <v>0</v>
      </c>
      <c r="I152" s="141">
        <f t="shared" si="73"/>
        <v>0</v>
      </c>
      <c r="J152" s="141">
        <f t="shared" si="73"/>
        <v>0</v>
      </c>
      <c r="K152" s="141">
        <f t="shared" si="73"/>
        <v>0</v>
      </c>
      <c r="L152" s="141">
        <f t="shared" si="73"/>
        <v>0</v>
      </c>
      <c r="M152" s="141">
        <f t="shared" si="73"/>
        <v>0</v>
      </c>
      <c r="N152" s="141">
        <f t="shared" si="73"/>
        <v>0</v>
      </c>
      <c r="O152" s="141">
        <f t="shared" si="73"/>
        <v>0</v>
      </c>
      <c r="P152" s="141">
        <f t="shared" si="73"/>
        <v>0</v>
      </c>
      <c r="Q152" s="141">
        <f t="shared" si="73"/>
        <v>0</v>
      </c>
      <c r="R152" s="141">
        <f t="shared" si="73"/>
        <v>0</v>
      </c>
      <c r="S152" s="141">
        <f t="shared" si="73"/>
        <v>0</v>
      </c>
      <c r="T152" s="141">
        <f t="shared" si="73"/>
        <v>0</v>
      </c>
      <c r="U152" s="141">
        <f t="shared" si="73"/>
        <v>0</v>
      </c>
      <c r="V152" s="141">
        <f t="shared" si="73"/>
        <v>0</v>
      </c>
      <c r="W152" s="141">
        <f t="shared" si="73"/>
        <v>0</v>
      </c>
      <c r="X152" s="141">
        <f t="shared" si="73"/>
        <v>0</v>
      </c>
      <c r="Y152" s="141">
        <f t="shared" si="73"/>
        <v>0</v>
      </c>
      <c r="Z152" s="141">
        <f t="shared" si="73"/>
        <v>0</v>
      </c>
      <c r="AA152" s="141">
        <f t="shared" si="73"/>
        <v>0</v>
      </c>
      <c r="AB152" s="141">
        <f t="shared" si="73"/>
        <v>0</v>
      </c>
      <c r="AC152" s="141">
        <f t="shared" si="73"/>
        <v>0</v>
      </c>
      <c r="AD152" s="141">
        <f t="shared" si="73"/>
        <v>0</v>
      </c>
      <c r="AE152" s="141">
        <f t="shared" si="73"/>
        <v>0</v>
      </c>
      <c r="AF152" s="141">
        <f t="shared" si="73"/>
        <v>0</v>
      </c>
      <c r="AG152" s="141">
        <f t="shared" si="73"/>
        <v>0</v>
      </c>
      <c r="AH152" s="141">
        <f t="shared" si="73"/>
        <v>0</v>
      </c>
      <c r="AI152" s="141">
        <f t="shared" si="73"/>
        <v>0</v>
      </c>
      <c r="AJ152" s="141">
        <f t="shared" si="73"/>
        <v>0</v>
      </c>
      <c r="AK152" s="141">
        <f t="shared" si="73"/>
        <v>0</v>
      </c>
      <c r="AL152" s="141">
        <f t="shared" si="73"/>
        <v>0</v>
      </c>
      <c r="AM152" s="141">
        <f t="shared" si="73"/>
        <v>0</v>
      </c>
      <c r="AN152" s="141">
        <f t="shared" si="73"/>
        <v>0</v>
      </c>
      <c r="AO152" s="141">
        <f t="shared" si="73"/>
        <v>0</v>
      </c>
      <c r="AP152" s="141"/>
      <c r="AQ152" s="141">
        <f t="shared" si="73"/>
        <v>0</v>
      </c>
      <c r="AR152" s="141">
        <f t="shared" si="73"/>
        <v>0</v>
      </c>
      <c r="AS152" s="141">
        <f t="shared" si="73"/>
        <v>0</v>
      </c>
      <c r="AT152" s="141">
        <f t="shared" si="73"/>
        <v>0</v>
      </c>
      <c r="AU152" s="141">
        <f t="shared" si="73"/>
        <v>0</v>
      </c>
      <c r="AV152" s="141">
        <f t="shared" si="73"/>
        <v>0</v>
      </c>
      <c r="AW152" s="141">
        <f t="shared" si="73"/>
        <v>0</v>
      </c>
      <c r="AX152" s="141">
        <f t="shared" si="73"/>
        <v>0</v>
      </c>
      <c r="AY152" s="141">
        <f t="shared" si="73"/>
        <v>0</v>
      </c>
      <c r="AZ152" s="141">
        <f t="shared" si="73"/>
        <v>0</v>
      </c>
      <c r="BA152" s="141">
        <f t="shared" si="73"/>
        <v>0</v>
      </c>
      <c r="BB152" s="141">
        <f t="shared" si="73"/>
        <v>0</v>
      </c>
      <c r="BC152" s="141">
        <f t="shared" si="73"/>
        <v>0</v>
      </c>
      <c r="BD152" s="141">
        <f t="shared" si="73"/>
        <v>0</v>
      </c>
      <c r="BE152" s="141">
        <f t="shared" si="73"/>
        <v>0</v>
      </c>
      <c r="BF152" s="141">
        <f t="shared" si="73"/>
        <v>0</v>
      </c>
      <c r="BG152" s="141">
        <f t="shared" si="73"/>
        <v>0</v>
      </c>
      <c r="BH152" s="141">
        <f t="shared" si="73"/>
        <v>0</v>
      </c>
      <c r="BI152" s="141">
        <f t="shared" si="73"/>
        <v>0</v>
      </c>
      <c r="BJ152" s="141">
        <f t="shared" si="73"/>
        <v>0</v>
      </c>
      <c r="BK152" s="141">
        <f t="shared" si="73"/>
        <v>0</v>
      </c>
      <c r="BL152" s="141">
        <f t="shared" si="73"/>
        <v>0</v>
      </c>
      <c r="BM152" s="141">
        <f t="shared" si="73"/>
        <v>0</v>
      </c>
      <c r="BN152" s="141">
        <f t="shared" si="73"/>
        <v>0</v>
      </c>
      <c r="BO152" s="141">
        <f t="shared" si="73"/>
        <v>0</v>
      </c>
      <c r="BP152" s="141">
        <f t="shared" si="73"/>
        <v>0</v>
      </c>
      <c r="BQ152" s="141">
        <f t="shared" si="73"/>
        <v>0</v>
      </c>
      <c r="BR152" s="141">
        <f t="shared" si="73"/>
        <v>0</v>
      </c>
      <c r="BS152" s="141">
        <f t="shared" si="73"/>
        <v>0</v>
      </c>
      <c r="BT152" s="141">
        <f t="shared" si="73"/>
        <v>0</v>
      </c>
      <c r="BU152" s="141">
        <f t="shared" si="73"/>
        <v>0</v>
      </c>
      <c r="BV152" s="141">
        <f t="shared" si="73"/>
        <v>0</v>
      </c>
      <c r="BW152" s="141">
        <f t="shared" si="73"/>
        <v>0</v>
      </c>
      <c r="BX152" s="141">
        <f t="shared" si="73"/>
        <v>0</v>
      </c>
      <c r="BY152" s="141">
        <f t="shared" si="73"/>
        <v>0</v>
      </c>
      <c r="BZ152" s="141">
        <f t="shared" si="73"/>
        <v>0</v>
      </c>
      <c r="CA152" s="141">
        <f t="shared" si="73"/>
        <v>0</v>
      </c>
      <c r="CB152" s="141">
        <f t="shared" ref="CB152:CL152" si="74">SUM(CB145:CB151)</f>
        <v>0</v>
      </c>
      <c r="CC152" s="141">
        <f t="shared" si="74"/>
        <v>0</v>
      </c>
      <c r="CD152" s="141">
        <f t="shared" si="74"/>
        <v>0</v>
      </c>
      <c r="CE152" s="141">
        <f t="shared" si="74"/>
        <v>0</v>
      </c>
      <c r="CF152" s="141">
        <f t="shared" si="74"/>
        <v>0</v>
      </c>
      <c r="CG152" s="141">
        <f t="shared" si="74"/>
        <v>0</v>
      </c>
      <c r="CH152" s="141">
        <f t="shared" si="74"/>
        <v>0</v>
      </c>
      <c r="CI152" s="141">
        <f t="shared" si="74"/>
        <v>0</v>
      </c>
      <c r="CJ152" s="141">
        <f t="shared" si="74"/>
        <v>0</v>
      </c>
      <c r="CK152" s="141">
        <f t="shared" si="74"/>
        <v>0</v>
      </c>
      <c r="CL152" s="141">
        <f t="shared" si="74"/>
        <v>0</v>
      </c>
      <c r="CN152" s="138"/>
      <c r="CO152" s="138"/>
    </row>
    <row r="153" spans="1:93" ht="15" customHeight="1" outlineLevel="1" x14ac:dyDescent="0.25">
      <c r="A153" s="129">
        <f t="shared" si="67"/>
        <v>146</v>
      </c>
      <c r="B153" s="200" t="s">
        <v>144</v>
      </c>
      <c r="C153" s="200"/>
      <c r="D153" s="200"/>
      <c r="E153" s="141">
        <f>+E152+E144</f>
        <v>0</v>
      </c>
      <c r="F153" s="141">
        <f t="shared" ref="F153:CA153" si="75">+F152+F144</f>
        <v>0</v>
      </c>
      <c r="G153" s="141">
        <f t="shared" si="75"/>
        <v>0</v>
      </c>
      <c r="H153" s="141">
        <f t="shared" si="75"/>
        <v>0</v>
      </c>
      <c r="I153" s="141">
        <f t="shared" si="75"/>
        <v>0</v>
      </c>
      <c r="J153" s="141">
        <f t="shared" si="75"/>
        <v>0</v>
      </c>
      <c r="K153" s="141">
        <f t="shared" si="75"/>
        <v>0</v>
      </c>
      <c r="L153" s="141">
        <f t="shared" si="75"/>
        <v>0</v>
      </c>
      <c r="M153" s="141">
        <f t="shared" si="75"/>
        <v>0</v>
      </c>
      <c r="N153" s="141">
        <f t="shared" si="75"/>
        <v>0</v>
      </c>
      <c r="O153" s="141">
        <f t="shared" si="75"/>
        <v>0</v>
      </c>
      <c r="P153" s="141">
        <f t="shared" si="75"/>
        <v>0</v>
      </c>
      <c r="Q153" s="141">
        <f t="shared" si="75"/>
        <v>0</v>
      </c>
      <c r="R153" s="141">
        <f t="shared" si="75"/>
        <v>0</v>
      </c>
      <c r="S153" s="141">
        <f t="shared" si="75"/>
        <v>0</v>
      </c>
      <c r="T153" s="141">
        <f t="shared" si="75"/>
        <v>0</v>
      </c>
      <c r="U153" s="141">
        <f t="shared" si="75"/>
        <v>0</v>
      </c>
      <c r="V153" s="141">
        <f t="shared" si="75"/>
        <v>0</v>
      </c>
      <c r="W153" s="141">
        <f t="shared" si="75"/>
        <v>0</v>
      </c>
      <c r="X153" s="141">
        <f t="shared" si="75"/>
        <v>0</v>
      </c>
      <c r="Y153" s="141">
        <f t="shared" si="75"/>
        <v>0</v>
      </c>
      <c r="Z153" s="141">
        <f t="shared" si="75"/>
        <v>0</v>
      </c>
      <c r="AA153" s="141">
        <f t="shared" si="75"/>
        <v>0</v>
      </c>
      <c r="AB153" s="141">
        <f t="shared" si="75"/>
        <v>0</v>
      </c>
      <c r="AC153" s="141">
        <f t="shared" si="75"/>
        <v>0</v>
      </c>
      <c r="AD153" s="141">
        <f t="shared" si="75"/>
        <v>0</v>
      </c>
      <c r="AE153" s="141">
        <f t="shared" si="75"/>
        <v>0</v>
      </c>
      <c r="AF153" s="141">
        <f t="shared" si="75"/>
        <v>0</v>
      </c>
      <c r="AG153" s="141">
        <f t="shared" si="75"/>
        <v>0</v>
      </c>
      <c r="AH153" s="141">
        <f t="shared" si="75"/>
        <v>0</v>
      </c>
      <c r="AI153" s="141">
        <f t="shared" si="75"/>
        <v>0</v>
      </c>
      <c r="AJ153" s="141">
        <f t="shared" si="75"/>
        <v>0</v>
      </c>
      <c r="AK153" s="141">
        <f t="shared" si="75"/>
        <v>0</v>
      </c>
      <c r="AL153" s="141">
        <f t="shared" si="75"/>
        <v>0</v>
      </c>
      <c r="AM153" s="141">
        <f t="shared" si="75"/>
        <v>0</v>
      </c>
      <c r="AN153" s="141">
        <f t="shared" si="75"/>
        <v>0</v>
      </c>
      <c r="AO153" s="141">
        <f t="shared" si="75"/>
        <v>0</v>
      </c>
      <c r="AP153" s="141"/>
      <c r="AQ153" s="141">
        <f t="shared" si="75"/>
        <v>0</v>
      </c>
      <c r="AR153" s="141">
        <f t="shared" si="75"/>
        <v>0</v>
      </c>
      <c r="AS153" s="141">
        <f t="shared" si="75"/>
        <v>0</v>
      </c>
      <c r="AT153" s="141">
        <f t="shared" si="75"/>
        <v>0</v>
      </c>
      <c r="AU153" s="141">
        <f t="shared" si="75"/>
        <v>0</v>
      </c>
      <c r="AV153" s="141">
        <f t="shared" si="75"/>
        <v>0</v>
      </c>
      <c r="AW153" s="141">
        <f t="shared" si="75"/>
        <v>0</v>
      </c>
      <c r="AX153" s="141">
        <f t="shared" si="75"/>
        <v>0</v>
      </c>
      <c r="AY153" s="141">
        <f t="shared" si="75"/>
        <v>0</v>
      </c>
      <c r="AZ153" s="141">
        <f t="shared" si="75"/>
        <v>0</v>
      </c>
      <c r="BA153" s="141">
        <f t="shared" si="75"/>
        <v>0</v>
      </c>
      <c r="BB153" s="141">
        <f t="shared" si="75"/>
        <v>0</v>
      </c>
      <c r="BC153" s="141">
        <f t="shared" si="75"/>
        <v>0</v>
      </c>
      <c r="BD153" s="141">
        <f t="shared" si="75"/>
        <v>0</v>
      </c>
      <c r="BE153" s="141">
        <f t="shared" si="75"/>
        <v>0</v>
      </c>
      <c r="BF153" s="141">
        <f t="shared" si="75"/>
        <v>0</v>
      </c>
      <c r="BG153" s="141">
        <f t="shared" si="75"/>
        <v>0</v>
      </c>
      <c r="BH153" s="141">
        <f t="shared" si="75"/>
        <v>0</v>
      </c>
      <c r="BI153" s="141">
        <f t="shared" si="75"/>
        <v>0</v>
      </c>
      <c r="BJ153" s="141">
        <f t="shared" si="75"/>
        <v>0</v>
      </c>
      <c r="BK153" s="141">
        <f t="shared" si="75"/>
        <v>0</v>
      </c>
      <c r="BL153" s="141">
        <f t="shared" si="75"/>
        <v>0</v>
      </c>
      <c r="BM153" s="141">
        <f t="shared" si="75"/>
        <v>0</v>
      </c>
      <c r="BN153" s="141">
        <f t="shared" si="75"/>
        <v>0</v>
      </c>
      <c r="BO153" s="141">
        <f t="shared" si="75"/>
        <v>0</v>
      </c>
      <c r="BP153" s="141">
        <f t="shared" si="75"/>
        <v>0</v>
      </c>
      <c r="BQ153" s="141">
        <f t="shared" si="75"/>
        <v>0</v>
      </c>
      <c r="BR153" s="141">
        <f t="shared" si="75"/>
        <v>0</v>
      </c>
      <c r="BS153" s="141">
        <f t="shared" si="75"/>
        <v>0</v>
      </c>
      <c r="BT153" s="141">
        <f t="shared" si="75"/>
        <v>0</v>
      </c>
      <c r="BU153" s="141">
        <f t="shared" si="75"/>
        <v>0</v>
      </c>
      <c r="BV153" s="141">
        <f t="shared" si="75"/>
        <v>0</v>
      </c>
      <c r="BW153" s="141">
        <f t="shared" si="75"/>
        <v>0</v>
      </c>
      <c r="BX153" s="141">
        <f t="shared" si="75"/>
        <v>0</v>
      </c>
      <c r="BY153" s="141">
        <f t="shared" si="75"/>
        <v>0</v>
      </c>
      <c r="BZ153" s="141">
        <f t="shared" si="75"/>
        <v>0</v>
      </c>
      <c r="CA153" s="141">
        <f t="shared" si="75"/>
        <v>0</v>
      </c>
      <c r="CB153" s="141">
        <f t="shared" ref="CB153:CL153" si="76">+CB152+CB144</f>
        <v>0</v>
      </c>
      <c r="CC153" s="141">
        <f t="shared" si="76"/>
        <v>0</v>
      </c>
      <c r="CD153" s="141">
        <f t="shared" si="76"/>
        <v>0</v>
      </c>
      <c r="CE153" s="141">
        <f t="shared" si="76"/>
        <v>0</v>
      </c>
      <c r="CF153" s="141">
        <f t="shared" si="76"/>
        <v>0</v>
      </c>
      <c r="CG153" s="141">
        <f t="shared" si="76"/>
        <v>0</v>
      </c>
      <c r="CH153" s="141">
        <f t="shared" si="76"/>
        <v>0</v>
      </c>
      <c r="CI153" s="141">
        <f t="shared" si="76"/>
        <v>0</v>
      </c>
      <c r="CJ153" s="141">
        <f t="shared" si="76"/>
        <v>0</v>
      </c>
      <c r="CK153" s="141">
        <f t="shared" si="76"/>
        <v>0</v>
      </c>
      <c r="CL153" s="141">
        <f t="shared" si="76"/>
        <v>0</v>
      </c>
      <c r="CN153" s="138"/>
      <c r="CO153" s="138"/>
    </row>
    <row r="154" spans="1:93" ht="15" customHeight="1" outlineLevel="1" x14ac:dyDescent="0.25">
      <c r="A154" s="129">
        <f t="shared" si="67"/>
        <v>147</v>
      </c>
      <c r="B154" s="192" t="s">
        <v>145</v>
      </c>
      <c r="C154" s="2" t="s">
        <v>99</v>
      </c>
      <c r="D154" s="23">
        <v>870</v>
      </c>
      <c r="E154" s="136">
        <v>1548118.12</v>
      </c>
      <c r="F154" s="136"/>
      <c r="G154" s="136"/>
      <c r="H154" s="136"/>
      <c r="I154" s="136"/>
      <c r="J154" s="136"/>
      <c r="K154" s="136"/>
      <c r="L154" s="136"/>
      <c r="M154" s="136"/>
      <c r="N154" s="136"/>
      <c r="O154" s="136"/>
      <c r="P154" s="136">
        <v>-51964.514395011822</v>
      </c>
      <c r="Q154" s="136"/>
      <c r="R154" s="136"/>
      <c r="S154" s="136"/>
      <c r="T154" s="136"/>
      <c r="U154" s="136"/>
      <c r="V154" s="136"/>
      <c r="W154" s="136">
        <v>74313.305493628606</v>
      </c>
      <c r="X154" s="136"/>
      <c r="Y154" s="136"/>
      <c r="Z154" s="136"/>
      <c r="AA154" s="136"/>
      <c r="AB154" s="136"/>
      <c r="AC154" s="136"/>
      <c r="AD154" s="136"/>
      <c r="AE154" s="136"/>
      <c r="AF154" s="136"/>
      <c r="AG154" s="136"/>
      <c r="AH154" s="136"/>
      <c r="AI154" s="136"/>
      <c r="AJ154" s="136"/>
      <c r="AK154" s="136"/>
      <c r="AL154" s="136"/>
      <c r="AM154" s="136"/>
      <c r="AN154" s="136"/>
      <c r="AO154" s="136"/>
      <c r="AP154" s="136"/>
      <c r="AQ154" s="136"/>
      <c r="AR154" s="136"/>
      <c r="AS154" s="136"/>
      <c r="AT154" s="136"/>
      <c r="AU154" s="136">
        <f t="shared" ref="AU154:AU165" si="77">SUM(F154:AT154)</f>
        <v>22348.791098616784</v>
      </c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136">
        <v>8027.3373039715625</v>
      </c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50"/>
      <c r="CD154" s="50"/>
      <c r="CE154" s="50"/>
      <c r="CF154" s="50"/>
      <c r="CG154" s="50"/>
      <c r="CH154" s="50"/>
      <c r="CI154" s="50"/>
      <c r="CJ154" s="50">
        <f t="shared" ref="CJ154:CJ176" si="78">SUM(AV154:CI154)</f>
        <v>8027.3373039715625</v>
      </c>
      <c r="CK154" s="50">
        <f t="shared" ref="CK154:CK165" si="79">CJ154+AU154</f>
        <v>30376.128402588347</v>
      </c>
      <c r="CL154" s="50">
        <f t="shared" ref="CL154:CL165" si="80">CK154+E154</f>
        <v>1578494.2484025885</v>
      </c>
      <c r="CN154" s="138"/>
      <c r="CO154" s="138"/>
    </row>
    <row r="155" spans="1:93" ht="15" customHeight="1" outlineLevel="1" x14ac:dyDescent="0.25">
      <c r="A155" s="129">
        <f t="shared" si="67"/>
        <v>148</v>
      </c>
      <c r="B155" s="203"/>
      <c r="C155" s="2" t="s">
        <v>146</v>
      </c>
      <c r="D155" s="23">
        <v>871</v>
      </c>
      <c r="E155" s="136">
        <v>382768.04</v>
      </c>
      <c r="F155" s="136"/>
      <c r="G155" s="136"/>
      <c r="H155" s="136"/>
      <c r="I155" s="136"/>
      <c r="J155" s="136"/>
      <c r="K155" s="136"/>
      <c r="L155" s="136"/>
      <c r="M155" s="136"/>
      <c r="N155" s="136"/>
      <c r="O155" s="136"/>
      <c r="P155" s="136">
        <v>-15484.70698532063</v>
      </c>
      <c r="Q155" s="136"/>
      <c r="R155" s="136"/>
      <c r="S155" s="136"/>
      <c r="T155" s="136"/>
      <c r="U155" s="136"/>
      <c r="V155" s="136"/>
      <c r="W155" s="136">
        <v>22144.337805837691</v>
      </c>
      <c r="X155" s="136"/>
      <c r="Y155" s="136"/>
      <c r="Z155" s="136"/>
      <c r="AA155" s="136"/>
      <c r="AB155" s="136"/>
      <c r="AC155" s="136"/>
      <c r="AD155" s="136"/>
      <c r="AE155" s="136"/>
      <c r="AF155" s="136"/>
      <c r="AG155" s="136"/>
      <c r="AH155" s="136"/>
      <c r="AI155" s="136"/>
      <c r="AJ155" s="136"/>
      <c r="AK155" s="136"/>
      <c r="AL155" s="136"/>
      <c r="AM155" s="136"/>
      <c r="AN155" s="136"/>
      <c r="AO155" s="136"/>
      <c r="AP155" s="136"/>
      <c r="AQ155" s="136"/>
      <c r="AR155" s="136"/>
      <c r="AS155" s="136"/>
      <c r="AT155" s="136"/>
      <c r="AU155" s="136">
        <f t="shared" si="77"/>
        <v>6659.6308205170608</v>
      </c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136">
        <v>2392.0355548682905</v>
      </c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0"/>
      <c r="BW155" s="50"/>
      <c r="BX155" s="50"/>
      <c r="BY155" s="50"/>
      <c r="BZ155" s="50"/>
      <c r="CA155" s="50"/>
      <c r="CB155" s="50"/>
      <c r="CC155" s="50"/>
      <c r="CD155" s="50"/>
      <c r="CE155" s="50"/>
      <c r="CF155" s="50"/>
      <c r="CG155" s="50"/>
      <c r="CH155" s="50"/>
      <c r="CI155" s="50"/>
      <c r="CJ155" s="50">
        <f t="shared" si="78"/>
        <v>2392.0355548682905</v>
      </c>
      <c r="CK155" s="50">
        <f t="shared" si="79"/>
        <v>9051.6663753853518</v>
      </c>
      <c r="CL155" s="50">
        <f t="shared" si="80"/>
        <v>391819.70637538534</v>
      </c>
      <c r="CN155" s="138"/>
      <c r="CO155" s="138"/>
    </row>
    <row r="156" spans="1:93" ht="15" customHeight="1" outlineLevel="1" x14ac:dyDescent="0.25">
      <c r="A156" s="129">
        <f t="shared" si="67"/>
        <v>149</v>
      </c>
      <c r="B156" s="203"/>
      <c r="C156" s="2" t="s">
        <v>135</v>
      </c>
      <c r="D156" s="23">
        <v>872</v>
      </c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136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50"/>
      <c r="AR156" s="50"/>
      <c r="AS156" s="50"/>
      <c r="AT156" s="50"/>
      <c r="AU156" s="136">
        <f t="shared" si="77"/>
        <v>0</v>
      </c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0"/>
      <c r="BW156" s="50"/>
      <c r="BX156" s="50"/>
      <c r="BY156" s="50"/>
      <c r="BZ156" s="50"/>
      <c r="CA156" s="50"/>
      <c r="CB156" s="50"/>
      <c r="CC156" s="50"/>
      <c r="CD156" s="50"/>
      <c r="CE156" s="50"/>
      <c r="CF156" s="50"/>
      <c r="CG156" s="50"/>
      <c r="CH156" s="50"/>
      <c r="CI156" s="50"/>
      <c r="CJ156" s="50">
        <f t="shared" si="78"/>
        <v>0</v>
      </c>
      <c r="CK156" s="50">
        <f t="shared" si="79"/>
        <v>0</v>
      </c>
      <c r="CL156" s="50">
        <f t="shared" si="80"/>
        <v>0</v>
      </c>
      <c r="CN156" s="138"/>
      <c r="CO156" s="138"/>
    </row>
    <row r="157" spans="1:93" ht="15" customHeight="1" outlineLevel="1" x14ac:dyDescent="0.25">
      <c r="A157" s="129">
        <f t="shared" si="67"/>
        <v>150</v>
      </c>
      <c r="B157" s="203"/>
      <c r="C157" s="2" t="s">
        <v>147</v>
      </c>
      <c r="D157" s="23">
        <v>873</v>
      </c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136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50"/>
      <c r="AR157" s="50"/>
      <c r="AS157" s="50"/>
      <c r="AT157" s="50"/>
      <c r="AU157" s="136">
        <f t="shared" si="77"/>
        <v>0</v>
      </c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0"/>
      <c r="BW157" s="50"/>
      <c r="BX157" s="50"/>
      <c r="BY157" s="50"/>
      <c r="BZ157" s="50"/>
      <c r="CA157" s="50"/>
      <c r="CB157" s="50"/>
      <c r="CC157" s="50"/>
      <c r="CD157" s="50"/>
      <c r="CE157" s="50"/>
      <c r="CF157" s="50"/>
      <c r="CG157" s="50"/>
      <c r="CH157" s="50"/>
      <c r="CI157" s="50"/>
      <c r="CJ157" s="50">
        <f t="shared" si="78"/>
        <v>0</v>
      </c>
      <c r="CK157" s="50">
        <f t="shared" si="79"/>
        <v>0</v>
      </c>
      <c r="CL157" s="50">
        <f t="shared" si="80"/>
        <v>0</v>
      </c>
      <c r="CN157" s="138"/>
      <c r="CO157" s="138"/>
    </row>
    <row r="158" spans="1:93" ht="15" customHeight="1" outlineLevel="1" x14ac:dyDescent="0.25">
      <c r="A158" s="129">
        <f t="shared" si="67"/>
        <v>151</v>
      </c>
      <c r="B158" s="203"/>
      <c r="C158" s="2" t="s">
        <v>148</v>
      </c>
      <c r="D158" s="23">
        <v>874</v>
      </c>
      <c r="E158" s="136">
        <v>20725863.5</v>
      </c>
      <c r="F158" s="136"/>
      <c r="G158" s="136"/>
      <c r="H158" s="136"/>
      <c r="I158" s="136"/>
      <c r="J158" s="136"/>
      <c r="K158" s="136"/>
      <c r="L158" s="136"/>
      <c r="M158" s="136"/>
      <c r="N158" s="136"/>
      <c r="O158" s="136"/>
      <c r="P158" s="136">
        <v>-41511.502941650338</v>
      </c>
      <c r="Q158" s="136"/>
      <c r="R158" s="136"/>
      <c r="S158" s="136"/>
      <c r="T158" s="136"/>
      <c r="U158" s="136"/>
      <c r="V158" s="136"/>
      <c r="W158" s="136">
        <v>59364.684448944769</v>
      </c>
      <c r="X158" s="136"/>
      <c r="Y158" s="136"/>
      <c r="Z158" s="136"/>
      <c r="AA158" s="136"/>
      <c r="AB158" s="136"/>
      <c r="AC158" s="136"/>
      <c r="AD158" s="136"/>
      <c r="AE158" s="136"/>
      <c r="AF158" s="136"/>
      <c r="AG158" s="136"/>
      <c r="AH158" s="136"/>
      <c r="AI158" s="136"/>
      <c r="AJ158" s="136"/>
      <c r="AK158" s="136"/>
      <c r="AL158" s="136"/>
      <c r="AM158" s="136"/>
      <c r="AN158" s="136"/>
      <c r="AO158" s="136"/>
      <c r="AP158" s="136"/>
      <c r="AQ158" s="136"/>
      <c r="AR158" s="136"/>
      <c r="AS158" s="136"/>
      <c r="AT158" s="136"/>
      <c r="AU158" s="136">
        <f t="shared" si="77"/>
        <v>17853.18150729443</v>
      </c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136">
        <v>6412.5844335691945</v>
      </c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0"/>
      <c r="BW158" s="50"/>
      <c r="BX158" s="50"/>
      <c r="BY158" s="50"/>
      <c r="BZ158" s="50"/>
      <c r="CA158" s="50"/>
      <c r="CB158" s="50"/>
      <c r="CC158" s="50"/>
      <c r="CD158" s="50"/>
      <c r="CE158" s="50"/>
      <c r="CF158" s="50"/>
      <c r="CG158" s="50"/>
      <c r="CH158" s="50"/>
      <c r="CI158" s="50"/>
      <c r="CJ158" s="50">
        <f t="shared" si="78"/>
        <v>6412.5844335691945</v>
      </c>
      <c r="CK158" s="50">
        <f t="shared" si="79"/>
        <v>24265.765940863625</v>
      </c>
      <c r="CL158" s="50">
        <f t="shared" si="80"/>
        <v>20750129.265940864</v>
      </c>
      <c r="CN158" s="138"/>
      <c r="CO158" s="138"/>
    </row>
    <row r="159" spans="1:93" ht="15" customHeight="1" outlineLevel="1" x14ac:dyDescent="0.25">
      <c r="A159" s="129">
        <f t="shared" si="67"/>
        <v>152</v>
      </c>
      <c r="B159" s="203"/>
      <c r="C159" s="2" t="s">
        <v>149</v>
      </c>
      <c r="D159" s="23">
        <v>875</v>
      </c>
      <c r="E159" s="136">
        <v>1725127.87</v>
      </c>
      <c r="F159" s="136"/>
      <c r="G159" s="136"/>
      <c r="H159" s="136"/>
      <c r="I159" s="136"/>
      <c r="J159" s="136"/>
      <c r="K159" s="136"/>
      <c r="L159" s="136"/>
      <c r="M159" s="136"/>
      <c r="N159" s="136"/>
      <c r="O159" s="136"/>
      <c r="P159" s="136">
        <v>-17737.052986508163</v>
      </c>
      <c r="Q159" s="136"/>
      <c r="R159" s="136"/>
      <c r="S159" s="136"/>
      <c r="T159" s="136"/>
      <c r="U159" s="136"/>
      <c r="V159" s="136"/>
      <c r="W159" s="136">
        <v>25365.368126476442</v>
      </c>
      <c r="X159" s="136"/>
      <c r="Y159" s="136"/>
      <c r="Z159" s="136"/>
      <c r="AA159" s="136"/>
      <c r="AB159" s="136"/>
      <c r="AC159" s="136"/>
      <c r="AD159" s="136"/>
      <c r="AE159" s="136"/>
      <c r="AF159" s="136"/>
      <c r="AG159" s="136"/>
      <c r="AH159" s="136"/>
      <c r="AI159" s="136"/>
      <c r="AJ159" s="136"/>
      <c r="AK159" s="136"/>
      <c r="AL159" s="136"/>
      <c r="AM159" s="136"/>
      <c r="AN159" s="136"/>
      <c r="AO159" s="136"/>
      <c r="AP159" s="136"/>
      <c r="AQ159" s="136"/>
      <c r="AR159" s="136"/>
      <c r="AS159" s="136"/>
      <c r="AT159" s="136"/>
      <c r="AU159" s="136">
        <f t="shared" si="77"/>
        <v>7628.3151399682793</v>
      </c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136">
        <v>2739.971858849598</v>
      </c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0"/>
      <c r="BW159" s="50"/>
      <c r="BX159" s="50"/>
      <c r="BY159" s="50"/>
      <c r="BZ159" s="50"/>
      <c r="CA159" s="50"/>
      <c r="CB159" s="50"/>
      <c r="CC159" s="50"/>
      <c r="CD159" s="50"/>
      <c r="CE159" s="50"/>
      <c r="CF159" s="50"/>
      <c r="CG159" s="50"/>
      <c r="CH159" s="50"/>
      <c r="CI159" s="50"/>
      <c r="CJ159" s="50">
        <f t="shared" si="78"/>
        <v>2739.971858849598</v>
      </c>
      <c r="CK159" s="50">
        <f t="shared" si="79"/>
        <v>10368.286998817877</v>
      </c>
      <c r="CL159" s="50">
        <f t="shared" si="80"/>
        <v>1735496.156998818</v>
      </c>
      <c r="CN159" s="138"/>
      <c r="CO159" s="138"/>
    </row>
    <row r="160" spans="1:93" ht="15" customHeight="1" outlineLevel="1" x14ac:dyDescent="0.25">
      <c r="A160" s="129">
        <f t="shared" si="67"/>
        <v>153</v>
      </c>
      <c r="B160" s="203"/>
      <c r="C160" s="2" t="s">
        <v>150</v>
      </c>
      <c r="D160" s="23">
        <v>876</v>
      </c>
      <c r="E160" s="136">
        <v>1108151.6100000001</v>
      </c>
      <c r="F160" s="136"/>
      <c r="G160" s="136"/>
      <c r="H160" s="136"/>
      <c r="I160" s="136"/>
      <c r="J160" s="136"/>
      <c r="K160" s="136"/>
      <c r="L160" s="136"/>
      <c r="M160" s="136"/>
      <c r="N160" s="136"/>
      <c r="O160" s="136"/>
      <c r="P160" s="136">
        <v>-12938.493040116766</v>
      </c>
      <c r="Q160" s="136"/>
      <c r="R160" s="136"/>
      <c r="S160" s="136"/>
      <c r="T160" s="136"/>
      <c r="U160" s="136"/>
      <c r="V160" s="136"/>
      <c r="W160" s="136">
        <v>18503.053422350113</v>
      </c>
      <c r="X160" s="136"/>
      <c r="Y160" s="136"/>
      <c r="Z160" s="136"/>
      <c r="AA160" s="136"/>
      <c r="AB160" s="136"/>
      <c r="AC160" s="136"/>
      <c r="AD160" s="136"/>
      <c r="AE160" s="136"/>
      <c r="AF160" s="136"/>
      <c r="AG160" s="136"/>
      <c r="AH160" s="136"/>
      <c r="AI160" s="136"/>
      <c r="AJ160" s="136"/>
      <c r="AK160" s="136"/>
      <c r="AL160" s="136"/>
      <c r="AM160" s="136"/>
      <c r="AN160" s="136"/>
      <c r="AO160" s="136"/>
      <c r="AP160" s="136"/>
      <c r="AQ160" s="136"/>
      <c r="AR160" s="136"/>
      <c r="AS160" s="136"/>
      <c r="AT160" s="136"/>
      <c r="AU160" s="136">
        <f t="shared" si="77"/>
        <v>5564.5603822333469</v>
      </c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136">
        <v>1998.7033275937952</v>
      </c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0"/>
      <c r="BW160" s="50"/>
      <c r="BX160" s="50"/>
      <c r="BY160" s="50"/>
      <c r="BZ160" s="50"/>
      <c r="CA160" s="50"/>
      <c r="CB160" s="50"/>
      <c r="CC160" s="50"/>
      <c r="CD160" s="50"/>
      <c r="CE160" s="50"/>
      <c r="CF160" s="50"/>
      <c r="CG160" s="50"/>
      <c r="CH160" s="50"/>
      <c r="CI160" s="50"/>
      <c r="CJ160" s="50">
        <f t="shared" si="78"/>
        <v>1998.7033275937952</v>
      </c>
      <c r="CK160" s="50">
        <f t="shared" si="79"/>
        <v>7563.2637098271425</v>
      </c>
      <c r="CL160" s="50">
        <f t="shared" si="80"/>
        <v>1115714.8737098272</v>
      </c>
      <c r="CN160" s="138"/>
      <c r="CO160" s="138"/>
    </row>
    <row r="161" spans="1:93" ht="15" customHeight="1" outlineLevel="1" x14ac:dyDescent="0.25">
      <c r="A161" s="129">
        <f t="shared" si="67"/>
        <v>154</v>
      </c>
      <c r="B161" s="203"/>
      <c r="C161" s="2" t="s">
        <v>151</v>
      </c>
      <c r="D161" s="23">
        <v>877</v>
      </c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136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50"/>
      <c r="AR161" s="50"/>
      <c r="AS161" s="50"/>
      <c r="AT161" s="50"/>
      <c r="AU161" s="136">
        <f t="shared" si="77"/>
        <v>0</v>
      </c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0"/>
      <c r="BW161" s="50"/>
      <c r="BX161" s="50"/>
      <c r="BY161" s="50"/>
      <c r="BZ161" s="50"/>
      <c r="CA161" s="50"/>
      <c r="CB161" s="50"/>
      <c r="CC161" s="50"/>
      <c r="CD161" s="50"/>
      <c r="CE161" s="50"/>
      <c r="CF161" s="50"/>
      <c r="CG161" s="50"/>
      <c r="CH161" s="50"/>
      <c r="CI161" s="50"/>
      <c r="CJ161" s="50">
        <f t="shared" si="78"/>
        <v>0</v>
      </c>
      <c r="CK161" s="50">
        <f t="shared" si="79"/>
        <v>0</v>
      </c>
      <c r="CL161" s="50">
        <f t="shared" si="80"/>
        <v>0</v>
      </c>
      <c r="CN161" s="138"/>
      <c r="CO161" s="138"/>
    </row>
    <row r="162" spans="1:93" ht="15" customHeight="1" outlineLevel="1" x14ac:dyDescent="0.25">
      <c r="A162" s="129">
        <f t="shared" si="67"/>
        <v>155</v>
      </c>
      <c r="B162" s="203"/>
      <c r="C162" s="2" t="s">
        <v>152</v>
      </c>
      <c r="D162" s="23">
        <v>878</v>
      </c>
      <c r="E162" s="136">
        <v>2382679.9</v>
      </c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>
        <v>-23731.098033993308</v>
      </c>
      <c r="Q162" s="136"/>
      <c r="R162" s="136"/>
      <c r="S162" s="136"/>
      <c r="T162" s="136"/>
      <c r="U162" s="136"/>
      <c r="V162" s="136"/>
      <c r="W162" s="136">
        <v>33937.319696548133</v>
      </c>
      <c r="X162" s="136"/>
      <c r="Y162" s="136"/>
      <c r="Z162" s="136"/>
      <c r="AA162" s="136"/>
      <c r="AB162" s="136"/>
      <c r="AC162" s="136"/>
      <c r="AD162" s="136"/>
      <c r="AE162" s="136"/>
      <c r="AF162" s="136"/>
      <c r="AG162" s="136"/>
      <c r="AH162" s="136"/>
      <c r="AI162" s="136"/>
      <c r="AJ162" s="136"/>
      <c r="AK162" s="136"/>
      <c r="AL162" s="136"/>
      <c r="AM162" s="136"/>
      <c r="AN162" s="136"/>
      <c r="AO162" s="136"/>
      <c r="AP162" s="136"/>
      <c r="AQ162" s="136"/>
      <c r="AR162" s="136"/>
      <c r="AS162" s="136"/>
      <c r="AT162" s="136"/>
      <c r="AU162" s="136">
        <f t="shared" si="77"/>
        <v>10206.221662554824</v>
      </c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136">
        <v>3665.9156874708888</v>
      </c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0"/>
      <c r="BW162" s="50"/>
      <c r="BX162" s="50"/>
      <c r="BY162" s="50"/>
      <c r="BZ162" s="50"/>
      <c r="CA162" s="50"/>
      <c r="CB162" s="50"/>
      <c r="CC162" s="50"/>
      <c r="CD162" s="50"/>
      <c r="CE162" s="50"/>
      <c r="CF162" s="50"/>
      <c r="CG162" s="50"/>
      <c r="CH162" s="50"/>
      <c r="CI162" s="50"/>
      <c r="CJ162" s="50">
        <f t="shared" si="78"/>
        <v>3665.9156874708888</v>
      </c>
      <c r="CK162" s="50">
        <f t="shared" si="79"/>
        <v>13872.137350025714</v>
      </c>
      <c r="CL162" s="50">
        <f t="shared" si="80"/>
        <v>2396552.0373500255</v>
      </c>
      <c r="CN162" s="138"/>
      <c r="CO162" s="138"/>
    </row>
    <row r="163" spans="1:93" ht="15" customHeight="1" outlineLevel="1" x14ac:dyDescent="0.25">
      <c r="A163" s="129">
        <f t="shared" si="67"/>
        <v>156</v>
      </c>
      <c r="B163" s="203"/>
      <c r="C163" s="2" t="s">
        <v>153</v>
      </c>
      <c r="D163" s="23">
        <v>879</v>
      </c>
      <c r="E163" s="136">
        <v>2053332.07</v>
      </c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>
        <v>-13178.429446039627</v>
      </c>
      <c r="Q163" s="136"/>
      <c r="R163" s="136"/>
      <c r="S163" s="136"/>
      <c r="T163" s="136"/>
      <c r="U163" s="136"/>
      <c r="V163" s="136"/>
      <c r="W163" s="136">
        <v>18846.181182514469</v>
      </c>
      <c r="X163" s="136"/>
      <c r="Y163" s="136"/>
      <c r="Z163" s="136"/>
      <c r="AA163" s="136"/>
      <c r="AB163" s="136"/>
      <c r="AC163" s="136"/>
      <c r="AD163" s="136"/>
      <c r="AE163" s="136"/>
      <c r="AF163" s="136"/>
      <c r="AG163" s="136"/>
      <c r="AH163" s="136"/>
      <c r="AI163" s="136"/>
      <c r="AJ163" s="136"/>
      <c r="AK163" s="136"/>
      <c r="AL163" s="136"/>
      <c r="AM163" s="136"/>
      <c r="AN163" s="136"/>
      <c r="AO163" s="136"/>
      <c r="AP163" s="136"/>
      <c r="AQ163" s="136"/>
      <c r="AR163" s="136"/>
      <c r="AS163" s="136"/>
      <c r="AT163" s="136"/>
      <c r="AU163" s="136">
        <f t="shared" si="77"/>
        <v>5667.7517364748419</v>
      </c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136">
        <v>2035.7680530948251</v>
      </c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>
        <f t="shared" si="78"/>
        <v>2035.7680530948251</v>
      </c>
      <c r="CK163" s="50">
        <f t="shared" si="79"/>
        <v>7703.5197895696674</v>
      </c>
      <c r="CL163" s="50">
        <f t="shared" si="80"/>
        <v>2061035.5897895698</v>
      </c>
      <c r="CN163" s="138"/>
      <c r="CO163" s="138"/>
    </row>
    <row r="164" spans="1:93" ht="15" customHeight="1" outlineLevel="1" x14ac:dyDescent="0.25">
      <c r="A164" s="129">
        <f t="shared" si="67"/>
        <v>157</v>
      </c>
      <c r="B164" s="203"/>
      <c r="C164" s="2" t="s">
        <v>108</v>
      </c>
      <c r="D164" s="23">
        <v>880</v>
      </c>
      <c r="E164" s="136">
        <v>17237417.640000001</v>
      </c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>
        <v>-362316.32465645438</v>
      </c>
      <c r="Q164" s="136"/>
      <c r="R164" s="136"/>
      <c r="S164" s="136"/>
      <c r="T164" s="136"/>
      <c r="U164" s="136"/>
      <c r="V164" s="136"/>
      <c r="W164" s="136">
        <v>518140.58176031773</v>
      </c>
      <c r="X164" s="136"/>
      <c r="Y164" s="136"/>
      <c r="Z164" s="136"/>
      <c r="AA164" s="136"/>
      <c r="AB164" s="136"/>
      <c r="AC164" s="136"/>
      <c r="AD164" s="136"/>
      <c r="AE164" s="136"/>
      <c r="AF164" s="136"/>
      <c r="AG164" s="136"/>
      <c r="AH164" s="136"/>
      <c r="AI164" s="136"/>
      <c r="AJ164" s="136"/>
      <c r="AK164" s="136"/>
      <c r="AL164" s="136"/>
      <c r="AM164" s="136"/>
      <c r="AN164" s="136"/>
      <c r="AO164" s="136"/>
      <c r="AP164" s="136"/>
      <c r="AQ164" s="136"/>
      <c r="AR164" s="136"/>
      <c r="AS164" s="136"/>
      <c r="AT164" s="136"/>
      <c r="AU164" s="136">
        <f t="shared" si="77"/>
        <v>155824.25710386335</v>
      </c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136">
        <v>55969.643565683276</v>
      </c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>
        <f t="shared" si="78"/>
        <v>55969.643565683276</v>
      </c>
      <c r="CK164" s="50">
        <f t="shared" si="79"/>
        <v>211793.90066954662</v>
      </c>
      <c r="CL164" s="50">
        <f t="shared" si="80"/>
        <v>17449211.540669546</v>
      </c>
      <c r="CN164" s="138"/>
      <c r="CO164" s="138"/>
    </row>
    <row r="165" spans="1:93" ht="15" customHeight="1" outlineLevel="1" x14ac:dyDescent="0.25">
      <c r="A165" s="129">
        <f t="shared" si="67"/>
        <v>158</v>
      </c>
      <c r="B165" s="203"/>
      <c r="C165" s="2" t="s">
        <v>68</v>
      </c>
      <c r="D165" s="23">
        <v>881</v>
      </c>
      <c r="E165" s="136">
        <v>267983.5</v>
      </c>
      <c r="F165" s="136"/>
      <c r="G165" s="136"/>
      <c r="H165" s="136"/>
      <c r="I165" s="136"/>
      <c r="J165" s="136"/>
      <c r="K165" s="136"/>
      <c r="L165" s="136"/>
      <c r="M165" s="136"/>
      <c r="N165" s="136"/>
      <c r="O165" s="136"/>
      <c r="P165" s="136">
        <v>-367.58416520213075</v>
      </c>
      <c r="Q165" s="136"/>
      <c r="R165" s="136"/>
      <c r="S165" s="136"/>
      <c r="T165" s="136"/>
      <c r="U165" s="136"/>
      <c r="V165" s="136"/>
      <c r="W165" s="136">
        <v>525.67400429529562</v>
      </c>
      <c r="X165" s="136"/>
      <c r="Y165" s="136"/>
      <c r="Z165" s="136"/>
      <c r="AA165" s="136"/>
      <c r="AB165" s="136"/>
      <c r="AC165" s="136"/>
      <c r="AD165" s="136"/>
      <c r="AE165" s="136"/>
      <c r="AF165" s="136"/>
      <c r="AG165" s="136"/>
      <c r="AH165" s="136"/>
      <c r="AI165" s="136"/>
      <c r="AJ165" s="136"/>
      <c r="AK165" s="136"/>
      <c r="AL165" s="136"/>
      <c r="AM165" s="136"/>
      <c r="AN165" s="136"/>
      <c r="AO165" s="136"/>
      <c r="AP165" s="136"/>
      <c r="AQ165" s="136"/>
      <c r="AR165" s="136"/>
      <c r="AS165" s="136"/>
      <c r="AT165" s="136"/>
      <c r="AU165" s="136">
        <f t="shared" si="77"/>
        <v>158.08983909316487</v>
      </c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136">
        <v>56.783405291661033</v>
      </c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>
        <f t="shared" si="78"/>
        <v>56.783405291661033</v>
      </c>
      <c r="CK165" s="50">
        <f t="shared" si="79"/>
        <v>214.87324438482591</v>
      </c>
      <c r="CL165" s="50">
        <f t="shared" si="80"/>
        <v>268198.37324438483</v>
      </c>
      <c r="CN165" s="138"/>
      <c r="CO165" s="138"/>
    </row>
    <row r="166" spans="1:93" ht="15" customHeight="1" outlineLevel="1" x14ac:dyDescent="0.25">
      <c r="A166" s="129">
        <f t="shared" si="67"/>
        <v>159</v>
      </c>
      <c r="B166" s="203"/>
      <c r="C166" s="195" t="s">
        <v>154</v>
      </c>
      <c r="D166" s="196"/>
      <c r="E166" s="141">
        <f>SUM(E154:E165)</f>
        <v>47431442.25</v>
      </c>
      <c r="F166" s="141">
        <f t="shared" ref="F166:CA166" si="81">SUM(F154:F165)</f>
        <v>0</v>
      </c>
      <c r="G166" s="141">
        <f t="shared" si="81"/>
        <v>0</v>
      </c>
      <c r="H166" s="141">
        <f t="shared" si="81"/>
        <v>0</v>
      </c>
      <c r="I166" s="141">
        <f t="shared" si="81"/>
        <v>0</v>
      </c>
      <c r="J166" s="141">
        <f t="shared" si="81"/>
        <v>0</v>
      </c>
      <c r="K166" s="141">
        <f t="shared" si="81"/>
        <v>0</v>
      </c>
      <c r="L166" s="141">
        <f t="shared" si="81"/>
        <v>0</v>
      </c>
      <c r="M166" s="141">
        <f t="shared" si="81"/>
        <v>0</v>
      </c>
      <c r="N166" s="141">
        <f t="shared" si="81"/>
        <v>0</v>
      </c>
      <c r="O166" s="141">
        <f t="shared" si="81"/>
        <v>0</v>
      </c>
      <c r="P166" s="141">
        <f t="shared" si="81"/>
        <v>-539229.70665029716</v>
      </c>
      <c r="Q166" s="141">
        <f t="shared" si="81"/>
        <v>0</v>
      </c>
      <c r="R166" s="141">
        <f t="shared" si="81"/>
        <v>0</v>
      </c>
      <c r="S166" s="141">
        <f t="shared" si="81"/>
        <v>0</v>
      </c>
      <c r="T166" s="141">
        <f t="shared" si="81"/>
        <v>0</v>
      </c>
      <c r="U166" s="141">
        <f t="shared" si="81"/>
        <v>0</v>
      </c>
      <c r="V166" s="141">
        <f t="shared" si="81"/>
        <v>0</v>
      </c>
      <c r="W166" s="141">
        <f t="shared" si="81"/>
        <v>771140.50594091322</v>
      </c>
      <c r="X166" s="141">
        <f t="shared" si="81"/>
        <v>0</v>
      </c>
      <c r="Y166" s="141">
        <f t="shared" si="81"/>
        <v>0</v>
      </c>
      <c r="Z166" s="141">
        <f t="shared" si="81"/>
        <v>0</v>
      </c>
      <c r="AA166" s="141">
        <f t="shared" si="81"/>
        <v>0</v>
      </c>
      <c r="AB166" s="141">
        <f t="shared" si="81"/>
        <v>0</v>
      </c>
      <c r="AC166" s="141">
        <f t="shared" si="81"/>
        <v>0</v>
      </c>
      <c r="AD166" s="141">
        <f t="shared" si="81"/>
        <v>0</v>
      </c>
      <c r="AE166" s="141">
        <f t="shared" si="81"/>
        <v>0</v>
      </c>
      <c r="AF166" s="141">
        <f t="shared" si="81"/>
        <v>0</v>
      </c>
      <c r="AG166" s="141">
        <f t="shared" si="81"/>
        <v>0</v>
      </c>
      <c r="AH166" s="141">
        <f t="shared" si="81"/>
        <v>0</v>
      </c>
      <c r="AI166" s="141">
        <f t="shared" si="81"/>
        <v>0</v>
      </c>
      <c r="AJ166" s="141">
        <f t="shared" si="81"/>
        <v>0</v>
      </c>
      <c r="AK166" s="141">
        <f t="shared" si="81"/>
        <v>0</v>
      </c>
      <c r="AL166" s="141">
        <f t="shared" si="81"/>
        <v>0</v>
      </c>
      <c r="AM166" s="141">
        <f t="shared" si="81"/>
        <v>0</v>
      </c>
      <c r="AN166" s="141">
        <f t="shared" si="81"/>
        <v>0</v>
      </c>
      <c r="AO166" s="141">
        <f t="shared" si="81"/>
        <v>0</v>
      </c>
      <c r="AP166" s="141"/>
      <c r="AQ166" s="141">
        <f t="shared" si="81"/>
        <v>0</v>
      </c>
      <c r="AR166" s="141">
        <f t="shared" si="81"/>
        <v>0</v>
      </c>
      <c r="AS166" s="141">
        <f t="shared" si="81"/>
        <v>0</v>
      </c>
      <c r="AT166" s="141">
        <f t="shared" si="81"/>
        <v>0</v>
      </c>
      <c r="AU166" s="141">
        <f t="shared" si="81"/>
        <v>231910.79929061607</v>
      </c>
      <c r="AV166" s="141">
        <f t="shared" si="81"/>
        <v>0</v>
      </c>
      <c r="AW166" s="141">
        <f t="shared" si="81"/>
        <v>0</v>
      </c>
      <c r="AX166" s="141">
        <f t="shared" si="81"/>
        <v>0</v>
      </c>
      <c r="AY166" s="141">
        <f t="shared" si="81"/>
        <v>0</v>
      </c>
      <c r="AZ166" s="141">
        <f t="shared" si="81"/>
        <v>0</v>
      </c>
      <c r="BA166" s="141">
        <f t="shared" si="81"/>
        <v>0</v>
      </c>
      <c r="BB166" s="141">
        <f t="shared" si="81"/>
        <v>0</v>
      </c>
      <c r="BC166" s="141">
        <f t="shared" si="81"/>
        <v>0</v>
      </c>
      <c r="BD166" s="141">
        <f t="shared" si="81"/>
        <v>0</v>
      </c>
      <c r="BE166" s="141">
        <f t="shared" si="81"/>
        <v>0</v>
      </c>
      <c r="BF166" s="141">
        <f t="shared" si="81"/>
        <v>83298.743190393085</v>
      </c>
      <c r="BG166" s="141">
        <f t="shared" si="81"/>
        <v>0</v>
      </c>
      <c r="BH166" s="141">
        <f t="shared" si="81"/>
        <v>0</v>
      </c>
      <c r="BI166" s="141">
        <f t="shared" si="81"/>
        <v>0</v>
      </c>
      <c r="BJ166" s="141">
        <f t="shared" si="81"/>
        <v>0</v>
      </c>
      <c r="BK166" s="141">
        <f t="shared" si="81"/>
        <v>0</v>
      </c>
      <c r="BL166" s="141">
        <f t="shared" si="81"/>
        <v>0</v>
      </c>
      <c r="BM166" s="141">
        <f t="shared" si="81"/>
        <v>0</v>
      </c>
      <c r="BN166" s="141">
        <f t="shared" si="81"/>
        <v>0</v>
      </c>
      <c r="BO166" s="141">
        <f t="shared" si="81"/>
        <v>0</v>
      </c>
      <c r="BP166" s="141">
        <f t="shared" si="81"/>
        <v>0</v>
      </c>
      <c r="BQ166" s="141">
        <f t="shared" si="81"/>
        <v>0</v>
      </c>
      <c r="BR166" s="141">
        <f t="shared" si="81"/>
        <v>0</v>
      </c>
      <c r="BS166" s="141">
        <f t="shared" si="81"/>
        <v>0</v>
      </c>
      <c r="BT166" s="141">
        <f t="shared" si="81"/>
        <v>0</v>
      </c>
      <c r="BU166" s="141">
        <f t="shared" si="81"/>
        <v>0</v>
      </c>
      <c r="BV166" s="141">
        <f t="shared" si="81"/>
        <v>0</v>
      </c>
      <c r="BW166" s="141">
        <f t="shared" si="81"/>
        <v>0</v>
      </c>
      <c r="BX166" s="141">
        <f t="shared" si="81"/>
        <v>0</v>
      </c>
      <c r="BY166" s="141">
        <f t="shared" si="81"/>
        <v>0</v>
      </c>
      <c r="BZ166" s="141">
        <f t="shared" si="81"/>
        <v>0</v>
      </c>
      <c r="CA166" s="141">
        <f t="shared" si="81"/>
        <v>0</v>
      </c>
      <c r="CB166" s="141">
        <f t="shared" ref="CB166:CL166" si="82">SUM(CB154:CB165)</f>
        <v>0</v>
      </c>
      <c r="CC166" s="141">
        <f t="shared" si="82"/>
        <v>0</v>
      </c>
      <c r="CD166" s="141">
        <f t="shared" si="82"/>
        <v>0</v>
      </c>
      <c r="CE166" s="141">
        <f t="shared" si="82"/>
        <v>0</v>
      </c>
      <c r="CF166" s="141">
        <f t="shared" si="82"/>
        <v>0</v>
      </c>
      <c r="CG166" s="141">
        <f t="shared" si="82"/>
        <v>0</v>
      </c>
      <c r="CH166" s="141">
        <f t="shared" si="82"/>
        <v>0</v>
      </c>
      <c r="CI166" s="141">
        <f t="shared" si="82"/>
        <v>0</v>
      </c>
      <c r="CJ166" s="141">
        <f t="shared" si="82"/>
        <v>83298.743190393085</v>
      </c>
      <c r="CK166" s="141">
        <f t="shared" si="82"/>
        <v>315209.54248100915</v>
      </c>
      <c r="CL166" s="141">
        <f t="shared" si="82"/>
        <v>47746651.792481005</v>
      </c>
      <c r="CN166" s="138"/>
      <c r="CO166" s="138"/>
    </row>
    <row r="167" spans="1:93" ht="15" customHeight="1" outlineLevel="1" x14ac:dyDescent="0.25">
      <c r="A167" s="129">
        <f t="shared" si="67"/>
        <v>160</v>
      </c>
      <c r="B167" s="203"/>
      <c r="C167" s="2" t="s">
        <v>69</v>
      </c>
      <c r="D167" s="23">
        <v>885</v>
      </c>
      <c r="E167" s="136">
        <v>53643.23</v>
      </c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>
        <v>-2129.5995222572546</v>
      </c>
      <c r="Q167" s="136"/>
      <c r="R167" s="136"/>
      <c r="S167" s="136"/>
      <c r="T167" s="136"/>
      <c r="U167" s="136"/>
      <c r="V167" s="136"/>
      <c r="W167" s="136">
        <v>3045.4932893932782</v>
      </c>
      <c r="X167" s="136"/>
      <c r="Y167" s="136"/>
      <c r="Z167" s="136"/>
      <c r="AA167" s="136"/>
      <c r="AB167" s="136"/>
      <c r="AC167" s="136"/>
      <c r="AD167" s="136"/>
      <c r="AE167" s="136"/>
      <c r="AF167" s="136"/>
      <c r="AG167" s="136"/>
      <c r="AH167" s="136"/>
      <c r="AI167" s="136"/>
      <c r="AJ167" s="136"/>
      <c r="AK167" s="136"/>
      <c r="AL167" s="136"/>
      <c r="AM167" s="136"/>
      <c r="AN167" s="136"/>
      <c r="AO167" s="136"/>
      <c r="AP167" s="136"/>
      <c r="AQ167" s="136"/>
      <c r="AR167" s="136"/>
      <c r="AS167" s="136"/>
      <c r="AT167" s="136"/>
      <c r="AU167" s="136">
        <f t="shared" ref="AU167:AU176" si="83">SUM(F167:AT167)</f>
        <v>915.8937671360236</v>
      </c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136">
        <v>328.97476069124326</v>
      </c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>
        <f t="shared" si="78"/>
        <v>328.97476069124326</v>
      </c>
      <c r="CK167" s="50">
        <f t="shared" ref="CK167:CK176" si="84">CJ167+AU167</f>
        <v>1244.8685278272669</v>
      </c>
      <c r="CL167" s="50">
        <f t="shared" ref="CL167:CL176" si="85">CK167+E167</f>
        <v>54888.098527827271</v>
      </c>
      <c r="CN167" s="138"/>
      <c r="CO167" s="138"/>
    </row>
    <row r="168" spans="1:93" ht="15" customHeight="1" outlineLevel="1" x14ac:dyDescent="0.25">
      <c r="A168" s="129">
        <f t="shared" si="67"/>
        <v>161</v>
      </c>
      <c r="B168" s="203"/>
      <c r="C168" s="2" t="s">
        <v>70</v>
      </c>
      <c r="D168" s="23">
        <v>886</v>
      </c>
      <c r="E168" s="136">
        <v>153777.65</v>
      </c>
      <c r="F168" s="136"/>
      <c r="G168" s="136"/>
      <c r="H168" s="136"/>
      <c r="I168" s="136"/>
      <c r="J168" s="136"/>
      <c r="K168" s="136"/>
      <c r="L168" s="136"/>
      <c r="M168" s="136"/>
      <c r="N168" s="136"/>
      <c r="O168" s="136"/>
      <c r="P168" s="136">
        <v>-235.79040168513592</v>
      </c>
      <c r="Q168" s="136"/>
      <c r="R168" s="136"/>
      <c r="S168" s="136"/>
      <c r="T168" s="136"/>
      <c r="U168" s="136"/>
      <c r="V168" s="136"/>
      <c r="W168" s="136">
        <v>337.19865098123415</v>
      </c>
      <c r="X168" s="136"/>
      <c r="Y168" s="136"/>
      <c r="Z168" s="136"/>
      <c r="AA168" s="136"/>
      <c r="AB168" s="136"/>
      <c r="AC168" s="136"/>
      <c r="AD168" s="136"/>
      <c r="AE168" s="136"/>
      <c r="AF168" s="136"/>
      <c r="AG168" s="136"/>
      <c r="AH168" s="136"/>
      <c r="AI168" s="136"/>
      <c r="AJ168" s="136"/>
      <c r="AK168" s="136"/>
      <c r="AL168" s="136"/>
      <c r="AM168" s="136"/>
      <c r="AN168" s="136"/>
      <c r="AO168" s="136"/>
      <c r="AP168" s="136"/>
      <c r="AQ168" s="136"/>
      <c r="AR168" s="136"/>
      <c r="AS168" s="136"/>
      <c r="AT168" s="136"/>
      <c r="AU168" s="136">
        <f t="shared" si="83"/>
        <v>101.40824929609823</v>
      </c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136">
        <v>36.42426200652077</v>
      </c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>
        <f t="shared" si="78"/>
        <v>36.42426200652077</v>
      </c>
      <c r="CK168" s="50">
        <f t="shared" si="84"/>
        <v>137.832511302619</v>
      </c>
      <c r="CL168" s="50">
        <f t="shared" si="85"/>
        <v>153915.4825113026</v>
      </c>
      <c r="CN168" s="138"/>
      <c r="CO168" s="138"/>
    </row>
    <row r="169" spans="1:93" ht="15" customHeight="1" outlineLevel="1" x14ac:dyDescent="0.25">
      <c r="A169" s="129">
        <f t="shared" si="67"/>
        <v>162</v>
      </c>
      <c r="B169" s="203"/>
      <c r="C169" s="2" t="s">
        <v>141</v>
      </c>
      <c r="D169" s="23">
        <v>887</v>
      </c>
      <c r="E169" s="136">
        <v>8941458.6699999999</v>
      </c>
      <c r="F169" s="136"/>
      <c r="G169" s="136"/>
      <c r="H169" s="136"/>
      <c r="I169" s="136"/>
      <c r="J169" s="136"/>
      <c r="K169" s="136"/>
      <c r="L169" s="136"/>
      <c r="M169" s="136"/>
      <c r="N169" s="136"/>
      <c r="O169" s="136"/>
      <c r="P169" s="136">
        <v>-84933.533281320095</v>
      </c>
      <c r="Q169" s="136"/>
      <c r="R169" s="136"/>
      <c r="S169" s="136"/>
      <c r="T169" s="136"/>
      <c r="U169" s="136"/>
      <c r="V169" s="136"/>
      <c r="W169" s="136">
        <v>121461.57197600765</v>
      </c>
      <c r="X169" s="136"/>
      <c r="Y169" s="136"/>
      <c r="Z169" s="136"/>
      <c r="AA169" s="136"/>
      <c r="AB169" s="136"/>
      <c r="AC169" s="136"/>
      <c r="AD169" s="136"/>
      <c r="AE169" s="136"/>
      <c r="AF169" s="136"/>
      <c r="AG169" s="136"/>
      <c r="AH169" s="136"/>
      <c r="AI169" s="136"/>
      <c r="AJ169" s="136"/>
      <c r="AK169" s="136"/>
      <c r="AL169" s="136"/>
      <c r="AM169" s="136"/>
      <c r="AN169" s="136"/>
      <c r="AO169" s="136"/>
      <c r="AP169" s="136"/>
      <c r="AQ169" s="136"/>
      <c r="AR169" s="136"/>
      <c r="AS169" s="136"/>
      <c r="AT169" s="136"/>
      <c r="AU169" s="136">
        <f t="shared" si="83"/>
        <v>36528.038694687551</v>
      </c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136">
        <v>13120.30195999864</v>
      </c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>
        <f t="shared" si="78"/>
        <v>13120.30195999864</v>
      </c>
      <c r="CK169" s="50">
        <f t="shared" si="84"/>
        <v>49648.340654686195</v>
      </c>
      <c r="CL169" s="50">
        <f t="shared" si="85"/>
        <v>8991107.010654686</v>
      </c>
      <c r="CN169" s="138"/>
      <c r="CO169" s="138"/>
    </row>
    <row r="170" spans="1:93" ht="15" customHeight="1" outlineLevel="1" x14ac:dyDescent="0.25">
      <c r="A170" s="129">
        <f t="shared" si="67"/>
        <v>163</v>
      </c>
      <c r="B170" s="203"/>
      <c r="C170" s="2" t="s">
        <v>113</v>
      </c>
      <c r="D170" s="23">
        <v>888</v>
      </c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136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50"/>
      <c r="AR170" s="50"/>
      <c r="AS170" s="50"/>
      <c r="AT170" s="50"/>
      <c r="AU170" s="136">
        <f t="shared" si="83"/>
        <v>0</v>
      </c>
      <c r="AV170" s="50"/>
      <c r="AW170" s="50"/>
      <c r="AX170" s="50"/>
      <c r="AY170" s="50"/>
      <c r="AZ170" s="50"/>
      <c r="BA170" s="50"/>
      <c r="BB170" s="50"/>
      <c r="BC170" s="50"/>
      <c r="BD170" s="50"/>
      <c r="BE170" s="50"/>
      <c r="BF170" s="50"/>
      <c r="BG170" s="50"/>
      <c r="BH170" s="50"/>
      <c r="BI170" s="50"/>
      <c r="BJ170" s="50"/>
      <c r="BK170" s="50"/>
      <c r="BL170" s="50"/>
      <c r="BM170" s="50"/>
      <c r="BN170" s="50"/>
      <c r="BO170" s="50"/>
      <c r="BP170" s="50"/>
      <c r="BQ170" s="50"/>
      <c r="BR170" s="50"/>
      <c r="BS170" s="50"/>
      <c r="BT170" s="50"/>
      <c r="BU170" s="50"/>
      <c r="BV170" s="50"/>
      <c r="BW170" s="50"/>
      <c r="BX170" s="50"/>
      <c r="BY170" s="50"/>
      <c r="BZ170" s="50"/>
      <c r="CA170" s="50"/>
      <c r="CB170" s="50"/>
      <c r="CC170" s="50"/>
      <c r="CD170" s="50"/>
      <c r="CE170" s="50"/>
      <c r="CF170" s="50"/>
      <c r="CG170" s="50"/>
      <c r="CH170" s="50"/>
      <c r="CI170" s="50"/>
      <c r="CJ170" s="50">
        <f t="shared" si="78"/>
        <v>0</v>
      </c>
      <c r="CK170" s="50">
        <f t="shared" si="84"/>
        <v>0</v>
      </c>
      <c r="CL170" s="50">
        <f t="shared" si="85"/>
        <v>0</v>
      </c>
      <c r="CN170" s="138"/>
      <c r="CO170" s="138"/>
    </row>
    <row r="171" spans="1:93" ht="15" customHeight="1" outlineLevel="1" x14ac:dyDescent="0.25">
      <c r="A171" s="129">
        <f t="shared" si="67"/>
        <v>164</v>
      </c>
      <c r="B171" s="203"/>
      <c r="C171" s="2" t="s">
        <v>155</v>
      </c>
      <c r="D171" s="23">
        <v>889</v>
      </c>
      <c r="E171" s="136">
        <v>1007450.1</v>
      </c>
      <c r="F171" s="136"/>
      <c r="G171" s="136"/>
      <c r="H171" s="136"/>
      <c r="I171" s="136"/>
      <c r="J171" s="136"/>
      <c r="K171" s="136"/>
      <c r="L171" s="136"/>
      <c r="M171" s="136"/>
      <c r="N171" s="136"/>
      <c r="O171" s="136"/>
      <c r="P171" s="136">
        <v>-5907.1826306834337</v>
      </c>
      <c r="Q171" s="136"/>
      <c r="R171" s="136"/>
      <c r="S171" s="136"/>
      <c r="T171" s="136"/>
      <c r="U171" s="136"/>
      <c r="V171" s="136"/>
      <c r="W171" s="136">
        <v>8447.7315443319803</v>
      </c>
      <c r="X171" s="136"/>
      <c r="Y171" s="136"/>
      <c r="Z171" s="136"/>
      <c r="AA171" s="136"/>
      <c r="AB171" s="136"/>
      <c r="AC171" s="136"/>
      <c r="AD171" s="136"/>
      <c r="AE171" s="136"/>
      <c r="AF171" s="136"/>
      <c r="AG171" s="136"/>
      <c r="AH171" s="136"/>
      <c r="AI171" s="136"/>
      <c r="AJ171" s="136"/>
      <c r="AK171" s="136"/>
      <c r="AL171" s="136"/>
      <c r="AM171" s="136"/>
      <c r="AN171" s="136"/>
      <c r="AO171" s="136"/>
      <c r="AP171" s="136"/>
      <c r="AQ171" s="136"/>
      <c r="AR171" s="136"/>
      <c r="AS171" s="136"/>
      <c r="AT171" s="136"/>
      <c r="AU171" s="136">
        <f t="shared" si="83"/>
        <v>2540.5489136485467</v>
      </c>
      <c r="AV171" s="50"/>
      <c r="AW171" s="50"/>
      <c r="AX171" s="50"/>
      <c r="AY171" s="50"/>
      <c r="AZ171" s="50"/>
      <c r="BA171" s="50"/>
      <c r="BB171" s="50"/>
      <c r="BC171" s="50"/>
      <c r="BD171" s="50"/>
      <c r="BE171" s="50"/>
      <c r="BF171" s="136">
        <v>912.52555796441402</v>
      </c>
      <c r="BG171" s="50"/>
      <c r="BH171" s="50"/>
      <c r="BI171" s="50"/>
      <c r="BJ171" s="50"/>
      <c r="BK171" s="50"/>
      <c r="BL171" s="50"/>
      <c r="BM171" s="50"/>
      <c r="BN171" s="50"/>
      <c r="BO171" s="50"/>
      <c r="BP171" s="50"/>
      <c r="BQ171" s="50"/>
      <c r="BR171" s="50"/>
      <c r="BS171" s="50"/>
      <c r="BT171" s="50"/>
      <c r="BU171" s="50"/>
      <c r="BV171" s="50"/>
      <c r="BW171" s="50"/>
      <c r="BX171" s="50"/>
      <c r="BY171" s="50"/>
      <c r="BZ171" s="50"/>
      <c r="CA171" s="50"/>
      <c r="CB171" s="50"/>
      <c r="CC171" s="50"/>
      <c r="CD171" s="50"/>
      <c r="CE171" s="50"/>
      <c r="CF171" s="50"/>
      <c r="CG171" s="50"/>
      <c r="CH171" s="50"/>
      <c r="CI171" s="50"/>
      <c r="CJ171" s="50">
        <f t="shared" si="78"/>
        <v>912.52555796441402</v>
      </c>
      <c r="CK171" s="50">
        <f t="shared" si="84"/>
        <v>3453.0744716129607</v>
      </c>
      <c r="CL171" s="50">
        <f t="shared" si="85"/>
        <v>1010903.1744716129</v>
      </c>
      <c r="CN171" s="138"/>
      <c r="CO171" s="138"/>
    </row>
    <row r="172" spans="1:93" ht="15" customHeight="1" outlineLevel="1" x14ac:dyDescent="0.25">
      <c r="A172" s="129">
        <f t="shared" si="67"/>
        <v>165</v>
      </c>
      <c r="B172" s="203"/>
      <c r="C172" s="2" t="s">
        <v>156</v>
      </c>
      <c r="D172" s="23">
        <v>890</v>
      </c>
      <c r="E172" s="136">
        <v>167679.1</v>
      </c>
      <c r="F172" s="136"/>
      <c r="G172" s="136"/>
      <c r="H172" s="136"/>
      <c r="I172" s="136"/>
      <c r="J172" s="136"/>
      <c r="K172" s="136"/>
      <c r="L172" s="136"/>
      <c r="M172" s="136"/>
      <c r="N172" s="136"/>
      <c r="O172" s="136"/>
      <c r="P172" s="136">
        <v>-1948.2779790454824</v>
      </c>
      <c r="Q172" s="136"/>
      <c r="R172" s="136"/>
      <c r="S172" s="136"/>
      <c r="T172" s="136"/>
      <c r="U172" s="136"/>
      <c r="V172" s="136"/>
      <c r="W172" s="136">
        <v>2786.1893511163903</v>
      </c>
      <c r="X172" s="136"/>
      <c r="Y172" s="136"/>
      <c r="Z172" s="136"/>
      <c r="AA172" s="136"/>
      <c r="AB172" s="136"/>
      <c r="AC172" s="136"/>
      <c r="AD172" s="136"/>
      <c r="AE172" s="136"/>
      <c r="AF172" s="136"/>
      <c r="AG172" s="136"/>
      <c r="AH172" s="136"/>
      <c r="AI172" s="136"/>
      <c r="AJ172" s="136"/>
      <c r="AK172" s="136"/>
      <c r="AL172" s="136"/>
      <c r="AM172" s="136"/>
      <c r="AN172" s="136"/>
      <c r="AO172" s="136"/>
      <c r="AP172" s="136"/>
      <c r="AQ172" s="136"/>
      <c r="AR172" s="136"/>
      <c r="AS172" s="136"/>
      <c r="AT172" s="136"/>
      <c r="AU172" s="136">
        <f t="shared" si="83"/>
        <v>837.91137207090787</v>
      </c>
      <c r="AV172" s="50"/>
      <c r="AW172" s="50"/>
      <c r="AX172" s="50"/>
      <c r="AY172" s="50"/>
      <c r="AZ172" s="50"/>
      <c r="BA172" s="50"/>
      <c r="BB172" s="50"/>
      <c r="BC172" s="50"/>
      <c r="BD172" s="50"/>
      <c r="BE172" s="50"/>
      <c r="BF172" s="136">
        <v>300.96470027244965</v>
      </c>
      <c r="BG172" s="50"/>
      <c r="BH172" s="50"/>
      <c r="BI172" s="50"/>
      <c r="BJ172" s="50"/>
      <c r="BK172" s="50"/>
      <c r="BL172" s="50"/>
      <c r="BM172" s="50"/>
      <c r="BN172" s="50"/>
      <c r="BO172" s="50"/>
      <c r="BP172" s="50"/>
      <c r="BQ172" s="50"/>
      <c r="BR172" s="50"/>
      <c r="BS172" s="50"/>
      <c r="BT172" s="50"/>
      <c r="BU172" s="50"/>
      <c r="BV172" s="50"/>
      <c r="BW172" s="50"/>
      <c r="BX172" s="50"/>
      <c r="BY172" s="50"/>
      <c r="BZ172" s="50"/>
      <c r="CA172" s="50"/>
      <c r="CB172" s="50"/>
      <c r="CC172" s="50"/>
      <c r="CD172" s="50"/>
      <c r="CE172" s="50"/>
      <c r="CF172" s="50"/>
      <c r="CG172" s="50"/>
      <c r="CH172" s="50"/>
      <c r="CI172" s="50"/>
      <c r="CJ172" s="50">
        <f t="shared" si="78"/>
        <v>300.96470027244965</v>
      </c>
      <c r="CK172" s="50">
        <f t="shared" si="84"/>
        <v>1138.8760723433575</v>
      </c>
      <c r="CL172" s="50">
        <f t="shared" si="85"/>
        <v>168817.97607234336</v>
      </c>
      <c r="CN172" s="138"/>
      <c r="CO172" s="138"/>
    </row>
    <row r="173" spans="1:93" ht="15" customHeight="1" outlineLevel="1" x14ac:dyDescent="0.25">
      <c r="A173" s="129">
        <f t="shared" si="67"/>
        <v>166</v>
      </c>
      <c r="B173" s="203"/>
      <c r="C173" s="2" t="s">
        <v>157</v>
      </c>
      <c r="D173" s="23">
        <v>891</v>
      </c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50"/>
      <c r="AR173" s="50"/>
      <c r="AS173" s="50"/>
      <c r="AT173" s="50"/>
      <c r="AU173" s="136">
        <f t="shared" si="83"/>
        <v>0</v>
      </c>
      <c r="AV173" s="50"/>
      <c r="AW173" s="50"/>
      <c r="AX173" s="50"/>
      <c r="AY173" s="50"/>
      <c r="AZ173" s="50"/>
      <c r="BA173" s="50"/>
      <c r="BB173" s="50"/>
      <c r="BC173" s="50"/>
      <c r="BD173" s="50"/>
      <c r="BE173" s="50"/>
      <c r="BF173" s="50"/>
      <c r="BG173" s="50"/>
      <c r="BH173" s="50"/>
      <c r="BI173" s="50"/>
      <c r="BJ173" s="50"/>
      <c r="BK173" s="50"/>
      <c r="BL173" s="50"/>
      <c r="BM173" s="50"/>
      <c r="BN173" s="50"/>
      <c r="BO173" s="50"/>
      <c r="BP173" s="50"/>
      <c r="BQ173" s="50"/>
      <c r="BR173" s="50"/>
      <c r="BS173" s="50"/>
      <c r="BT173" s="50"/>
      <c r="BU173" s="50"/>
      <c r="BV173" s="50"/>
      <c r="BW173" s="50"/>
      <c r="BX173" s="50"/>
      <c r="BY173" s="50"/>
      <c r="BZ173" s="50"/>
      <c r="CA173" s="50"/>
      <c r="CB173" s="50"/>
      <c r="CC173" s="50"/>
      <c r="CD173" s="50"/>
      <c r="CE173" s="50"/>
      <c r="CF173" s="50"/>
      <c r="CG173" s="50"/>
      <c r="CH173" s="50"/>
      <c r="CI173" s="50"/>
      <c r="CJ173" s="50">
        <f t="shared" si="78"/>
        <v>0</v>
      </c>
      <c r="CK173" s="50">
        <f t="shared" si="84"/>
        <v>0</v>
      </c>
      <c r="CL173" s="50">
        <f t="shared" si="85"/>
        <v>0</v>
      </c>
      <c r="CN173" s="138"/>
      <c r="CO173" s="138"/>
    </row>
    <row r="174" spans="1:93" ht="15" customHeight="1" outlineLevel="1" x14ac:dyDescent="0.25">
      <c r="A174" s="129">
        <f t="shared" si="67"/>
        <v>167</v>
      </c>
      <c r="B174" s="203"/>
      <c r="C174" s="2" t="s">
        <v>158</v>
      </c>
      <c r="D174" s="23">
        <v>892</v>
      </c>
      <c r="E174" s="136">
        <v>5388910.46</v>
      </c>
      <c r="F174" s="136"/>
      <c r="G174" s="136"/>
      <c r="H174" s="136"/>
      <c r="I174" s="136"/>
      <c r="J174" s="136"/>
      <c r="K174" s="136"/>
      <c r="L174" s="136"/>
      <c r="M174" s="136"/>
      <c r="N174" s="136"/>
      <c r="O174" s="136"/>
      <c r="P174" s="136">
        <v>-12768.046742600996</v>
      </c>
      <c r="Q174" s="136"/>
      <c r="R174" s="136"/>
      <c r="S174" s="136"/>
      <c r="T174" s="136"/>
      <c r="U174" s="136"/>
      <c r="V174" s="136"/>
      <c r="W174" s="136">
        <v>18259.301932992144</v>
      </c>
      <c r="X174" s="136"/>
      <c r="Y174" s="136"/>
      <c r="Z174" s="136"/>
      <c r="AA174" s="136"/>
      <c r="AB174" s="136"/>
      <c r="AC174" s="136"/>
      <c r="AD174" s="136"/>
      <c r="AE174" s="136"/>
      <c r="AF174" s="136"/>
      <c r="AG174" s="136"/>
      <c r="AH174" s="136"/>
      <c r="AI174" s="136"/>
      <c r="AJ174" s="136"/>
      <c r="AK174" s="136"/>
      <c r="AL174" s="136"/>
      <c r="AM174" s="136"/>
      <c r="AN174" s="136"/>
      <c r="AO174" s="136"/>
      <c r="AP174" s="136"/>
      <c r="AQ174" s="136"/>
      <c r="AR174" s="136"/>
      <c r="AS174" s="136"/>
      <c r="AT174" s="136"/>
      <c r="AU174" s="136">
        <f t="shared" si="83"/>
        <v>5491.2551903911481</v>
      </c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136">
        <v>1972.3732456464966</v>
      </c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  <c r="BV174" s="50"/>
      <c r="BW174" s="50"/>
      <c r="BX174" s="50"/>
      <c r="BY174" s="50"/>
      <c r="BZ174" s="50"/>
      <c r="CA174" s="50"/>
      <c r="CB174" s="50"/>
      <c r="CC174" s="50"/>
      <c r="CD174" s="50"/>
      <c r="CE174" s="50"/>
      <c r="CF174" s="50"/>
      <c r="CG174" s="50"/>
      <c r="CH174" s="50"/>
      <c r="CI174" s="50"/>
      <c r="CJ174" s="50">
        <f t="shared" si="78"/>
        <v>1972.3732456464966</v>
      </c>
      <c r="CK174" s="50">
        <f t="shared" si="84"/>
        <v>7463.6284360376449</v>
      </c>
      <c r="CL174" s="50">
        <f t="shared" si="85"/>
        <v>5396374.0884360373</v>
      </c>
      <c r="CN174" s="138"/>
      <c r="CO174" s="138"/>
    </row>
    <row r="175" spans="1:93" ht="15" customHeight="1" outlineLevel="1" x14ac:dyDescent="0.25">
      <c r="A175" s="129">
        <f t="shared" si="67"/>
        <v>168</v>
      </c>
      <c r="B175" s="203"/>
      <c r="C175" s="2" t="s">
        <v>159</v>
      </c>
      <c r="D175" s="23">
        <v>893</v>
      </c>
      <c r="E175" s="136">
        <v>531684.80000000005</v>
      </c>
      <c r="F175" s="136"/>
      <c r="G175" s="136"/>
      <c r="H175" s="136"/>
      <c r="I175" s="136"/>
      <c r="J175" s="136"/>
      <c r="K175" s="136"/>
      <c r="L175" s="136"/>
      <c r="M175" s="136"/>
      <c r="N175" s="136"/>
      <c r="O175" s="136"/>
      <c r="P175" s="136">
        <v>-14869.858286913972</v>
      </c>
      <c r="Q175" s="136"/>
      <c r="R175" s="136"/>
      <c r="S175" s="136"/>
      <c r="T175" s="136"/>
      <c r="U175" s="136"/>
      <c r="V175" s="136"/>
      <c r="W175" s="136">
        <v>21265.056248239998</v>
      </c>
      <c r="X175" s="136"/>
      <c r="Y175" s="136"/>
      <c r="Z175" s="136"/>
      <c r="AA175" s="136"/>
      <c r="AB175" s="136"/>
      <c r="AC175" s="136"/>
      <c r="AD175" s="136"/>
      <c r="AE175" s="136"/>
      <c r="AF175" s="136"/>
      <c r="AG175" s="136"/>
      <c r="AH175" s="136"/>
      <c r="AI175" s="136"/>
      <c r="AJ175" s="136"/>
      <c r="AK175" s="136"/>
      <c r="AL175" s="136"/>
      <c r="AM175" s="136"/>
      <c r="AN175" s="136"/>
      <c r="AO175" s="136"/>
      <c r="AP175" s="136"/>
      <c r="AQ175" s="136"/>
      <c r="AR175" s="136"/>
      <c r="AS175" s="136"/>
      <c r="AT175" s="136"/>
      <c r="AU175" s="136">
        <f t="shared" si="83"/>
        <v>6395.1979613260264</v>
      </c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136">
        <v>2297.0553948402408</v>
      </c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  <c r="BV175" s="50"/>
      <c r="BW175" s="50"/>
      <c r="BX175" s="50"/>
      <c r="BY175" s="50"/>
      <c r="BZ175" s="50"/>
      <c r="CA175" s="50"/>
      <c r="CB175" s="50"/>
      <c r="CC175" s="50"/>
      <c r="CD175" s="50"/>
      <c r="CE175" s="50"/>
      <c r="CF175" s="50"/>
      <c r="CG175" s="50"/>
      <c r="CH175" s="50"/>
      <c r="CI175" s="50"/>
      <c r="CJ175" s="50">
        <f t="shared" si="78"/>
        <v>2297.0553948402408</v>
      </c>
      <c r="CK175" s="50">
        <f t="shared" si="84"/>
        <v>8692.2533561662676</v>
      </c>
      <c r="CL175" s="50">
        <f t="shared" si="85"/>
        <v>540377.05335616635</v>
      </c>
      <c r="CN175" s="138"/>
      <c r="CO175" s="138"/>
    </row>
    <row r="176" spans="1:93" ht="15" customHeight="1" outlineLevel="1" x14ac:dyDescent="0.25">
      <c r="A176" s="129">
        <f t="shared" si="67"/>
        <v>169</v>
      </c>
      <c r="B176" s="203"/>
      <c r="C176" s="2" t="s">
        <v>116</v>
      </c>
      <c r="D176" s="23">
        <v>894</v>
      </c>
      <c r="E176" s="136">
        <v>382474.36</v>
      </c>
      <c r="F176" s="136"/>
      <c r="G176" s="136"/>
      <c r="H176" s="136"/>
      <c r="I176" s="136"/>
      <c r="J176" s="136"/>
      <c r="K176" s="136"/>
      <c r="L176" s="136"/>
      <c r="M176" s="136"/>
      <c r="N176" s="136"/>
      <c r="O176" s="136"/>
      <c r="P176" s="136">
        <v>-1597.9709907898673</v>
      </c>
      <c r="Q176" s="136"/>
      <c r="R176" s="136"/>
      <c r="S176" s="136"/>
      <c r="T176" s="136"/>
      <c r="U176" s="136"/>
      <c r="V176" s="136"/>
      <c r="W176" s="136">
        <v>2285.2230563694625</v>
      </c>
      <c r="X176" s="136"/>
      <c r="Y176" s="136"/>
      <c r="Z176" s="136"/>
      <c r="AA176" s="136"/>
      <c r="AB176" s="136"/>
      <c r="AC176" s="136"/>
      <c r="AD176" s="136"/>
      <c r="AE176" s="136"/>
      <c r="AF176" s="136"/>
      <c r="AG176" s="136"/>
      <c r="AH176" s="136"/>
      <c r="AI176" s="136"/>
      <c r="AJ176" s="136"/>
      <c r="AK176" s="136"/>
      <c r="AL176" s="136"/>
      <c r="AM176" s="136"/>
      <c r="AN176" s="136"/>
      <c r="AO176" s="136"/>
      <c r="AP176" s="136"/>
      <c r="AQ176" s="136"/>
      <c r="AR176" s="136"/>
      <c r="AS176" s="136"/>
      <c r="AT176" s="136"/>
      <c r="AU176" s="136">
        <f t="shared" si="83"/>
        <v>687.25206557959518</v>
      </c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136">
        <v>246.85022643573933</v>
      </c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  <c r="BV176" s="50"/>
      <c r="BW176" s="50"/>
      <c r="BX176" s="50"/>
      <c r="BY176" s="50"/>
      <c r="BZ176" s="50"/>
      <c r="CA176" s="50"/>
      <c r="CB176" s="50"/>
      <c r="CC176" s="50"/>
      <c r="CD176" s="50"/>
      <c r="CE176" s="50"/>
      <c r="CF176" s="50"/>
      <c r="CG176" s="50"/>
      <c r="CH176" s="50"/>
      <c r="CI176" s="50"/>
      <c r="CJ176" s="50">
        <f t="shared" si="78"/>
        <v>246.85022643573933</v>
      </c>
      <c r="CK176" s="50">
        <f t="shared" si="84"/>
        <v>934.10229201533457</v>
      </c>
      <c r="CL176" s="50">
        <f t="shared" si="85"/>
        <v>383408.46229201532</v>
      </c>
      <c r="CN176" s="138"/>
      <c r="CO176" s="138"/>
    </row>
    <row r="177" spans="1:93" ht="15" customHeight="1" outlineLevel="1" x14ac:dyDescent="0.25">
      <c r="A177" s="129">
        <f t="shared" si="67"/>
        <v>170</v>
      </c>
      <c r="B177" s="204"/>
      <c r="C177" s="195" t="s">
        <v>160</v>
      </c>
      <c r="D177" s="196"/>
      <c r="E177" s="141">
        <f>SUM(E167:E176)</f>
        <v>16627078.370000001</v>
      </c>
      <c r="F177" s="141">
        <f t="shared" ref="F177:CA177" si="86">SUM(F167:F176)</f>
        <v>0</v>
      </c>
      <c r="G177" s="141">
        <f t="shared" si="86"/>
        <v>0</v>
      </c>
      <c r="H177" s="141">
        <f t="shared" si="86"/>
        <v>0</v>
      </c>
      <c r="I177" s="141">
        <f t="shared" si="86"/>
        <v>0</v>
      </c>
      <c r="J177" s="141">
        <f t="shared" si="86"/>
        <v>0</v>
      </c>
      <c r="K177" s="141">
        <f t="shared" si="86"/>
        <v>0</v>
      </c>
      <c r="L177" s="141">
        <f t="shared" si="86"/>
        <v>0</v>
      </c>
      <c r="M177" s="141">
        <f t="shared" si="86"/>
        <v>0</v>
      </c>
      <c r="N177" s="141">
        <f t="shared" si="86"/>
        <v>0</v>
      </c>
      <c r="O177" s="141">
        <f t="shared" si="86"/>
        <v>0</v>
      </c>
      <c r="P177" s="141">
        <f t="shared" si="86"/>
        <v>-124390.25983529624</v>
      </c>
      <c r="Q177" s="141">
        <f t="shared" si="86"/>
        <v>0</v>
      </c>
      <c r="R177" s="141">
        <f t="shared" si="86"/>
        <v>0</v>
      </c>
      <c r="S177" s="141">
        <f t="shared" si="86"/>
        <v>0</v>
      </c>
      <c r="T177" s="141">
        <f t="shared" si="86"/>
        <v>0</v>
      </c>
      <c r="U177" s="141">
        <f t="shared" si="86"/>
        <v>0</v>
      </c>
      <c r="V177" s="141">
        <f t="shared" si="86"/>
        <v>0</v>
      </c>
      <c r="W177" s="141">
        <f t="shared" si="86"/>
        <v>177887.76604943213</v>
      </c>
      <c r="X177" s="141">
        <f t="shared" si="86"/>
        <v>0</v>
      </c>
      <c r="Y177" s="141">
        <f t="shared" si="86"/>
        <v>0</v>
      </c>
      <c r="Z177" s="141">
        <f t="shared" si="86"/>
        <v>0</v>
      </c>
      <c r="AA177" s="141">
        <f t="shared" si="86"/>
        <v>0</v>
      </c>
      <c r="AB177" s="141">
        <f t="shared" si="86"/>
        <v>0</v>
      </c>
      <c r="AC177" s="141">
        <f t="shared" si="86"/>
        <v>0</v>
      </c>
      <c r="AD177" s="141">
        <f t="shared" si="86"/>
        <v>0</v>
      </c>
      <c r="AE177" s="141">
        <f t="shared" si="86"/>
        <v>0</v>
      </c>
      <c r="AF177" s="141">
        <f t="shared" si="86"/>
        <v>0</v>
      </c>
      <c r="AG177" s="141">
        <f t="shared" si="86"/>
        <v>0</v>
      </c>
      <c r="AH177" s="141">
        <f t="shared" si="86"/>
        <v>0</v>
      </c>
      <c r="AI177" s="141">
        <f t="shared" si="86"/>
        <v>0</v>
      </c>
      <c r="AJ177" s="141">
        <f t="shared" si="86"/>
        <v>0</v>
      </c>
      <c r="AK177" s="141">
        <f t="shared" si="86"/>
        <v>0</v>
      </c>
      <c r="AL177" s="141">
        <f t="shared" si="86"/>
        <v>0</v>
      </c>
      <c r="AM177" s="141">
        <f t="shared" si="86"/>
        <v>0</v>
      </c>
      <c r="AN177" s="141">
        <f t="shared" si="86"/>
        <v>0</v>
      </c>
      <c r="AO177" s="141">
        <f t="shared" si="86"/>
        <v>0</v>
      </c>
      <c r="AP177" s="141"/>
      <c r="AQ177" s="141">
        <f t="shared" si="86"/>
        <v>0</v>
      </c>
      <c r="AR177" s="141">
        <f t="shared" si="86"/>
        <v>0</v>
      </c>
      <c r="AS177" s="141">
        <f t="shared" si="86"/>
        <v>0</v>
      </c>
      <c r="AT177" s="141">
        <f t="shared" si="86"/>
        <v>0</v>
      </c>
      <c r="AU177" s="141">
        <f t="shared" si="86"/>
        <v>53497.506214135901</v>
      </c>
      <c r="AV177" s="141">
        <f t="shared" si="86"/>
        <v>0</v>
      </c>
      <c r="AW177" s="141">
        <f t="shared" si="86"/>
        <v>0</v>
      </c>
      <c r="AX177" s="141">
        <f t="shared" si="86"/>
        <v>0</v>
      </c>
      <c r="AY177" s="141">
        <f t="shared" si="86"/>
        <v>0</v>
      </c>
      <c r="AZ177" s="141">
        <f t="shared" si="86"/>
        <v>0</v>
      </c>
      <c r="BA177" s="141">
        <f t="shared" si="86"/>
        <v>0</v>
      </c>
      <c r="BB177" s="141">
        <f t="shared" si="86"/>
        <v>0</v>
      </c>
      <c r="BC177" s="141">
        <f t="shared" si="86"/>
        <v>0</v>
      </c>
      <c r="BD177" s="141">
        <f t="shared" si="86"/>
        <v>0</v>
      </c>
      <c r="BE177" s="141">
        <f t="shared" si="86"/>
        <v>0</v>
      </c>
      <c r="BF177" s="141">
        <f t="shared" si="86"/>
        <v>19215.470107855745</v>
      </c>
      <c r="BG177" s="141">
        <f t="shared" si="86"/>
        <v>0</v>
      </c>
      <c r="BH177" s="141">
        <f t="shared" si="86"/>
        <v>0</v>
      </c>
      <c r="BI177" s="141">
        <f t="shared" si="86"/>
        <v>0</v>
      </c>
      <c r="BJ177" s="141">
        <f t="shared" si="86"/>
        <v>0</v>
      </c>
      <c r="BK177" s="141">
        <f t="shared" si="86"/>
        <v>0</v>
      </c>
      <c r="BL177" s="141">
        <f t="shared" si="86"/>
        <v>0</v>
      </c>
      <c r="BM177" s="141">
        <f t="shared" si="86"/>
        <v>0</v>
      </c>
      <c r="BN177" s="141">
        <f t="shared" si="86"/>
        <v>0</v>
      </c>
      <c r="BO177" s="141">
        <f t="shared" si="86"/>
        <v>0</v>
      </c>
      <c r="BP177" s="141">
        <f t="shared" si="86"/>
        <v>0</v>
      </c>
      <c r="BQ177" s="141">
        <f t="shared" si="86"/>
        <v>0</v>
      </c>
      <c r="BR177" s="141">
        <f t="shared" si="86"/>
        <v>0</v>
      </c>
      <c r="BS177" s="141">
        <f t="shared" si="86"/>
        <v>0</v>
      </c>
      <c r="BT177" s="141">
        <f t="shared" si="86"/>
        <v>0</v>
      </c>
      <c r="BU177" s="141">
        <f t="shared" si="86"/>
        <v>0</v>
      </c>
      <c r="BV177" s="141">
        <f t="shared" si="86"/>
        <v>0</v>
      </c>
      <c r="BW177" s="141">
        <f t="shared" si="86"/>
        <v>0</v>
      </c>
      <c r="BX177" s="141">
        <f t="shared" si="86"/>
        <v>0</v>
      </c>
      <c r="BY177" s="141">
        <f t="shared" si="86"/>
        <v>0</v>
      </c>
      <c r="BZ177" s="141">
        <f t="shared" si="86"/>
        <v>0</v>
      </c>
      <c r="CA177" s="141">
        <f t="shared" si="86"/>
        <v>0</v>
      </c>
      <c r="CB177" s="141">
        <f t="shared" ref="CB177:CL177" si="87">SUM(CB167:CB176)</f>
        <v>0</v>
      </c>
      <c r="CC177" s="141">
        <f t="shared" si="87"/>
        <v>0</v>
      </c>
      <c r="CD177" s="141">
        <f t="shared" si="87"/>
        <v>0</v>
      </c>
      <c r="CE177" s="141">
        <f t="shared" si="87"/>
        <v>0</v>
      </c>
      <c r="CF177" s="141">
        <f t="shared" si="87"/>
        <v>0</v>
      </c>
      <c r="CG177" s="141">
        <f t="shared" si="87"/>
        <v>0</v>
      </c>
      <c r="CH177" s="141">
        <f t="shared" si="87"/>
        <v>0</v>
      </c>
      <c r="CI177" s="141">
        <f t="shared" si="87"/>
        <v>0</v>
      </c>
      <c r="CJ177" s="141">
        <f t="shared" si="87"/>
        <v>19215.470107855745</v>
      </c>
      <c r="CK177" s="141">
        <f t="shared" si="87"/>
        <v>72712.976321991649</v>
      </c>
      <c r="CL177" s="141">
        <f t="shared" si="87"/>
        <v>16699791.346321993</v>
      </c>
      <c r="CN177" s="138"/>
      <c r="CO177" s="138"/>
    </row>
    <row r="178" spans="1:93" outlineLevel="1" x14ac:dyDescent="0.25">
      <c r="A178" s="129">
        <f t="shared" si="67"/>
        <v>171</v>
      </c>
      <c r="B178" s="208" t="s">
        <v>161</v>
      </c>
      <c r="C178" s="209"/>
      <c r="D178" s="210"/>
      <c r="E178" s="141">
        <f>+E177+E166</f>
        <v>64058520.620000005</v>
      </c>
      <c r="F178" s="141">
        <f t="shared" ref="F178:CA178" si="88">+F177+F166</f>
        <v>0</v>
      </c>
      <c r="G178" s="141">
        <f t="shared" si="88"/>
        <v>0</v>
      </c>
      <c r="H178" s="141">
        <f t="shared" si="88"/>
        <v>0</v>
      </c>
      <c r="I178" s="141">
        <f t="shared" si="88"/>
        <v>0</v>
      </c>
      <c r="J178" s="141">
        <f t="shared" si="88"/>
        <v>0</v>
      </c>
      <c r="K178" s="141">
        <f t="shared" si="88"/>
        <v>0</v>
      </c>
      <c r="L178" s="141">
        <f t="shared" si="88"/>
        <v>0</v>
      </c>
      <c r="M178" s="141">
        <f t="shared" si="88"/>
        <v>0</v>
      </c>
      <c r="N178" s="141">
        <f t="shared" si="88"/>
        <v>0</v>
      </c>
      <c r="O178" s="141">
        <f t="shared" si="88"/>
        <v>0</v>
      </c>
      <c r="P178" s="141">
        <f t="shared" si="88"/>
        <v>-663619.96648559335</v>
      </c>
      <c r="Q178" s="141">
        <f t="shared" si="88"/>
        <v>0</v>
      </c>
      <c r="R178" s="141">
        <f t="shared" si="88"/>
        <v>0</v>
      </c>
      <c r="S178" s="141">
        <f t="shared" si="88"/>
        <v>0</v>
      </c>
      <c r="T178" s="141">
        <f t="shared" si="88"/>
        <v>0</v>
      </c>
      <c r="U178" s="141">
        <f t="shared" si="88"/>
        <v>0</v>
      </c>
      <c r="V178" s="141">
        <f t="shared" si="88"/>
        <v>0</v>
      </c>
      <c r="W178" s="141">
        <f t="shared" si="88"/>
        <v>949028.27199034533</v>
      </c>
      <c r="X178" s="141">
        <f t="shared" si="88"/>
        <v>0</v>
      </c>
      <c r="Y178" s="141">
        <f t="shared" si="88"/>
        <v>0</v>
      </c>
      <c r="Z178" s="141">
        <f t="shared" si="88"/>
        <v>0</v>
      </c>
      <c r="AA178" s="141">
        <f t="shared" si="88"/>
        <v>0</v>
      </c>
      <c r="AB178" s="141">
        <f t="shared" si="88"/>
        <v>0</v>
      </c>
      <c r="AC178" s="141">
        <f t="shared" si="88"/>
        <v>0</v>
      </c>
      <c r="AD178" s="141">
        <f t="shared" si="88"/>
        <v>0</v>
      </c>
      <c r="AE178" s="141">
        <f t="shared" si="88"/>
        <v>0</v>
      </c>
      <c r="AF178" s="141">
        <f t="shared" si="88"/>
        <v>0</v>
      </c>
      <c r="AG178" s="141">
        <f t="shared" si="88"/>
        <v>0</v>
      </c>
      <c r="AH178" s="141">
        <f t="shared" si="88"/>
        <v>0</v>
      </c>
      <c r="AI178" s="141">
        <f t="shared" si="88"/>
        <v>0</v>
      </c>
      <c r="AJ178" s="141">
        <f t="shared" si="88"/>
        <v>0</v>
      </c>
      <c r="AK178" s="141">
        <f t="shared" si="88"/>
        <v>0</v>
      </c>
      <c r="AL178" s="141">
        <f t="shared" si="88"/>
        <v>0</v>
      </c>
      <c r="AM178" s="141">
        <f t="shared" si="88"/>
        <v>0</v>
      </c>
      <c r="AN178" s="141">
        <f t="shared" si="88"/>
        <v>0</v>
      </c>
      <c r="AO178" s="141">
        <f t="shared" si="88"/>
        <v>0</v>
      </c>
      <c r="AP178" s="141"/>
      <c r="AQ178" s="141">
        <f t="shared" si="88"/>
        <v>0</v>
      </c>
      <c r="AR178" s="141">
        <f t="shared" si="88"/>
        <v>0</v>
      </c>
      <c r="AS178" s="141">
        <f t="shared" si="88"/>
        <v>0</v>
      </c>
      <c r="AT178" s="141">
        <f t="shared" si="88"/>
        <v>0</v>
      </c>
      <c r="AU178" s="141">
        <f>+AU177+AU166</f>
        <v>285408.30550475197</v>
      </c>
      <c r="AV178" s="141">
        <f t="shared" si="88"/>
        <v>0</v>
      </c>
      <c r="AW178" s="141">
        <f t="shared" si="88"/>
        <v>0</v>
      </c>
      <c r="AX178" s="141">
        <f t="shared" si="88"/>
        <v>0</v>
      </c>
      <c r="AY178" s="141">
        <f t="shared" si="88"/>
        <v>0</v>
      </c>
      <c r="AZ178" s="141">
        <f t="shared" si="88"/>
        <v>0</v>
      </c>
      <c r="BA178" s="141">
        <f t="shared" si="88"/>
        <v>0</v>
      </c>
      <c r="BB178" s="141">
        <f t="shared" si="88"/>
        <v>0</v>
      </c>
      <c r="BC178" s="141">
        <f t="shared" si="88"/>
        <v>0</v>
      </c>
      <c r="BD178" s="141">
        <f t="shared" si="88"/>
        <v>0</v>
      </c>
      <c r="BE178" s="141">
        <f t="shared" si="88"/>
        <v>0</v>
      </c>
      <c r="BF178" s="141">
        <f t="shared" si="88"/>
        <v>102514.21329824883</v>
      </c>
      <c r="BG178" s="141">
        <f t="shared" si="88"/>
        <v>0</v>
      </c>
      <c r="BH178" s="141">
        <f t="shared" si="88"/>
        <v>0</v>
      </c>
      <c r="BI178" s="141">
        <f t="shared" si="88"/>
        <v>0</v>
      </c>
      <c r="BJ178" s="141">
        <f t="shared" si="88"/>
        <v>0</v>
      </c>
      <c r="BK178" s="141">
        <f t="shared" si="88"/>
        <v>0</v>
      </c>
      <c r="BL178" s="141">
        <f t="shared" si="88"/>
        <v>0</v>
      </c>
      <c r="BM178" s="141">
        <f t="shared" si="88"/>
        <v>0</v>
      </c>
      <c r="BN178" s="141">
        <f t="shared" si="88"/>
        <v>0</v>
      </c>
      <c r="BO178" s="141">
        <f t="shared" si="88"/>
        <v>0</v>
      </c>
      <c r="BP178" s="141">
        <f t="shared" si="88"/>
        <v>0</v>
      </c>
      <c r="BQ178" s="141">
        <f t="shared" si="88"/>
        <v>0</v>
      </c>
      <c r="BR178" s="141">
        <f t="shared" si="88"/>
        <v>0</v>
      </c>
      <c r="BS178" s="141">
        <f t="shared" si="88"/>
        <v>0</v>
      </c>
      <c r="BT178" s="141">
        <f t="shared" si="88"/>
        <v>0</v>
      </c>
      <c r="BU178" s="141">
        <f t="shared" si="88"/>
        <v>0</v>
      </c>
      <c r="BV178" s="141">
        <f t="shared" si="88"/>
        <v>0</v>
      </c>
      <c r="BW178" s="141">
        <f t="shared" si="88"/>
        <v>0</v>
      </c>
      <c r="BX178" s="141">
        <f t="shared" si="88"/>
        <v>0</v>
      </c>
      <c r="BY178" s="141">
        <f t="shared" si="88"/>
        <v>0</v>
      </c>
      <c r="BZ178" s="141">
        <f t="shared" si="88"/>
        <v>0</v>
      </c>
      <c r="CA178" s="141">
        <f t="shared" si="88"/>
        <v>0</v>
      </c>
      <c r="CB178" s="141">
        <f t="shared" ref="CB178:CL178" si="89">+CB177+CB166</f>
        <v>0</v>
      </c>
      <c r="CC178" s="141">
        <f t="shared" si="89"/>
        <v>0</v>
      </c>
      <c r="CD178" s="141">
        <f t="shared" si="89"/>
        <v>0</v>
      </c>
      <c r="CE178" s="141">
        <f t="shared" si="89"/>
        <v>0</v>
      </c>
      <c r="CF178" s="141">
        <f t="shared" si="89"/>
        <v>0</v>
      </c>
      <c r="CG178" s="141">
        <f t="shared" si="89"/>
        <v>0</v>
      </c>
      <c r="CH178" s="141">
        <f t="shared" si="89"/>
        <v>0</v>
      </c>
      <c r="CI178" s="141">
        <f t="shared" si="89"/>
        <v>0</v>
      </c>
      <c r="CJ178" s="141">
        <f t="shared" si="89"/>
        <v>102514.21329824883</v>
      </c>
      <c r="CK178" s="141">
        <f t="shared" si="89"/>
        <v>387922.5188030008</v>
      </c>
      <c r="CL178" s="141">
        <f t="shared" si="89"/>
        <v>64446443.138802998</v>
      </c>
      <c r="CN178" s="138"/>
      <c r="CO178" s="138"/>
    </row>
    <row r="179" spans="1:93" outlineLevel="1" x14ac:dyDescent="0.25">
      <c r="A179" s="129">
        <f t="shared" si="67"/>
        <v>172</v>
      </c>
      <c r="B179" s="192" t="s">
        <v>162</v>
      </c>
      <c r="C179" s="36" t="s">
        <v>163</v>
      </c>
      <c r="D179" s="23">
        <v>901</v>
      </c>
      <c r="E179" s="136">
        <v>99520.92</v>
      </c>
      <c r="F179" s="136"/>
      <c r="G179" s="136"/>
      <c r="H179" s="136"/>
      <c r="I179" s="136"/>
      <c r="J179" s="136"/>
      <c r="K179" s="136"/>
      <c r="L179" s="136"/>
      <c r="M179" s="136"/>
      <c r="N179" s="136"/>
      <c r="O179" s="136"/>
      <c r="P179" s="136">
        <v>-4711.1770145380815</v>
      </c>
      <c r="Q179" s="136"/>
      <c r="R179" s="136"/>
      <c r="S179" s="136"/>
      <c r="T179" s="136"/>
      <c r="U179" s="136"/>
      <c r="V179" s="136"/>
      <c r="W179" s="136">
        <v>6035.9097806937452</v>
      </c>
      <c r="X179" s="136"/>
      <c r="Y179" s="136"/>
      <c r="Z179" s="136"/>
      <c r="AA179" s="136"/>
      <c r="AB179" s="136"/>
      <c r="AC179" s="136"/>
      <c r="AD179" s="136"/>
      <c r="AE179" s="136"/>
      <c r="AF179" s="136"/>
      <c r="AG179" s="136"/>
      <c r="AH179" s="136"/>
      <c r="AI179" s="136"/>
      <c r="AJ179" s="136"/>
      <c r="AK179" s="136"/>
      <c r="AL179" s="136"/>
      <c r="AM179" s="136"/>
      <c r="AN179" s="136"/>
      <c r="AO179" s="136"/>
      <c r="AP179" s="136"/>
      <c r="AQ179" s="136"/>
      <c r="AR179" s="136"/>
      <c r="AS179" s="136"/>
      <c r="AT179" s="136"/>
      <c r="AU179" s="136">
        <f>SUM(F179:AT179)</f>
        <v>1324.7327661556637</v>
      </c>
      <c r="AV179" s="50"/>
      <c r="AW179" s="50"/>
      <c r="AX179" s="50"/>
      <c r="AY179" s="50"/>
      <c r="AZ179" s="50"/>
      <c r="BA179" s="50"/>
      <c r="BB179" s="50"/>
      <c r="BC179" s="50"/>
      <c r="BD179" s="50"/>
      <c r="BE179" s="50"/>
      <c r="BF179" s="136">
        <v>721.18858914488351</v>
      </c>
      <c r="BG179" s="50"/>
      <c r="BH179" s="50"/>
      <c r="BI179" s="50"/>
      <c r="BJ179" s="50"/>
      <c r="BK179" s="50"/>
      <c r="BL179" s="50"/>
      <c r="BM179" s="50"/>
      <c r="BN179" s="50"/>
      <c r="BO179" s="50"/>
      <c r="BP179" s="50"/>
      <c r="BQ179" s="50"/>
      <c r="BR179" s="50"/>
      <c r="BS179" s="50"/>
      <c r="BT179" s="50"/>
      <c r="BU179" s="50"/>
      <c r="BV179" s="50"/>
      <c r="BW179" s="50"/>
      <c r="BX179" s="50"/>
      <c r="BY179" s="50"/>
      <c r="BZ179" s="50"/>
      <c r="CA179" s="50"/>
      <c r="CB179" s="50"/>
      <c r="CC179" s="50"/>
      <c r="CD179" s="50"/>
      <c r="CE179" s="50"/>
      <c r="CF179" s="50"/>
      <c r="CG179" s="50"/>
      <c r="CH179" s="50"/>
      <c r="CI179" s="50"/>
      <c r="CJ179" s="50">
        <f t="shared" ref="CJ179:CJ242" si="90">SUM(AV179:CI179)</f>
        <v>721.18858914488351</v>
      </c>
      <c r="CK179" s="50">
        <f t="shared" ref="CK179:CK183" si="91">CJ179+AU179</f>
        <v>2045.9213553005472</v>
      </c>
      <c r="CL179" s="50">
        <f>CK179+E179</f>
        <v>101566.84135530055</v>
      </c>
      <c r="CN179" s="138"/>
      <c r="CO179" s="138"/>
    </row>
    <row r="180" spans="1:93" outlineLevel="1" x14ac:dyDescent="0.25">
      <c r="A180" s="129">
        <f t="shared" si="67"/>
        <v>173</v>
      </c>
      <c r="B180" s="193"/>
      <c r="C180" s="36" t="s">
        <v>164</v>
      </c>
      <c r="D180" s="23">
        <v>902</v>
      </c>
      <c r="E180" s="136">
        <v>9964387.7300000004</v>
      </c>
      <c r="F180" s="136"/>
      <c r="G180" s="136"/>
      <c r="H180" s="136"/>
      <c r="I180" s="136"/>
      <c r="J180" s="136"/>
      <c r="K180" s="136"/>
      <c r="L180" s="136"/>
      <c r="M180" s="136"/>
      <c r="N180" s="136"/>
      <c r="O180" s="136"/>
      <c r="P180" s="136">
        <v>-4071.7066275790894</v>
      </c>
      <c r="Q180" s="136"/>
      <c r="R180" s="136"/>
      <c r="S180" s="136"/>
      <c r="T180" s="136"/>
      <c r="U180" s="136"/>
      <c r="V180" s="136"/>
      <c r="W180" s="136">
        <v>5216.6271362083025</v>
      </c>
      <c r="X180" s="136"/>
      <c r="Y180" s="136"/>
      <c r="Z180" s="136"/>
      <c r="AA180" s="136"/>
      <c r="AB180" s="136"/>
      <c r="AC180" s="136"/>
      <c r="AD180" s="136"/>
      <c r="AE180" s="136"/>
      <c r="AF180" s="136"/>
      <c r="AG180" s="136"/>
      <c r="AH180" s="136"/>
      <c r="AI180" s="136"/>
      <c r="AJ180" s="136"/>
      <c r="AK180" s="136"/>
      <c r="AL180" s="136"/>
      <c r="AM180" s="136"/>
      <c r="AN180" s="136"/>
      <c r="AO180" s="136"/>
      <c r="AP180" s="136"/>
      <c r="AQ180" s="136"/>
      <c r="AR180" s="136"/>
      <c r="AS180" s="136"/>
      <c r="AT180" s="136"/>
      <c r="AU180" s="136">
        <f>SUM(F180:AT180)</f>
        <v>1144.9205086292131</v>
      </c>
      <c r="AV180" s="50"/>
      <c r="AW180" s="50"/>
      <c r="AX180" s="50"/>
      <c r="AY180" s="50"/>
      <c r="AZ180" s="50"/>
      <c r="BA180" s="50"/>
      <c r="BB180" s="50"/>
      <c r="BC180" s="50"/>
      <c r="BD180" s="50"/>
      <c r="BE180" s="50"/>
      <c r="BF180" s="136">
        <v>623.29824353745892</v>
      </c>
      <c r="BG180" s="50"/>
      <c r="BH180" s="50"/>
      <c r="BI180" s="50"/>
      <c r="BJ180" s="50"/>
      <c r="BK180" s="50"/>
      <c r="BL180" s="50"/>
      <c r="BM180" s="50"/>
      <c r="BN180" s="50"/>
      <c r="BO180" s="50"/>
      <c r="BP180" s="50"/>
      <c r="BQ180" s="50"/>
      <c r="BR180" s="50"/>
      <c r="BS180" s="50"/>
      <c r="BT180" s="50"/>
      <c r="BU180" s="50"/>
      <c r="BV180" s="50"/>
      <c r="BW180" s="50"/>
      <c r="BX180" s="50"/>
      <c r="BY180" s="50"/>
      <c r="BZ180" s="50"/>
      <c r="CA180" s="50"/>
      <c r="CB180" s="50"/>
      <c r="CC180" s="50"/>
      <c r="CD180" s="50"/>
      <c r="CE180" s="50"/>
      <c r="CF180" s="50"/>
      <c r="CG180" s="50"/>
      <c r="CH180" s="50"/>
      <c r="CI180" s="50"/>
      <c r="CJ180" s="50">
        <f t="shared" si="90"/>
        <v>623.29824353745892</v>
      </c>
      <c r="CK180" s="50">
        <f t="shared" si="91"/>
        <v>1768.2187521666719</v>
      </c>
      <c r="CL180" s="50">
        <f>CK180+E180</f>
        <v>9966155.9487521667</v>
      </c>
      <c r="CN180" s="138"/>
      <c r="CO180" s="138"/>
    </row>
    <row r="181" spans="1:93" outlineLevel="1" x14ac:dyDescent="0.25">
      <c r="A181" s="129">
        <f t="shared" si="67"/>
        <v>174</v>
      </c>
      <c r="B181" s="193"/>
      <c r="C181" s="36" t="s">
        <v>165</v>
      </c>
      <c r="D181" s="23">
        <v>903</v>
      </c>
      <c r="E181" s="136">
        <v>11728690.210000001</v>
      </c>
      <c r="F181" s="136"/>
      <c r="G181" s="136"/>
      <c r="H181" s="136"/>
      <c r="I181" s="136"/>
      <c r="J181" s="136"/>
      <c r="K181" s="136"/>
      <c r="L181" s="136"/>
      <c r="M181" s="136"/>
      <c r="N181" s="136"/>
      <c r="O181" s="136"/>
      <c r="P181" s="136">
        <v>-140958.25159108412</v>
      </c>
      <c r="Q181" s="136"/>
      <c r="R181" s="136">
        <v>30503.742766919091</v>
      </c>
      <c r="S181" s="136"/>
      <c r="T181" s="136"/>
      <c r="U181" s="136"/>
      <c r="V181" s="136"/>
      <c r="W181" s="136">
        <v>180594.20964710542</v>
      </c>
      <c r="X181" s="136"/>
      <c r="Y181" s="136"/>
      <c r="Z181" s="136"/>
      <c r="AA181" s="136"/>
      <c r="AB181" s="136"/>
      <c r="AC181" s="136"/>
      <c r="AD181" s="136"/>
      <c r="AE181" s="136"/>
      <c r="AF181" s="136"/>
      <c r="AG181" s="136"/>
      <c r="AH181" s="136"/>
      <c r="AI181" s="136"/>
      <c r="AJ181" s="136"/>
      <c r="AK181" s="136"/>
      <c r="AL181" s="136">
        <v>0</v>
      </c>
      <c r="AM181" s="136"/>
      <c r="AN181" s="136"/>
      <c r="AO181" s="136"/>
      <c r="AP181" s="136"/>
      <c r="AQ181" s="136"/>
      <c r="AR181" s="136"/>
      <c r="AS181" s="136"/>
      <c r="AT181" s="136"/>
      <c r="AU181" s="136">
        <f>SUM(F181:AT181)</f>
        <v>70139.700822940402</v>
      </c>
      <c r="AV181" s="50"/>
      <c r="AW181" s="50"/>
      <c r="AX181" s="50"/>
      <c r="AY181" s="50"/>
      <c r="AZ181" s="50"/>
      <c r="BA181" s="50"/>
      <c r="BB181" s="50"/>
      <c r="BC181" s="50"/>
      <c r="BD181" s="50"/>
      <c r="BE181" s="50"/>
      <c r="BF181" s="136">
        <v>21577.937377347891</v>
      </c>
      <c r="BG181" s="50"/>
      <c r="BH181" s="50"/>
      <c r="BI181" s="50"/>
      <c r="BJ181" s="50"/>
      <c r="BK181" s="50"/>
      <c r="BL181" s="50"/>
      <c r="BM181" s="50"/>
      <c r="BN181" s="50"/>
      <c r="BO181" s="50"/>
      <c r="BP181" s="50"/>
      <c r="BQ181" s="50"/>
      <c r="BR181" s="50"/>
      <c r="BS181" s="50"/>
      <c r="BT181" s="50"/>
      <c r="BU181" s="50"/>
      <c r="BV181" s="50"/>
      <c r="BW181" s="50"/>
      <c r="BX181" s="50"/>
      <c r="BY181" s="50"/>
      <c r="BZ181" s="50"/>
      <c r="CA181" s="50"/>
      <c r="CB181" s="50"/>
      <c r="CC181" s="50"/>
      <c r="CD181" s="50"/>
      <c r="CE181" s="50"/>
      <c r="CF181" s="50"/>
      <c r="CG181" s="50"/>
      <c r="CH181" s="50"/>
      <c r="CI181" s="50"/>
      <c r="CJ181" s="50">
        <f t="shared" si="90"/>
        <v>21577.937377347891</v>
      </c>
      <c r="CK181" s="50">
        <f t="shared" si="91"/>
        <v>91717.638200288289</v>
      </c>
      <c r="CL181" s="50">
        <f>CK181+E181</f>
        <v>11820407.84820029</v>
      </c>
      <c r="CN181" s="138"/>
      <c r="CO181" s="138"/>
    </row>
    <row r="182" spans="1:93" outlineLevel="1" x14ac:dyDescent="0.25">
      <c r="A182" s="129">
        <f t="shared" si="67"/>
        <v>175</v>
      </c>
      <c r="B182" s="193"/>
      <c r="C182" s="36" t="s">
        <v>166</v>
      </c>
      <c r="D182" s="23">
        <v>904</v>
      </c>
      <c r="E182" s="136">
        <v>4158883.38</v>
      </c>
      <c r="F182" s="136">
        <v>123632.45326100978</v>
      </c>
      <c r="G182" s="136">
        <v>-2072558.6235161237</v>
      </c>
      <c r="H182" s="136">
        <v>-261.9135279405599</v>
      </c>
      <c r="I182" s="136"/>
      <c r="J182" s="136"/>
      <c r="K182" s="136">
        <v>-269672.36803698959</v>
      </c>
      <c r="L182" s="136"/>
      <c r="M182" s="136"/>
      <c r="N182" s="136"/>
      <c r="O182" s="136"/>
      <c r="P182" s="136">
        <v>0</v>
      </c>
      <c r="Q182" s="136"/>
      <c r="R182" s="136"/>
      <c r="S182" s="136"/>
      <c r="T182" s="136"/>
      <c r="U182" s="136"/>
      <c r="V182" s="136"/>
      <c r="W182" s="136"/>
      <c r="X182" s="136"/>
      <c r="Y182" s="136"/>
      <c r="Z182" s="136"/>
      <c r="AA182" s="136"/>
      <c r="AB182" s="136"/>
      <c r="AC182" s="145">
        <v>-11113.49148042</v>
      </c>
      <c r="AD182" s="136"/>
      <c r="AE182" s="136"/>
      <c r="AF182" s="136"/>
      <c r="AG182" s="136"/>
      <c r="AH182" s="136"/>
      <c r="AI182" s="136"/>
      <c r="AJ182" s="136"/>
      <c r="AK182" s="136"/>
      <c r="AL182" s="136"/>
      <c r="AM182" s="136"/>
      <c r="AN182" s="136"/>
      <c r="AO182" s="136"/>
      <c r="AP182" s="136"/>
      <c r="AQ182" s="136"/>
      <c r="AR182" s="136"/>
      <c r="AS182" s="136"/>
      <c r="AT182" s="136"/>
      <c r="AU182" s="136">
        <f>SUM(F182:AT182)</f>
        <v>-2229973.9433004637</v>
      </c>
      <c r="AV182" s="136">
        <v>-168750.04899203134</v>
      </c>
      <c r="AW182" s="50"/>
      <c r="AX182" s="50">
        <v>-67810.879467156628</v>
      </c>
      <c r="AY182" s="50"/>
      <c r="AZ182" s="50"/>
      <c r="BA182" s="50"/>
      <c r="BB182" s="50"/>
      <c r="BC182" s="50"/>
      <c r="BD182" s="50"/>
      <c r="BE182" s="50"/>
      <c r="BF182" s="136"/>
      <c r="BG182" s="50"/>
      <c r="BH182" s="50"/>
      <c r="BI182" s="50"/>
      <c r="BJ182" s="50"/>
      <c r="BK182" s="50"/>
      <c r="BL182" s="50"/>
      <c r="BM182" s="50"/>
      <c r="BN182" s="50"/>
      <c r="BO182" s="50"/>
      <c r="BP182" s="50"/>
      <c r="BQ182" s="50"/>
      <c r="BR182" s="50"/>
      <c r="BS182" s="50"/>
      <c r="BT182" s="50"/>
      <c r="BU182" s="50"/>
      <c r="BV182" s="50"/>
      <c r="BW182" s="50"/>
      <c r="BX182" s="50"/>
      <c r="BY182" s="50"/>
      <c r="BZ182" s="50"/>
      <c r="CA182" s="50"/>
      <c r="CB182" s="50"/>
      <c r="CC182" s="50"/>
      <c r="CD182" s="50"/>
      <c r="CE182" s="50"/>
      <c r="CF182" s="50"/>
      <c r="CG182" s="50"/>
      <c r="CH182" s="50"/>
      <c r="CI182" s="50"/>
      <c r="CJ182" s="50">
        <f t="shared" si="90"/>
        <v>-236560.92845918797</v>
      </c>
      <c r="CK182" s="50">
        <f t="shared" si="91"/>
        <v>-2466534.8717596517</v>
      </c>
      <c r="CL182" s="50">
        <f>CK182+E182</f>
        <v>1692348.5082403482</v>
      </c>
      <c r="CN182" s="138"/>
      <c r="CO182" s="138"/>
    </row>
    <row r="183" spans="1:93" outlineLevel="1" x14ac:dyDescent="0.25">
      <c r="A183" s="129">
        <f t="shared" si="67"/>
        <v>176</v>
      </c>
      <c r="B183" s="194"/>
      <c r="C183" s="36" t="s">
        <v>167</v>
      </c>
      <c r="D183" s="23">
        <v>905</v>
      </c>
      <c r="E183" s="136">
        <v>0</v>
      </c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136">
        <v>0</v>
      </c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50"/>
      <c r="AR183" s="50"/>
      <c r="AS183" s="50"/>
      <c r="AT183" s="50"/>
      <c r="AU183" s="136">
        <f>SUM(F183:AT183)</f>
        <v>0</v>
      </c>
      <c r="AV183" s="50"/>
      <c r="AW183" s="50"/>
      <c r="AX183" s="50"/>
      <c r="AY183" s="50"/>
      <c r="AZ183" s="50"/>
      <c r="BA183" s="50"/>
      <c r="BB183" s="50"/>
      <c r="BC183" s="50"/>
      <c r="BD183" s="50"/>
      <c r="BE183" s="50"/>
      <c r="BF183" s="50"/>
      <c r="BG183" s="50"/>
      <c r="BH183" s="50"/>
      <c r="BI183" s="50"/>
      <c r="BJ183" s="50"/>
      <c r="BK183" s="50"/>
      <c r="BL183" s="50"/>
      <c r="BM183" s="50"/>
      <c r="BN183" s="50"/>
      <c r="BO183" s="50"/>
      <c r="BP183" s="50"/>
      <c r="BQ183" s="50"/>
      <c r="BR183" s="50"/>
      <c r="BS183" s="50"/>
      <c r="BT183" s="50"/>
      <c r="BU183" s="50"/>
      <c r="BV183" s="50"/>
      <c r="BW183" s="50"/>
      <c r="BX183" s="50"/>
      <c r="BY183" s="50"/>
      <c r="BZ183" s="50"/>
      <c r="CA183" s="50"/>
      <c r="CB183" s="50"/>
      <c r="CC183" s="50"/>
      <c r="CD183" s="50"/>
      <c r="CE183" s="50"/>
      <c r="CF183" s="50"/>
      <c r="CG183" s="50"/>
      <c r="CH183" s="50"/>
      <c r="CI183" s="50"/>
      <c r="CJ183" s="50">
        <f t="shared" si="90"/>
        <v>0</v>
      </c>
      <c r="CK183" s="50">
        <f t="shared" si="91"/>
        <v>0</v>
      </c>
      <c r="CL183" s="50">
        <f>CK183+E183</f>
        <v>0</v>
      </c>
      <c r="CN183" s="138"/>
      <c r="CO183" s="138"/>
    </row>
    <row r="184" spans="1:93" outlineLevel="1" x14ac:dyDescent="0.25">
      <c r="A184" s="129">
        <f t="shared" si="67"/>
        <v>177</v>
      </c>
      <c r="B184" s="208" t="s">
        <v>168</v>
      </c>
      <c r="C184" s="209"/>
      <c r="D184" s="210"/>
      <c r="E184" s="141">
        <f>SUM(E179:E183)</f>
        <v>25951482.239999998</v>
      </c>
      <c r="F184" s="141">
        <f t="shared" ref="F184:CA184" si="92">SUM(F179:F183)</f>
        <v>123632.45326100978</v>
      </c>
      <c r="G184" s="141">
        <f t="shared" si="92"/>
        <v>-2072558.6235161237</v>
      </c>
      <c r="H184" s="141">
        <f t="shared" si="92"/>
        <v>-261.9135279405599</v>
      </c>
      <c r="I184" s="141">
        <f t="shared" si="92"/>
        <v>0</v>
      </c>
      <c r="J184" s="141">
        <f t="shared" si="92"/>
        <v>0</v>
      </c>
      <c r="K184" s="141">
        <f t="shared" si="92"/>
        <v>-269672.36803698959</v>
      </c>
      <c r="L184" s="141">
        <f t="shared" si="92"/>
        <v>0</v>
      </c>
      <c r="M184" s="141">
        <f t="shared" si="92"/>
        <v>0</v>
      </c>
      <c r="N184" s="141">
        <f t="shared" si="92"/>
        <v>0</v>
      </c>
      <c r="O184" s="141">
        <f t="shared" si="92"/>
        <v>0</v>
      </c>
      <c r="P184" s="141">
        <f t="shared" si="92"/>
        <v>-149741.13523320129</v>
      </c>
      <c r="Q184" s="141">
        <f t="shared" si="92"/>
        <v>0</v>
      </c>
      <c r="R184" s="141">
        <f t="shared" si="92"/>
        <v>30503.742766919091</v>
      </c>
      <c r="S184" s="141">
        <f t="shared" si="92"/>
        <v>0</v>
      </c>
      <c r="T184" s="141">
        <f t="shared" si="92"/>
        <v>0</v>
      </c>
      <c r="U184" s="141">
        <f t="shared" si="92"/>
        <v>0</v>
      </c>
      <c r="V184" s="141">
        <f t="shared" si="92"/>
        <v>0</v>
      </c>
      <c r="W184" s="141">
        <f t="shared" si="92"/>
        <v>191846.74656400748</v>
      </c>
      <c r="X184" s="141">
        <f t="shared" si="92"/>
        <v>0</v>
      </c>
      <c r="Y184" s="141">
        <f t="shared" si="92"/>
        <v>0</v>
      </c>
      <c r="Z184" s="141">
        <f t="shared" si="92"/>
        <v>0</v>
      </c>
      <c r="AA184" s="141">
        <f t="shared" si="92"/>
        <v>0</v>
      </c>
      <c r="AB184" s="141">
        <f t="shared" si="92"/>
        <v>0</v>
      </c>
      <c r="AC184" s="141">
        <f t="shared" si="92"/>
        <v>-11113.49148042</v>
      </c>
      <c r="AD184" s="141">
        <f t="shared" si="92"/>
        <v>0</v>
      </c>
      <c r="AE184" s="141">
        <f t="shared" si="92"/>
        <v>0</v>
      </c>
      <c r="AF184" s="141">
        <f t="shared" si="92"/>
        <v>0</v>
      </c>
      <c r="AG184" s="141">
        <f t="shared" si="92"/>
        <v>0</v>
      </c>
      <c r="AH184" s="141">
        <f t="shared" si="92"/>
        <v>0</v>
      </c>
      <c r="AI184" s="141">
        <f t="shared" si="92"/>
        <v>0</v>
      </c>
      <c r="AJ184" s="141">
        <f t="shared" si="92"/>
        <v>0</v>
      </c>
      <c r="AK184" s="141">
        <f t="shared" si="92"/>
        <v>0</v>
      </c>
      <c r="AL184" s="141">
        <f t="shared" si="92"/>
        <v>0</v>
      </c>
      <c r="AM184" s="141">
        <f t="shared" si="92"/>
        <v>0</v>
      </c>
      <c r="AN184" s="141">
        <f t="shared" si="92"/>
        <v>0</v>
      </c>
      <c r="AO184" s="141">
        <f t="shared" si="92"/>
        <v>0</v>
      </c>
      <c r="AP184" s="141"/>
      <c r="AQ184" s="141">
        <f t="shared" si="92"/>
        <v>0</v>
      </c>
      <c r="AR184" s="141">
        <f t="shared" si="92"/>
        <v>0</v>
      </c>
      <c r="AS184" s="141">
        <f t="shared" si="92"/>
        <v>0</v>
      </c>
      <c r="AT184" s="141">
        <f t="shared" si="92"/>
        <v>0</v>
      </c>
      <c r="AU184" s="141">
        <f t="shared" si="92"/>
        <v>-2157364.5892027384</v>
      </c>
      <c r="AV184" s="141">
        <f t="shared" si="92"/>
        <v>-168750.04899203134</v>
      </c>
      <c r="AW184" s="141">
        <f t="shared" si="92"/>
        <v>0</v>
      </c>
      <c r="AX184" s="141">
        <f t="shared" si="92"/>
        <v>-67810.879467156628</v>
      </c>
      <c r="AY184" s="141">
        <f t="shared" si="92"/>
        <v>0</v>
      </c>
      <c r="AZ184" s="141">
        <f t="shared" si="92"/>
        <v>0</v>
      </c>
      <c r="BA184" s="141">
        <f t="shared" si="92"/>
        <v>0</v>
      </c>
      <c r="BB184" s="141">
        <f t="shared" si="92"/>
        <v>0</v>
      </c>
      <c r="BC184" s="141">
        <f t="shared" si="92"/>
        <v>0</v>
      </c>
      <c r="BD184" s="141">
        <f t="shared" si="92"/>
        <v>0</v>
      </c>
      <c r="BE184" s="141">
        <f t="shared" si="92"/>
        <v>0</v>
      </c>
      <c r="BF184" s="141">
        <f t="shared" si="92"/>
        <v>22922.424210030233</v>
      </c>
      <c r="BG184" s="141">
        <f t="shared" si="92"/>
        <v>0</v>
      </c>
      <c r="BH184" s="141">
        <f t="shared" si="92"/>
        <v>0</v>
      </c>
      <c r="BI184" s="141">
        <f t="shared" si="92"/>
        <v>0</v>
      </c>
      <c r="BJ184" s="141">
        <f t="shared" si="92"/>
        <v>0</v>
      </c>
      <c r="BK184" s="141">
        <f t="shared" si="92"/>
        <v>0</v>
      </c>
      <c r="BL184" s="141">
        <f t="shared" si="92"/>
        <v>0</v>
      </c>
      <c r="BM184" s="141">
        <f t="shared" si="92"/>
        <v>0</v>
      </c>
      <c r="BN184" s="141">
        <f t="shared" si="92"/>
        <v>0</v>
      </c>
      <c r="BO184" s="141">
        <f t="shared" si="92"/>
        <v>0</v>
      </c>
      <c r="BP184" s="141">
        <f t="shared" si="92"/>
        <v>0</v>
      </c>
      <c r="BQ184" s="141">
        <f t="shared" si="92"/>
        <v>0</v>
      </c>
      <c r="BR184" s="141">
        <f t="shared" si="92"/>
        <v>0</v>
      </c>
      <c r="BS184" s="141">
        <f t="shared" si="92"/>
        <v>0</v>
      </c>
      <c r="BT184" s="141">
        <f t="shared" si="92"/>
        <v>0</v>
      </c>
      <c r="BU184" s="141">
        <f t="shared" si="92"/>
        <v>0</v>
      </c>
      <c r="BV184" s="141">
        <f t="shared" si="92"/>
        <v>0</v>
      </c>
      <c r="BW184" s="141">
        <f t="shared" si="92"/>
        <v>0</v>
      </c>
      <c r="BX184" s="141">
        <f t="shared" si="92"/>
        <v>0</v>
      </c>
      <c r="BY184" s="141">
        <f t="shared" si="92"/>
        <v>0</v>
      </c>
      <c r="BZ184" s="141">
        <f t="shared" si="92"/>
        <v>0</v>
      </c>
      <c r="CA184" s="141">
        <f t="shared" si="92"/>
        <v>0</v>
      </c>
      <c r="CB184" s="141">
        <f t="shared" ref="CB184:CL184" si="93">SUM(CB179:CB183)</f>
        <v>0</v>
      </c>
      <c r="CC184" s="141">
        <f t="shared" si="93"/>
        <v>0</v>
      </c>
      <c r="CD184" s="141">
        <f t="shared" si="93"/>
        <v>0</v>
      </c>
      <c r="CE184" s="141">
        <f t="shared" si="93"/>
        <v>0</v>
      </c>
      <c r="CF184" s="141">
        <f t="shared" si="93"/>
        <v>0</v>
      </c>
      <c r="CG184" s="141">
        <f t="shared" si="93"/>
        <v>0</v>
      </c>
      <c r="CH184" s="141">
        <f t="shared" si="93"/>
        <v>0</v>
      </c>
      <c r="CI184" s="141">
        <f t="shared" si="93"/>
        <v>0</v>
      </c>
      <c r="CJ184" s="141">
        <f t="shared" si="93"/>
        <v>-213638.50424915773</v>
      </c>
      <c r="CK184" s="141">
        <f t="shared" si="93"/>
        <v>-2371003.0934518962</v>
      </c>
      <c r="CL184" s="141">
        <f t="shared" si="93"/>
        <v>23580479.146548107</v>
      </c>
      <c r="CN184" s="138"/>
      <c r="CO184" s="138"/>
    </row>
    <row r="185" spans="1:93" ht="15.6" customHeight="1" outlineLevel="1" x14ac:dyDescent="0.25">
      <c r="A185" s="129">
        <f t="shared" si="67"/>
        <v>178</v>
      </c>
      <c r="B185" s="211" t="s">
        <v>169</v>
      </c>
      <c r="C185" s="31" t="s">
        <v>163</v>
      </c>
      <c r="D185" s="35">
        <v>907</v>
      </c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50"/>
      <c r="AR185" s="50"/>
      <c r="AS185" s="50"/>
      <c r="AT185" s="50"/>
      <c r="AU185" s="136">
        <f>SUM(F185:AT185)</f>
        <v>0</v>
      </c>
      <c r="AV185" s="50"/>
      <c r="AW185" s="50"/>
      <c r="AX185" s="50"/>
      <c r="AY185" s="50"/>
      <c r="AZ185" s="50"/>
      <c r="BA185" s="50"/>
      <c r="BB185" s="50"/>
      <c r="BC185" s="50"/>
      <c r="BD185" s="50"/>
      <c r="BE185" s="50"/>
      <c r="BF185" s="50"/>
      <c r="BG185" s="50"/>
      <c r="BH185" s="50"/>
      <c r="BI185" s="50"/>
      <c r="BJ185" s="50"/>
      <c r="BK185" s="50"/>
      <c r="BL185" s="50"/>
      <c r="BM185" s="50"/>
      <c r="BN185" s="50"/>
      <c r="BO185" s="50"/>
      <c r="BP185" s="50"/>
      <c r="BQ185" s="50"/>
      <c r="BR185" s="50"/>
      <c r="BS185" s="50"/>
      <c r="BT185" s="50"/>
      <c r="BU185" s="50"/>
      <c r="BV185" s="50"/>
      <c r="BW185" s="50"/>
      <c r="BX185" s="50"/>
      <c r="BY185" s="50"/>
      <c r="BZ185" s="50"/>
      <c r="CA185" s="50"/>
      <c r="CB185" s="50"/>
      <c r="CC185" s="50"/>
      <c r="CD185" s="50"/>
      <c r="CE185" s="50"/>
      <c r="CF185" s="50"/>
      <c r="CG185" s="50"/>
      <c r="CH185" s="50"/>
      <c r="CI185" s="50"/>
      <c r="CJ185" s="50">
        <f t="shared" si="90"/>
        <v>0</v>
      </c>
      <c r="CK185" s="50">
        <f t="shared" ref="CK185:CK188" si="94">CJ185+AU185</f>
        <v>0</v>
      </c>
      <c r="CL185" s="50">
        <f>CK185+E185</f>
        <v>0</v>
      </c>
      <c r="CN185" s="138"/>
      <c r="CO185" s="138"/>
    </row>
    <row r="186" spans="1:93" outlineLevel="1" x14ac:dyDescent="0.25">
      <c r="A186" s="129">
        <f t="shared" si="67"/>
        <v>179</v>
      </c>
      <c r="B186" s="211"/>
      <c r="C186" s="31" t="s">
        <v>170</v>
      </c>
      <c r="D186" s="26">
        <v>908</v>
      </c>
      <c r="E186" s="136">
        <v>25644195.02</v>
      </c>
      <c r="F186" s="136"/>
      <c r="G186" s="136">
        <v>-25171897.539999999</v>
      </c>
      <c r="H186" s="136"/>
      <c r="I186" s="136"/>
      <c r="J186" s="136"/>
      <c r="K186" s="136"/>
      <c r="L186" s="136"/>
      <c r="M186" s="136"/>
      <c r="N186" s="136"/>
      <c r="O186" s="136"/>
      <c r="P186" s="136">
        <v>-8566.022894825277</v>
      </c>
      <c r="Q186" s="136"/>
      <c r="R186" s="136"/>
      <c r="S186" s="136"/>
      <c r="T186" s="136"/>
      <c r="U186" s="136"/>
      <c r="V186" s="136"/>
      <c r="W186" s="136">
        <v>27457.950056757247</v>
      </c>
      <c r="X186" s="136"/>
      <c r="Y186" s="136"/>
      <c r="Z186" s="136"/>
      <c r="AA186" s="136"/>
      <c r="AB186" s="136"/>
      <c r="AC186" s="136"/>
      <c r="AD186" s="136"/>
      <c r="AE186" s="136"/>
      <c r="AF186" s="136"/>
      <c r="AG186" s="136">
        <v>0</v>
      </c>
      <c r="AH186" s="136"/>
      <c r="AI186" s="136"/>
      <c r="AJ186" s="136"/>
      <c r="AK186" s="136"/>
      <c r="AL186" s="136"/>
      <c r="AM186" s="136"/>
      <c r="AN186" s="136"/>
      <c r="AO186" s="136"/>
      <c r="AP186" s="136"/>
      <c r="AQ186" s="136"/>
      <c r="AR186" s="136"/>
      <c r="AS186" s="136"/>
      <c r="AT186" s="136"/>
      <c r="AU186" s="136">
        <f>SUM(F186:AT186)</f>
        <v>-25153005.612838067</v>
      </c>
      <c r="AV186" s="50"/>
      <c r="AW186" s="50"/>
      <c r="AX186" s="50"/>
      <c r="AY186" s="50"/>
      <c r="AZ186" s="50"/>
      <c r="BA186" s="50"/>
      <c r="BB186" s="50"/>
      <c r="BC186" s="50"/>
      <c r="BD186" s="50"/>
      <c r="BE186" s="50"/>
      <c r="BF186" s="136">
        <v>1469.3704350132493</v>
      </c>
      <c r="BG186" s="50"/>
      <c r="BH186" s="50"/>
      <c r="BI186" s="50"/>
      <c r="BJ186" s="50"/>
      <c r="BK186" s="50"/>
      <c r="BL186" s="50"/>
      <c r="BM186" s="50"/>
      <c r="BN186" s="50"/>
      <c r="BO186" s="50"/>
      <c r="BP186" s="50"/>
      <c r="BQ186" s="50"/>
      <c r="BR186" s="50"/>
      <c r="BS186" s="50"/>
      <c r="BT186" s="50"/>
      <c r="BU186" s="50"/>
      <c r="BV186" s="50"/>
      <c r="BW186" s="50"/>
      <c r="BX186" s="50"/>
      <c r="BY186" s="50"/>
      <c r="BZ186" s="50"/>
      <c r="CA186" s="50"/>
      <c r="CB186" s="50"/>
      <c r="CC186" s="50"/>
      <c r="CD186" s="50"/>
      <c r="CE186" s="50"/>
      <c r="CF186" s="50"/>
      <c r="CG186" s="50">
        <v>-58054.486119000001</v>
      </c>
      <c r="CH186" s="50"/>
      <c r="CI186" s="50"/>
      <c r="CJ186" s="50">
        <f t="shared" si="90"/>
        <v>-56585.115683986754</v>
      </c>
      <c r="CK186" s="50">
        <f t="shared" si="94"/>
        <v>-25209590.728522055</v>
      </c>
      <c r="CL186" s="50">
        <f>CK186+E186</f>
        <v>434604.2914779447</v>
      </c>
      <c r="CN186" s="138"/>
      <c r="CO186" s="138"/>
    </row>
    <row r="187" spans="1:93" outlineLevel="1" x14ac:dyDescent="0.25">
      <c r="A187" s="129">
        <f t="shared" si="67"/>
        <v>180</v>
      </c>
      <c r="B187" s="211"/>
      <c r="C187" s="31" t="s">
        <v>171</v>
      </c>
      <c r="D187" s="26">
        <v>909</v>
      </c>
      <c r="E187" s="136">
        <v>1482296.21</v>
      </c>
      <c r="F187" s="136"/>
      <c r="G187" s="136">
        <v>-97870.849999999991</v>
      </c>
      <c r="H187" s="136"/>
      <c r="I187" s="136"/>
      <c r="J187" s="136"/>
      <c r="K187" s="136"/>
      <c r="L187" s="136"/>
      <c r="M187" s="136"/>
      <c r="N187" s="136"/>
      <c r="O187" s="136"/>
      <c r="P187" s="136">
        <v>-15928.494324460458</v>
      </c>
      <c r="Q187" s="136"/>
      <c r="R187" s="136"/>
      <c r="S187" s="136"/>
      <c r="T187" s="136"/>
      <c r="U187" s="136"/>
      <c r="V187" s="136"/>
      <c r="W187" s="136">
        <v>51057.977197864784</v>
      </c>
      <c r="X187" s="136"/>
      <c r="Y187" s="136"/>
      <c r="Z187" s="136"/>
      <c r="AA187" s="136"/>
      <c r="AB187" s="136"/>
      <c r="AC187" s="136"/>
      <c r="AD187" s="136"/>
      <c r="AE187" s="136"/>
      <c r="AF187" s="136"/>
      <c r="AG187" s="136"/>
      <c r="AH187" s="136"/>
      <c r="AI187" s="136"/>
      <c r="AJ187" s="136"/>
      <c r="AK187" s="136"/>
      <c r="AL187" s="136"/>
      <c r="AM187" s="136"/>
      <c r="AN187" s="136"/>
      <c r="AO187" s="136"/>
      <c r="AP187" s="136"/>
      <c r="AQ187" s="136"/>
      <c r="AR187" s="136"/>
      <c r="AS187" s="136"/>
      <c r="AT187" s="136"/>
      <c r="AU187" s="136">
        <f>SUM(F187:AT187)</f>
        <v>-62741.367126595673</v>
      </c>
      <c r="AV187" s="50"/>
      <c r="AW187" s="50"/>
      <c r="AX187" s="50"/>
      <c r="AY187" s="50"/>
      <c r="AZ187" s="50"/>
      <c r="BA187" s="50"/>
      <c r="BB187" s="50"/>
      <c r="BC187" s="50"/>
      <c r="BD187" s="50"/>
      <c r="BE187" s="50"/>
      <c r="BF187" s="136">
        <v>2732.2899929181121</v>
      </c>
      <c r="BG187" s="50"/>
      <c r="BH187" s="50"/>
      <c r="BI187" s="50"/>
      <c r="BJ187" s="50"/>
      <c r="BK187" s="50"/>
      <c r="BL187" s="50"/>
      <c r="BM187" s="50"/>
      <c r="BN187" s="50"/>
      <c r="BO187" s="50"/>
      <c r="BP187" s="50"/>
      <c r="BQ187" s="50"/>
      <c r="BR187" s="50"/>
      <c r="BS187" s="50"/>
      <c r="BT187" s="50"/>
      <c r="BU187" s="50"/>
      <c r="BV187" s="50"/>
      <c r="BW187" s="50"/>
      <c r="BX187" s="50"/>
      <c r="BY187" s="50"/>
      <c r="BZ187" s="50"/>
      <c r="CA187" s="50"/>
      <c r="CB187" s="50"/>
      <c r="CC187" s="50"/>
      <c r="CD187" s="50"/>
      <c r="CE187" s="50"/>
      <c r="CF187" s="50"/>
      <c r="CG187" s="50"/>
      <c r="CH187" s="50"/>
      <c r="CI187" s="50"/>
      <c r="CJ187" s="50">
        <f t="shared" si="90"/>
        <v>2732.2899929181121</v>
      </c>
      <c r="CK187" s="50">
        <f t="shared" si="94"/>
        <v>-60009.077133677558</v>
      </c>
      <c r="CL187" s="50">
        <f>CK187+E187</f>
        <v>1422287.1328663223</v>
      </c>
      <c r="CN187" s="138"/>
      <c r="CO187" s="138"/>
    </row>
    <row r="188" spans="1:93" outlineLevel="1" x14ac:dyDescent="0.25">
      <c r="A188" s="129">
        <f t="shared" si="67"/>
        <v>181</v>
      </c>
      <c r="B188" s="212"/>
      <c r="C188" s="37" t="s">
        <v>172</v>
      </c>
      <c r="D188" s="38">
        <v>910</v>
      </c>
      <c r="E188" s="136">
        <v>118.87</v>
      </c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136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50"/>
      <c r="AR188" s="50"/>
      <c r="AS188" s="50"/>
      <c r="AT188" s="50"/>
      <c r="AU188" s="136">
        <f>SUM(F188:AT188)</f>
        <v>0</v>
      </c>
      <c r="AV188" s="50"/>
      <c r="AW188" s="50"/>
      <c r="AX188" s="50"/>
      <c r="AY188" s="50"/>
      <c r="AZ188" s="50"/>
      <c r="BA188" s="50"/>
      <c r="BB188" s="50"/>
      <c r="BC188" s="50"/>
      <c r="BD188" s="50"/>
      <c r="BE188" s="50"/>
      <c r="BF188" s="136"/>
      <c r="BG188" s="50"/>
      <c r="BH188" s="50"/>
      <c r="BI188" s="50"/>
      <c r="BJ188" s="50"/>
      <c r="BK188" s="50"/>
      <c r="BL188" s="50"/>
      <c r="BM188" s="50"/>
      <c r="BN188" s="50"/>
      <c r="BO188" s="50"/>
      <c r="BP188" s="50"/>
      <c r="BQ188" s="50"/>
      <c r="BR188" s="50"/>
      <c r="BS188" s="50"/>
      <c r="BT188" s="50"/>
      <c r="BU188" s="50"/>
      <c r="BV188" s="50"/>
      <c r="BW188" s="50"/>
      <c r="BX188" s="50"/>
      <c r="BY188" s="50"/>
      <c r="BZ188" s="50"/>
      <c r="CA188" s="50"/>
      <c r="CB188" s="50"/>
      <c r="CC188" s="50"/>
      <c r="CD188" s="50"/>
      <c r="CE188" s="50"/>
      <c r="CF188" s="50"/>
      <c r="CG188" s="50"/>
      <c r="CH188" s="50"/>
      <c r="CI188" s="50"/>
      <c r="CJ188" s="50">
        <f t="shared" si="90"/>
        <v>0</v>
      </c>
      <c r="CK188" s="50">
        <f t="shared" si="94"/>
        <v>0</v>
      </c>
      <c r="CL188" s="50">
        <f>CK188+E188</f>
        <v>118.87</v>
      </c>
      <c r="CN188" s="138"/>
      <c r="CO188" s="138"/>
    </row>
    <row r="189" spans="1:93" outlineLevel="1" x14ac:dyDescent="0.25">
      <c r="A189" s="129">
        <f t="shared" si="67"/>
        <v>182</v>
      </c>
      <c r="B189" s="208" t="s">
        <v>173</v>
      </c>
      <c r="C189" s="213"/>
      <c r="D189" s="214"/>
      <c r="E189" s="141">
        <f>SUM(E185:E188)</f>
        <v>27126610.100000001</v>
      </c>
      <c r="F189" s="141">
        <f t="shared" ref="F189:CA189" si="95">SUM(F185:F188)</f>
        <v>0</v>
      </c>
      <c r="G189" s="141">
        <f t="shared" si="95"/>
        <v>-25269768.390000001</v>
      </c>
      <c r="H189" s="141">
        <f t="shared" si="95"/>
        <v>0</v>
      </c>
      <c r="I189" s="141">
        <f t="shared" si="95"/>
        <v>0</v>
      </c>
      <c r="J189" s="141">
        <f t="shared" si="95"/>
        <v>0</v>
      </c>
      <c r="K189" s="141">
        <f t="shared" si="95"/>
        <v>0</v>
      </c>
      <c r="L189" s="141">
        <f t="shared" si="95"/>
        <v>0</v>
      </c>
      <c r="M189" s="141">
        <f t="shared" si="95"/>
        <v>0</v>
      </c>
      <c r="N189" s="141">
        <f t="shared" si="95"/>
        <v>0</v>
      </c>
      <c r="O189" s="141">
        <f t="shared" si="95"/>
        <v>0</v>
      </c>
      <c r="P189" s="141">
        <f t="shared" si="95"/>
        <v>-24494.517219285735</v>
      </c>
      <c r="Q189" s="141">
        <f t="shared" si="95"/>
        <v>0</v>
      </c>
      <c r="R189" s="141">
        <f t="shared" si="95"/>
        <v>0</v>
      </c>
      <c r="S189" s="141">
        <f t="shared" si="95"/>
        <v>0</v>
      </c>
      <c r="T189" s="141">
        <f t="shared" si="95"/>
        <v>0</v>
      </c>
      <c r="U189" s="141">
        <f t="shared" si="95"/>
        <v>0</v>
      </c>
      <c r="V189" s="141">
        <f t="shared" si="95"/>
        <v>0</v>
      </c>
      <c r="W189" s="141">
        <f t="shared" si="95"/>
        <v>78515.927254622031</v>
      </c>
      <c r="X189" s="141">
        <f t="shared" si="95"/>
        <v>0</v>
      </c>
      <c r="Y189" s="141">
        <f t="shared" si="95"/>
        <v>0</v>
      </c>
      <c r="Z189" s="141">
        <f t="shared" si="95"/>
        <v>0</v>
      </c>
      <c r="AA189" s="141">
        <f t="shared" si="95"/>
        <v>0</v>
      </c>
      <c r="AB189" s="141">
        <f t="shared" si="95"/>
        <v>0</v>
      </c>
      <c r="AC189" s="141">
        <f t="shared" si="95"/>
        <v>0</v>
      </c>
      <c r="AD189" s="141">
        <f t="shared" si="95"/>
        <v>0</v>
      </c>
      <c r="AE189" s="141">
        <f t="shared" si="95"/>
        <v>0</v>
      </c>
      <c r="AF189" s="141">
        <f t="shared" si="95"/>
        <v>0</v>
      </c>
      <c r="AG189" s="141">
        <f t="shared" si="95"/>
        <v>0</v>
      </c>
      <c r="AH189" s="141">
        <f t="shared" si="95"/>
        <v>0</v>
      </c>
      <c r="AI189" s="141">
        <f t="shared" si="95"/>
        <v>0</v>
      </c>
      <c r="AJ189" s="141">
        <f t="shared" si="95"/>
        <v>0</v>
      </c>
      <c r="AK189" s="141">
        <f t="shared" si="95"/>
        <v>0</v>
      </c>
      <c r="AL189" s="141">
        <f t="shared" si="95"/>
        <v>0</v>
      </c>
      <c r="AM189" s="141">
        <f t="shared" si="95"/>
        <v>0</v>
      </c>
      <c r="AN189" s="141">
        <f t="shared" si="95"/>
        <v>0</v>
      </c>
      <c r="AO189" s="141">
        <f t="shared" si="95"/>
        <v>0</v>
      </c>
      <c r="AP189" s="141"/>
      <c r="AQ189" s="141">
        <f t="shared" si="95"/>
        <v>0</v>
      </c>
      <c r="AR189" s="141">
        <f t="shared" si="95"/>
        <v>0</v>
      </c>
      <c r="AS189" s="141">
        <f t="shared" si="95"/>
        <v>0</v>
      </c>
      <c r="AT189" s="141">
        <f t="shared" si="95"/>
        <v>0</v>
      </c>
      <c r="AU189" s="141">
        <f t="shared" si="95"/>
        <v>-25215746.979964662</v>
      </c>
      <c r="AV189" s="141">
        <f t="shared" si="95"/>
        <v>0</v>
      </c>
      <c r="AW189" s="141">
        <f t="shared" si="95"/>
        <v>0</v>
      </c>
      <c r="AX189" s="141">
        <f t="shared" si="95"/>
        <v>0</v>
      </c>
      <c r="AY189" s="141">
        <f t="shared" si="95"/>
        <v>0</v>
      </c>
      <c r="AZ189" s="141">
        <f t="shared" si="95"/>
        <v>0</v>
      </c>
      <c r="BA189" s="141">
        <f t="shared" si="95"/>
        <v>0</v>
      </c>
      <c r="BB189" s="141">
        <f t="shared" si="95"/>
        <v>0</v>
      </c>
      <c r="BC189" s="141">
        <f t="shared" si="95"/>
        <v>0</v>
      </c>
      <c r="BD189" s="141">
        <f t="shared" si="95"/>
        <v>0</v>
      </c>
      <c r="BE189" s="141">
        <f t="shared" si="95"/>
        <v>0</v>
      </c>
      <c r="BF189" s="141">
        <f t="shared" si="95"/>
        <v>4201.6604279313615</v>
      </c>
      <c r="BG189" s="141">
        <f t="shared" si="95"/>
        <v>0</v>
      </c>
      <c r="BH189" s="141">
        <f t="shared" si="95"/>
        <v>0</v>
      </c>
      <c r="BI189" s="141">
        <f t="shared" si="95"/>
        <v>0</v>
      </c>
      <c r="BJ189" s="141">
        <f t="shared" si="95"/>
        <v>0</v>
      </c>
      <c r="BK189" s="141">
        <f t="shared" si="95"/>
        <v>0</v>
      </c>
      <c r="BL189" s="141">
        <f t="shared" si="95"/>
        <v>0</v>
      </c>
      <c r="BM189" s="141">
        <f t="shared" si="95"/>
        <v>0</v>
      </c>
      <c r="BN189" s="141">
        <f t="shared" si="95"/>
        <v>0</v>
      </c>
      <c r="BO189" s="141">
        <f t="shared" si="95"/>
        <v>0</v>
      </c>
      <c r="BP189" s="141">
        <f t="shared" si="95"/>
        <v>0</v>
      </c>
      <c r="BQ189" s="141">
        <f t="shared" si="95"/>
        <v>0</v>
      </c>
      <c r="BR189" s="141">
        <f t="shared" si="95"/>
        <v>0</v>
      </c>
      <c r="BS189" s="141">
        <f t="shared" si="95"/>
        <v>0</v>
      </c>
      <c r="BT189" s="141">
        <f t="shared" si="95"/>
        <v>0</v>
      </c>
      <c r="BU189" s="141">
        <f t="shared" si="95"/>
        <v>0</v>
      </c>
      <c r="BV189" s="141">
        <f t="shared" si="95"/>
        <v>0</v>
      </c>
      <c r="BW189" s="141">
        <f t="shared" si="95"/>
        <v>0</v>
      </c>
      <c r="BX189" s="141">
        <f t="shared" si="95"/>
        <v>0</v>
      </c>
      <c r="BY189" s="141">
        <f t="shared" si="95"/>
        <v>0</v>
      </c>
      <c r="BZ189" s="141">
        <f t="shared" si="95"/>
        <v>0</v>
      </c>
      <c r="CA189" s="141">
        <f t="shared" si="95"/>
        <v>0</v>
      </c>
      <c r="CB189" s="141">
        <f t="shared" ref="CB189:CL189" si="96">SUM(CB185:CB188)</f>
        <v>0</v>
      </c>
      <c r="CC189" s="141">
        <f t="shared" si="96"/>
        <v>0</v>
      </c>
      <c r="CD189" s="141">
        <f t="shared" si="96"/>
        <v>0</v>
      </c>
      <c r="CE189" s="141">
        <f t="shared" si="96"/>
        <v>0</v>
      </c>
      <c r="CF189" s="141">
        <f t="shared" si="96"/>
        <v>0</v>
      </c>
      <c r="CG189" s="141">
        <f t="shared" si="96"/>
        <v>-58054.486119000001</v>
      </c>
      <c r="CH189" s="141">
        <f t="shared" si="96"/>
        <v>0</v>
      </c>
      <c r="CI189" s="141">
        <f t="shared" si="96"/>
        <v>0</v>
      </c>
      <c r="CJ189" s="141">
        <f t="shared" si="96"/>
        <v>-53852.82569106864</v>
      </c>
      <c r="CK189" s="141">
        <f t="shared" si="96"/>
        <v>-25269599.805655733</v>
      </c>
      <c r="CL189" s="141">
        <f t="shared" si="96"/>
        <v>1857010.2943442671</v>
      </c>
      <c r="CN189" s="138"/>
      <c r="CO189" s="138"/>
    </row>
    <row r="190" spans="1:93" ht="15.6" customHeight="1" outlineLevel="1" x14ac:dyDescent="0.25">
      <c r="A190" s="129">
        <f t="shared" si="67"/>
        <v>183</v>
      </c>
      <c r="B190" s="211" t="s">
        <v>174</v>
      </c>
      <c r="C190" s="39" t="s">
        <v>175</v>
      </c>
      <c r="D190" s="23">
        <v>911</v>
      </c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136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50"/>
      <c r="AR190" s="50"/>
      <c r="AS190" s="50"/>
      <c r="AT190" s="50"/>
      <c r="AU190" s="136">
        <f>SUM(F190:AT190)</f>
        <v>0</v>
      </c>
      <c r="AV190" s="50"/>
      <c r="AW190" s="50"/>
      <c r="AX190" s="50"/>
      <c r="AY190" s="50"/>
      <c r="AZ190" s="50"/>
      <c r="BA190" s="50"/>
      <c r="BB190" s="50"/>
      <c r="BC190" s="50"/>
      <c r="BD190" s="50"/>
      <c r="BE190" s="50"/>
      <c r="BF190" s="136"/>
      <c r="BG190" s="50"/>
      <c r="BH190" s="50"/>
      <c r="BI190" s="50"/>
      <c r="BJ190" s="50"/>
      <c r="BK190" s="50"/>
      <c r="BL190" s="50"/>
      <c r="BM190" s="50"/>
      <c r="BN190" s="50"/>
      <c r="BO190" s="50"/>
      <c r="BP190" s="50"/>
      <c r="BQ190" s="50"/>
      <c r="BR190" s="50"/>
      <c r="BS190" s="50"/>
      <c r="BT190" s="50"/>
      <c r="BU190" s="50"/>
      <c r="BV190" s="50"/>
      <c r="BW190" s="50"/>
      <c r="BX190" s="50"/>
      <c r="BY190" s="50"/>
      <c r="BZ190" s="50"/>
      <c r="CA190" s="50"/>
      <c r="CB190" s="50"/>
      <c r="CC190" s="50"/>
      <c r="CD190" s="50"/>
      <c r="CE190" s="50"/>
      <c r="CF190" s="50"/>
      <c r="CG190" s="50"/>
      <c r="CH190" s="50"/>
      <c r="CI190" s="50"/>
      <c r="CJ190" s="50">
        <f t="shared" si="90"/>
        <v>0</v>
      </c>
      <c r="CK190" s="50">
        <f t="shared" ref="CK190:CK193" si="97">CJ190+AU190</f>
        <v>0</v>
      </c>
      <c r="CL190" s="50">
        <f>CK190+E190</f>
        <v>0</v>
      </c>
      <c r="CN190" s="138"/>
      <c r="CO190" s="138"/>
    </row>
    <row r="191" spans="1:93" ht="15.6" customHeight="1" outlineLevel="1" x14ac:dyDescent="0.25">
      <c r="A191" s="129">
        <f t="shared" si="67"/>
        <v>184</v>
      </c>
      <c r="B191" s="211"/>
      <c r="C191" s="30" t="s">
        <v>176</v>
      </c>
      <c r="D191" s="23">
        <v>912</v>
      </c>
      <c r="E191" s="136">
        <v>-97683.24</v>
      </c>
      <c r="F191" s="136"/>
      <c r="G191" s="136"/>
      <c r="H191" s="136"/>
      <c r="I191" s="136"/>
      <c r="J191" s="136"/>
      <c r="K191" s="136"/>
      <c r="L191" s="136"/>
      <c r="M191" s="136"/>
      <c r="N191" s="136"/>
      <c r="O191" s="136"/>
      <c r="P191" s="136">
        <v>1808.7527559877622</v>
      </c>
      <c r="Q191" s="136"/>
      <c r="R191" s="136"/>
      <c r="S191" s="136"/>
      <c r="T191" s="136"/>
      <c r="U191" s="136"/>
      <c r="V191" s="136"/>
      <c r="W191" s="136"/>
      <c r="X191" s="136"/>
      <c r="Y191" s="136"/>
      <c r="Z191" s="136"/>
      <c r="AA191" s="136"/>
      <c r="AB191" s="136"/>
      <c r="AC191" s="136"/>
      <c r="AD191" s="136"/>
      <c r="AE191" s="136"/>
      <c r="AF191" s="136"/>
      <c r="AG191" s="136"/>
      <c r="AH191" s="136"/>
      <c r="AI191" s="136"/>
      <c r="AJ191" s="136"/>
      <c r="AK191" s="136"/>
      <c r="AL191" s="136"/>
      <c r="AM191" s="136"/>
      <c r="AN191" s="136"/>
      <c r="AO191" s="136"/>
      <c r="AP191" s="136"/>
      <c r="AQ191" s="136"/>
      <c r="AR191" s="136"/>
      <c r="AS191" s="136"/>
      <c r="AT191" s="136"/>
      <c r="AU191" s="136">
        <f>SUM(F191:AT191)</f>
        <v>1808.7527559877622</v>
      </c>
      <c r="AV191" s="50"/>
      <c r="AW191" s="50"/>
      <c r="AX191" s="50"/>
      <c r="AY191" s="50"/>
      <c r="AZ191" s="50"/>
      <c r="BA191" s="50"/>
      <c r="BB191" s="50"/>
      <c r="BC191" s="50"/>
      <c r="BD191" s="50"/>
      <c r="BE191" s="50"/>
      <c r="BF191" s="136">
        <v>-254.25107294713052</v>
      </c>
      <c r="BG191" s="50"/>
      <c r="BH191" s="50"/>
      <c r="BI191" s="50"/>
      <c r="BJ191" s="50"/>
      <c r="BK191" s="50"/>
      <c r="BL191" s="50"/>
      <c r="BM191" s="50"/>
      <c r="BN191" s="50"/>
      <c r="BO191" s="50"/>
      <c r="BP191" s="50"/>
      <c r="BQ191" s="50"/>
      <c r="BR191" s="50"/>
      <c r="BS191" s="50"/>
      <c r="BT191" s="50"/>
      <c r="BU191" s="50"/>
      <c r="BV191" s="50"/>
      <c r="BW191" s="50"/>
      <c r="BX191" s="50"/>
      <c r="BY191" s="50"/>
      <c r="BZ191" s="50"/>
      <c r="CA191" s="50"/>
      <c r="CB191" s="50"/>
      <c r="CC191" s="50"/>
      <c r="CD191" s="50"/>
      <c r="CE191" s="50"/>
      <c r="CF191" s="50"/>
      <c r="CG191" s="50"/>
      <c r="CH191" s="50"/>
      <c r="CI191" s="50"/>
      <c r="CJ191" s="50">
        <f t="shared" si="90"/>
        <v>-254.25107294713052</v>
      </c>
      <c r="CK191" s="50">
        <f t="shared" si="97"/>
        <v>1554.5016830406316</v>
      </c>
      <c r="CL191" s="50">
        <f>CK191+E191</f>
        <v>-96128.738316959367</v>
      </c>
      <c r="CN191" s="138"/>
      <c r="CO191" s="138"/>
    </row>
    <row r="192" spans="1:93" ht="15.6" customHeight="1" outlineLevel="1" x14ac:dyDescent="0.25">
      <c r="A192" s="129">
        <f t="shared" si="67"/>
        <v>185</v>
      </c>
      <c r="B192" s="211"/>
      <c r="C192" s="30" t="s">
        <v>177</v>
      </c>
      <c r="D192" s="23">
        <v>913</v>
      </c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50"/>
      <c r="AR192" s="50"/>
      <c r="AS192" s="50"/>
      <c r="AT192" s="50"/>
      <c r="AU192" s="136">
        <f>SUM(F192:AT192)</f>
        <v>0</v>
      </c>
      <c r="AV192" s="50"/>
      <c r="AW192" s="50"/>
      <c r="AX192" s="50"/>
      <c r="AY192" s="50"/>
      <c r="AZ192" s="50"/>
      <c r="BA192" s="50"/>
      <c r="BB192" s="50"/>
      <c r="BC192" s="50"/>
      <c r="BD192" s="50"/>
      <c r="BE192" s="50"/>
      <c r="BF192" s="50"/>
      <c r="BG192" s="50"/>
      <c r="BH192" s="50"/>
      <c r="BI192" s="50"/>
      <c r="BJ192" s="50"/>
      <c r="BK192" s="50"/>
      <c r="BL192" s="50"/>
      <c r="BM192" s="50"/>
      <c r="BN192" s="50"/>
      <c r="BO192" s="50"/>
      <c r="BP192" s="50"/>
      <c r="BQ192" s="50"/>
      <c r="BR192" s="50"/>
      <c r="BS192" s="50"/>
      <c r="BT192" s="50"/>
      <c r="BU192" s="50"/>
      <c r="BV192" s="50"/>
      <c r="BW192" s="50"/>
      <c r="BX192" s="50"/>
      <c r="BY192" s="50"/>
      <c r="BZ192" s="50"/>
      <c r="CA192" s="50"/>
      <c r="CB192" s="50"/>
      <c r="CC192" s="50"/>
      <c r="CD192" s="50"/>
      <c r="CE192" s="50"/>
      <c r="CF192" s="50"/>
      <c r="CG192" s="50"/>
      <c r="CH192" s="50"/>
      <c r="CI192" s="50"/>
      <c r="CJ192" s="50">
        <f t="shared" si="90"/>
        <v>0</v>
      </c>
      <c r="CK192" s="50">
        <f t="shared" si="97"/>
        <v>0</v>
      </c>
      <c r="CL192" s="50">
        <f>CK192+E192</f>
        <v>0</v>
      </c>
      <c r="CN192" s="138"/>
      <c r="CO192" s="138"/>
    </row>
    <row r="193" spans="1:93" ht="15.6" customHeight="1" outlineLevel="1" x14ac:dyDescent="0.25">
      <c r="A193" s="129">
        <f t="shared" si="67"/>
        <v>186</v>
      </c>
      <c r="B193" s="212"/>
      <c r="C193" s="40" t="s">
        <v>178</v>
      </c>
      <c r="D193" s="41">
        <v>916</v>
      </c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50"/>
      <c r="AR193" s="50"/>
      <c r="AS193" s="50"/>
      <c r="AT193" s="50"/>
      <c r="AU193" s="136">
        <f>SUM(F193:AT193)</f>
        <v>0</v>
      </c>
      <c r="AV193" s="50"/>
      <c r="AW193" s="50"/>
      <c r="AX193" s="50"/>
      <c r="AY193" s="50"/>
      <c r="AZ193" s="50"/>
      <c r="BA193" s="50"/>
      <c r="BB193" s="50"/>
      <c r="BC193" s="50"/>
      <c r="BD193" s="50"/>
      <c r="BE193" s="50"/>
      <c r="BF193" s="50"/>
      <c r="BG193" s="50"/>
      <c r="BH193" s="50"/>
      <c r="BI193" s="50"/>
      <c r="BJ193" s="50"/>
      <c r="BK193" s="50"/>
      <c r="BL193" s="50"/>
      <c r="BM193" s="50"/>
      <c r="BN193" s="50"/>
      <c r="BO193" s="50"/>
      <c r="BP193" s="50"/>
      <c r="BQ193" s="50"/>
      <c r="BR193" s="50"/>
      <c r="BS193" s="50"/>
      <c r="BT193" s="50"/>
      <c r="BU193" s="50"/>
      <c r="BV193" s="50"/>
      <c r="BW193" s="50"/>
      <c r="BX193" s="50"/>
      <c r="BY193" s="50"/>
      <c r="BZ193" s="50"/>
      <c r="CA193" s="50"/>
      <c r="CB193" s="50"/>
      <c r="CC193" s="50"/>
      <c r="CD193" s="50"/>
      <c r="CE193" s="50"/>
      <c r="CF193" s="50"/>
      <c r="CG193" s="50"/>
      <c r="CH193" s="50"/>
      <c r="CI193" s="50"/>
      <c r="CJ193" s="50">
        <f t="shared" si="90"/>
        <v>0</v>
      </c>
      <c r="CK193" s="50">
        <f t="shared" si="97"/>
        <v>0</v>
      </c>
      <c r="CL193" s="50">
        <f>CK193+E193</f>
        <v>0</v>
      </c>
      <c r="CN193" s="138"/>
      <c r="CO193" s="138"/>
    </row>
    <row r="194" spans="1:93" ht="15.6" customHeight="1" outlineLevel="1" x14ac:dyDescent="0.25">
      <c r="A194" s="129">
        <f t="shared" si="67"/>
        <v>187</v>
      </c>
      <c r="B194" s="208" t="s">
        <v>179</v>
      </c>
      <c r="C194" s="213"/>
      <c r="D194" s="214"/>
      <c r="E194" s="141">
        <f>SUM(E190:E193)</f>
        <v>-97683.24</v>
      </c>
      <c r="F194" s="141">
        <f t="shared" ref="F194:CA194" si="98">SUM(F190:F193)</f>
        <v>0</v>
      </c>
      <c r="G194" s="141">
        <f t="shared" si="98"/>
        <v>0</v>
      </c>
      <c r="H194" s="141">
        <f t="shared" si="98"/>
        <v>0</v>
      </c>
      <c r="I194" s="141">
        <f t="shared" si="98"/>
        <v>0</v>
      </c>
      <c r="J194" s="141">
        <f t="shared" si="98"/>
        <v>0</v>
      </c>
      <c r="K194" s="141">
        <f t="shared" si="98"/>
        <v>0</v>
      </c>
      <c r="L194" s="141">
        <f t="shared" si="98"/>
        <v>0</v>
      </c>
      <c r="M194" s="141">
        <f t="shared" si="98"/>
        <v>0</v>
      </c>
      <c r="N194" s="141">
        <f t="shared" si="98"/>
        <v>0</v>
      </c>
      <c r="O194" s="141">
        <f t="shared" si="98"/>
        <v>0</v>
      </c>
      <c r="P194" s="141">
        <f t="shared" si="98"/>
        <v>1808.7527559877622</v>
      </c>
      <c r="Q194" s="141">
        <f t="shared" si="98"/>
        <v>0</v>
      </c>
      <c r="R194" s="141">
        <f t="shared" si="98"/>
        <v>0</v>
      </c>
      <c r="S194" s="141">
        <f t="shared" si="98"/>
        <v>0</v>
      </c>
      <c r="T194" s="141">
        <f t="shared" si="98"/>
        <v>0</v>
      </c>
      <c r="U194" s="141">
        <f t="shared" si="98"/>
        <v>0</v>
      </c>
      <c r="V194" s="141">
        <f t="shared" si="98"/>
        <v>0</v>
      </c>
      <c r="W194" s="141">
        <f t="shared" si="98"/>
        <v>0</v>
      </c>
      <c r="X194" s="141">
        <f t="shared" si="98"/>
        <v>0</v>
      </c>
      <c r="Y194" s="141">
        <f t="shared" si="98"/>
        <v>0</v>
      </c>
      <c r="Z194" s="141">
        <f t="shared" si="98"/>
        <v>0</v>
      </c>
      <c r="AA194" s="141">
        <f t="shared" si="98"/>
        <v>0</v>
      </c>
      <c r="AB194" s="141">
        <f t="shared" si="98"/>
        <v>0</v>
      </c>
      <c r="AC194" s="141">
        <f t="shared" si="98"/>
        <v>0</v>
      </c>
      <c r="AD194" s="141">
        <f t="shared" si="98"/>
        <v>0</v>
      </c>
      <c r="AE194" s="141">
        <f t="shared" si="98"/>
        <v>0</v>
      </c>
      <c r="AF194" s="141">
        <f t="shared" si="98"/>
        <v>0</v>
      </c>
      <c r="AG194" s="141">
        <f t="shared" si="98"/>
        <v>0</v>
      </c>
      <c r="AH194" s="141">
        <f t="shared" si="98"/>
        <v>0</v>
      </c>
      <c r="AI194" s="141">
        <f t="shared" si="98"/>
        <v>0</v>
      </c>
      <c r="AJ194" s="141">
        <f t="shared" si="98"/>
        <v>0</v>
      </c>
      <c r="AK194" s="141">
        <f t="shared" si="98"/>
        <v>0</v>
      </c>
      <c r="AL194" s="141">
        <f t="shared" si="98"/>
        <v>0</v>
      </c>
      <c r="AM194" s="141">
        <f t="shared" si="98"/>
        <v>0</v>
      </c>
      <c r="AN194" s="141">
        <f t="shared" si="98"/>
        <v>0</v>
      </c>
      <c r="AO194" s="141">
        <f t="shared" si="98"/>
        <v>0</v>
      </c>
      <c r="AP194" s="141"/>
      <c r="AQ194" s="141">
        <f t="shared" si="98"/>
        <v>0</v>
      </c>
      <c r="AR194" s="141">
        <f t="shared" si="98"/>
        <v>0</v>
      </c>
      <c r="AS194" s="141">
        <f t="shared" si="98"/>
        <v>0</v>
      </c>
      <c r="AT194" s="141">
        <f t="shared" si="98"/>
        <v>0</v>
      </c>
      <c r="AU194" s="141">
        <f t="shared" si="98"/>
        <v>1808.7527559877622</v>
      </c>
      <c r="AV194" s="141">
        <f t="shared" si="98"/>
        <v>0</v>
      </c>
      <c r="AW194" s="141">
        <f t="shared" si="98"/>
        <v>0</v>
      </c>
      <c r="AX194" s="141">
        <f t="shared" si="98"/>
        <v>0</v>
      </c>
      <c r="AY194" s="141">
        <f t="shared" si="98"/>
        <v>0</v>
      </c>
      <c r="AZ194" s="141">
        <f t="shared" si="98"/>
        <v>0</v>
      </c>
      <c r="BA194" s="141">
        <f t="shared" si="98"/>
        <v>0</v>
      </c>
      <c r="BB194" s="141">
        <f t="shared" si="98"/>
        <v>0</v>
      </c>
      <c r="BC194" s="141">
        <f t="shared" si="98"/>
        <v>0</v>
      </c>
      <c r="BD194" s="141">
        <f t="shared" si="98"/>
        <v>0</v>
      </c>
      <c r="BE194" s="141">
        <f t="shared" si="98"/>
        <v>0</v>
      </c>
      <c r="BF194" s="141">
        <f t="shared" si="98"/>
        <v>-254.25107294713052</v>
      </c>
      <c r="BG194" s="141">
        <f t="shared" si="98"/>
        <v>0</v>
      </c>
      <c r="BH194" s="141">
        <f t="shared" si="98"/>
        <v>0</v>
      </c>
      <c r="BI194" s="141">
        <f t="shared" si="98"/>
        <v>0</v>
      </c>
      <c r="BJ194" s="141">
        <f t="shared" si="98"/>
        <v>0</v>
      </c>
      <c r="BK194" s="141">
        <f t="shared" si="98"/>
        <v>0</v>
      </c>
      <c r="BL194" s="141">
        <f t="shared" si="98"/>
        <v>0</v>
      </c>
      <c r="BM194" s="141">
        <f t="shared" si="98"/>
        <v>0</v>
      </c>
      <c r="BN194" s="141">
        <f t="shared" si="98"/>
        <v>0</v>
      </c>
      <c r="BO194" s="141">
        <f t="shared" si="98"/>
        <v>0</v>
      </c>
      <c r="BP194" s="141">
        <f t="shared" si="98"/>
        <v>0</v>
      </c>
      <c r="BQ194" s="141">
        <f t="shared" si="98"/>
        <v>0</v>
      </c>
      <c r="BR194" s="141">
        <f t="shared" si="98"/>
        <v>0</v>
      </c>
      <c r="BS194" s="141">
        <f t="shared" si="98"/>
        <v>0</v>
      </c>
      <c r="BT194" s="141">
        <f t="shared" si="98"/>
        <v>0</v>
      </c>
      <c r="BU194" s="141">
        <f t="shared" si="98"/>
        <v>0</v>
      </c>
      <c r="BV194" s="141">
        <f t="shared" si="98"/>
        <v>0</v>
      </c>
      <c r="BW194" s="141">
        <f t="shared" si="98"/>
        <v>0</v>
      </c>
      <c r="BX194" s="141">
        <f t="shared" si="98"/>
        <v>0</v>
      </c>
      <c r="BY194" s="141">
        <f t="shared" si="98"/>
        <v>0</v>
      </c>
      <c r="BZ194" s="141">
        <f t="shared" si="98"/>
        <v>0</v>
      </c>
      <c r="CA194" s="141">
        <f t="shared" si="98"/>
        <v>0</v>
      </c>
      <c r="CB194" s="141">
        <f t="shared" ref="CB194:CL194" si="99">SUM(CB190:CB193)</f>
        <v>0</v>
      </c>
      <c r="CC194" s="141">
        <f t="shared" si="99"/>
        <v>0</v>
      </c>
      <c r="CD194" s="141">
        <f t="shared" si="99"/>
        <v>0</v>
      </c>
      <c r="CE194" s="141">
        <f t="shared" si="99"/>
        <v>0</v>
      </c>
      <c r="CF194" s="141">
        <f t="shared" si="99"/>
        <v>0</v>
      </c>
      <c r="CG194" s="141">
        <f t="shared" si="99"/>
        <v>0</v>
      </c>
      <c r="CH194" s="141">
        <f t="shared" si="99"/>
        <v>0</v>
      </c>
      <c r="CI194" s="141">
        <f t="shared" si="99"/>
        <v>0</v>
      </c>
      <c r="CJ194" s="141">
        <f t="shared" si="99"/>
        <v>-254.25107294713052</v>
      </c>
      <c r="CK194" s="141">
        <f t="shared" si="99"/>
        <v>1554.5016830406316</v>
      </c>
      <c r="CL194" s="141">
        <f t="shared" si="99"/>
        <v>-96128.738316959367</v>
      </c>
      <c r="CN194" s="138"/>
      <c r="CO194" s="138"/>
    </row>
    <row r="195" spans="1:93" ht="15.6" customHeight="1" outlineLevel="1" x14ac:dyDescent="0.25">
      <c r="A195" s="129">
        <f t="shared" si="67"/>
        <v>188</v>
      </c>
      <c r="B195" s="215" t="s">
        <v>180</v>
      </c>
      <c r="C195" s="39" t="s">
        <v>181</v>
      </c>
      <c r="D195" s="42">
        <v>920</v>
      </c>
      <c r="E195" s="136">
        <v>34148853.009999998</v>
      </c>
      <c r="F195" s="136"/>
      <c r="G195" s="136"/>
      <c r="H195" s="136"/>
      <c r="I195" s="136"/>
      <c r="J195" s="136"/>
      <c r="K195" s="136"/>
      <c r="L195" s="136"/>
      <c r="M195" s="136"/>
      <c r="N195" s="136"/>
      <c r="O195" s="136"/>
      <c r="P195" s="136">
        <v>-338216.77485090133</v>
      </c>
      <c r="Q195" s="136"/>
      <c r="R195" s="136"/>
      <c r="S195" s="136"/>
      <c r="T195" s="136"/>
      <c r="U195" s="136"/>
      <c r="V195" s="136"/>
      <c r="W195" s="136">
        <v>1981558.6999202673</v>
      </c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36"/>
      <c r="AQ195" s="136"/>
      <c r="AR195" s="136"/>
      <c r="AS195" s="136"/>
      <c r="AT195" s="136"/>
      <c r="AU195" s="136">
        <f t="shared" ref="AU195:AU208" si="100">SUM(F195:AT195)</f>
        <v>1643341.9250693661</v>
      </c>
      <c r="AV195" s="50"/>
      <c r="AW195" s="50"/>
      <c r="AX195" s="50"/>
      <c r="AY195" s="50"/>
      <c r="AZ195" s="50"/>
      <c r="BA195" s="50"/>
      <c r="BB195" s="50"/>
      <c r="BC195" s="50"/>
      <c r="BD195" s="50"/>
      <c r="BE195" s="50"/>
      <c r="BF195" s="136">
        <v>66810.20276092265</v>
      </c>
      <c r="BG195" s="50"/>
      <c r="BH195" s="50"/>
      <c r="BI195" s="50"/>
      <c r="BJ195" s="50"/>
      <c r="BK195" s="50"/>
      <c r="BL195" s="50"/>
      <c r="BM195" s="50"/>
      <c r="BN195" s="50"/>
      <c r="BO195" s="50"/>
      <c r="BP195" s="50"/>
      <c r="BQ195" s="50"/>
      <c r="BR195" s="50"/>
      <c r="BS195" s="50"/>
      <c r="BT195" s="50"/>
      <c r="BU195" s="50"/>
      <c r="BV195" s="50"/>
      <c r="BW195" s="50"/>
      <c r="BX195" s="50"/>
      <c r="BY195" s="50"/>
      <c r="BZ195" s="50"/>
      <c r="CA195" s="50"/>
      <c r="CB195" s="50"/>
      <c r="CC195" s="50"/>
      <c r="CD195" s="50"/>
      <c r="CE195" s="50"/>
      <c r="CF195" s="50"/>
      <c r="CG195" s="50"/>
      <c r="CH195" s="50"/>
      <c r="CI195" s="50"/>
      <c r="CJ195" s="50">
        <f t="shared" si="90"/>
        <v>66810.20276092265</v>
      </c>
      <c r="CK195" s="50">
        <f t="shared" ref="CK195:CK208" si="101">CJ195+AU195</f>
        <v>1710152.1278302888</v>
      </c>
      <c r="CL195" s="50">
        <f t="shared" ref="CL195:CL207" si="102">CK195+E195</f>
        <v>35859005.137830287</v>
      </c>
      <c r="CN195" s="138"/>
      <c r="CO195" s="138"/>
    </row>
    <row r="196" spans="1:93" outlineLevel="1" x14ac:dyDescent="0.25">
      <c r="A196" s="129">
        <f t="shared" si="67"/>
        <v>189</v>
      </c>
      <c r="B196" s="211"/>
      <c r="C196" s="30" t="s">
        <v>182</v>
      </c>
      <c r="D196" s="23">
        <v>921</v>
      </c>
      <c r="E196" s="136">
        <v>3695611.17</v>
      </c>
      <c r="F196" s="136"/>
      <c r="G196" s="136"/>
      <c r="H196" s="136"/>
      <c r="I196" s="136"/>
      <c r="J196" s="136"/>
      <c r="K196" s="136"/>
      <c r="L196" s="136"/>
      <c r="M196" s="136"/>
      <c r="N196" s="136"/>
      <c r="O196" s="136"/>
      <c r="P196" s="136">
        <v>-450.09993444299243</v>
      </c>
      <c r="Q196" s="136"/>
      <c r="R196" s="136"/>
      <c r="S196" s="136"/>
      <c r="T196" s="136"/>
      <c r="U196" s="136"/>
      <c r="V196" s="136"/>
      <c r="W196" s="136">
        <v>2637.0793646880011</v>
      </c>
      <c r="X196" s="136"/>
      <c r="Y196" s="136"/>
      <c r="Z196" s="136"/>
      <c r="AA196" s="136"/>
      <c r="AB196" s="136"/>
      <c r="AC196" s="136"/>
      <c r="AD196" s="136"/>
      <c r="AE196" s="136"/>
      <c r="AF196" s="136"/>
      <c r="AG196" s="136"/>
      <c r="AH196" s="136"/>
      <c r="AI196" s="136"/>
      <c r="AJ196" s="136"/>
      <c r="AK196" s="136"/>
      <c r="AL196" s="136"/>
      <c r="AM196" s="136"/>
      <c r="AN196" s="136"/>
      <c r="AO196" s="136"/>
      <c r="AP196" s="136"/>
      <c r="AQ196" s="136"/>
      <c r="AR196" s="136"/>
      <c r="AS196" s="136"/>
      <c r="AT196" s="136"/>
      <c r="AU196" s="136">
        <f t="shared" si="100"/>
        <v>2186.9794302450086</v>
      </c>
      <c r="AV196" s="50"/>
      <c r="AW196" s="50"/>
      <c r="AX196" s="50"/>
      <c r="AY196" s="50"/>
      <c r="AZ196" s="50"/>
      <c r="BA196" s="50"/>
      <c r="BB196" s="50"/>
      <c r="BC196" s="50"/>
      <c r="BD196" s="50"/>
      <c r="BE196" s="50"/>
      <c r="BF196" s="136">
        <v>89.003553381845492</v>
      </c>
      <c r="BG196" s="50"/>
      <c r="BH196" s="50"/>
      <c r="BI196" s="50"/>
      <c r="BJ196" s="50"/>
      <c r="BK196" s="50"/>
      <c r="BL196" s="50"/>
      <c r="BM196" s="50"/>
      <c r="BN196" s="50"/>
      <c r="BO196" s="50"/>
      <c r="BP196" s="50"/>
      <c r="BQ196" s="50"/>
      <c r="BR196" s="50"/>
      <c r="BS196" s="50"/>
      <c r="BT196" s="50"/>
      <c r="BU196" s="50"/>
      <c r="BV196" s="50"/>
      <c r="BW196" s="50"/>
      <c r="BX196" s="50"/>
      <c r="BY196" s="50"/>
      <c r="BZ196" s="50"/>
      <c r="CA196" s="50"/>
      <c r="CB196" s="50"/>
      <c r="CC196" s="50"/>
      <c r="CD196" s="50"/>
      <c r="CE196" s="50"/>
      <c r="CF196" s="50"/>
      <c r="CG196" s="50"/>
      <c r="CH196" s="50"/>
      <c r="CI196" s="50"/>
      <c r="CJ196" s="50">
        <f t="shared" si="90"/>
        <v>89.003553381845492</v>
      </c>
      <c r="CK196" s="50">
        <f t="shared" si="101"/>
        <v>2275.9829836268541</v>
      </c>
      <c r="CL196" s="50">
        <f t="shared" si="102"/>
        <v>3697887.1529836268</v>
      </c>
      <c r="CN196" s="138"/>
      <c r="CO196" s="138"/>
    </row>
    <row r="197" spans="1:93" outlineLevel="1" x14ac:dyDescent="0.25">
      <c r="A197" s="129">
        <f t="shared" si="67"/>
        <v>190</v>
      </c>
      <c r="B197" s="211"/>
      <c r="C197" s="30" t="s">
        <v>183</v>
      </c>
      <c r="D197" s="23">
        <v>922</v>
      </c>
      <c r="E197" s="136">
        <v>-16007876.690000001</v>
      </c>
      <c r="F197" s="136"/>
      <c r="G197" s="136"/>
      <c r="H197" s="136"/>
      <c r="I197" s="136"/>
      <c r="J197" s="136"/>
      <c r="K197" s="136"/>
      <c r="L197" s="136"/>
      <c r="M197" s="136"/>
      <c r="N197" s="136"/>
      <c r="O197" s="136"/>
      <c r="P197" s="136"/>
      <c r="Q197" s="136"/>
      <c r="R197" s="136"/>
      <c r="S197" s="136"/>
      <c r="T197" s="136"/>
      <c r="U197" s="136"/>
      <c r="V197" s="136"/>
      <c r="W197" s="136"/>
      <c r="X197" s="136"/>
      <c r="Y197" s="136"/>
      <c r="Z197" s="136"/>
      <c r="AA197" s="136"/>
      <c r="AB197" s="136"/>
      <c r="AC197" s="136"/>
      <c r="AD197" s="136"/>
      <c r="AE197" s="136"/>
      <c r="AF197" s="136"/>
      <c r="AG197" s="136"/>
      <c r="AH197" s="136"/>
      <c r="AI197" s="136"/>
      <c r="AJ197" s="136"/>
      <c r="AK197" s="136"/>
      <c r="AL197" s="136"/>
      <c r="AM197" s="136"/>
      <c r="AN197" s="136"/>
      <c r="AO197" s="136"/>
      <c r="AP197" s="136"/>
      <c r="AQ197" s="136"/>
      <c r="AR197" s="136"/>
      <c r="AS197" s="136"/>
      <c r="AT197" s="136"/>
      <c r="AU197" s="136">
        <f t="shared" si="100"/>
        <v>0</v>
      </c>
      <c r="AV197" s="50"/>
      <c r="AW197" s="50"/>
      <c r="AX197" s="50"/>
      <c r="AY197" s="50"/>
      <c r="AZ197" s="50"/>
      <c r="BA197" s="50"/>
      <c r="BB197" s="50"/>
      <c r="BC197" s="50"/>
      <c r="BD197" s="50"/>
      <c r="BE197" s="50"/>
      <c r="BF197" s="136"/>
      <c r="BG197" s="50"/>
      <c r="BH197" s="50"/>
      <c r="BI197" s="50"/>
      <c r="BJ197" s="50"/>
      <c r="BK197" s="50"/>
      <c r="BL197" s="50"/>
      <c r="BM197" s="50"/>
      <c r="BN197" s="50"/>
      <c r="BO197" s="50"/>
      <c r="BP197" s="50"/>
      <c r="BQ197" s="50"/>
      <c r="BR197" s="50"/>
      <c r="BS197" s="50"/>
      <c r="BT197" s="50"/>
      <c r="BU197" s="50"/>
      <c r="BV197" s="50"/>
      <c r="BW197" s="50"/>
      <c r="BX197" s="50"/>
      <c r="BY197" s="50"/>
      <c r="BZ197" s="50"/>
      <c r="CA197" s="50"/>
      <c r="CB197" s="50"/>
      <c r="CC197" s="50"/>
      <c r="CD197" s="50"/>
      <c r="CE197" s="50"/>
      <c r="CF197" s="50"/>
      <c r="CG197" s="50"/>
      <c r="CH197" s="50"/>
      <c r="CI197" s="50"/>
      <c r="CJ197" s="50">
        <f t="shared" si="90"/>
        <v>0</v>
      </c>
      <c r="CK197" s="50">
        <f t="shared" si="101"/>
        <v>0</v>
      </c>
      <c r="CL197" s="50">
        <f t="shared" si="102"/>
        <v>-16007876.690000001</v>
      </c>
      <c r="CN197" s="138"/>
      <c r="CO197" s="138"/>
    </row>
    <row r="198" spans="1:93" outlineLevel="1" x14ac:dyDescent="0.25">
      <c r="A198" s="129">
        <f t="shared" si="67"/>
        <v>191</v>
      </c>
      <c r="B198" s="211"/>
      <c r="C198" s="30" t="s">
        <v>184</v>
      </c>
      <c r="D198" s="23">
        <v>923</v>
      </c>
      <c r="E198" s="136">
        <v>10116132.66</v>
      </c>
      <c r="F198" s="136"/>
      <c r="G198" s="136"/>
      <c r="H198" s="136"/>
      <c r="I198" s="136"/>
      <c r="J198" s="136"/>
      <c r="K198" s="136"/>
      <c r="L198" s="136"/>
      <c r="M198" s="136"/>
      <c r="N198" s="136"/>
      <c r="O198" s="136"/>
      <c r="P198" s="136"/>
      <c r="Q198" s="136"/>
      <c r="R198" s="136"/>
      <c r="S198" s="136"/>
      <c r="T198" s="136"/>
      <c r="U198" s="136"/>
      <c r="V198" s="136"/>
      <c r="W198" s="136"/>
      <c r="X198" s="136"/>
      <c r="Y198" s="136"/>
      <c r="Z198" s="136"/>
      <c r="AA198" s="136"/>
      <c r="AB198" s="136"/>
      <c r="AC198" s="136"/>
      <c r="AD198" s="136"/>
      <c r="AE198" s="136"/>
      <c r="AF198" s="136"/>
      <c r="AG198" s="136"/>
      <c r="AH198" s="136"/>
      <c r="AI198" s="136"/>
      <c r="AJ198" s="136"/>
      <c r="AK198" s="136"/>
      <c r="AL198" s="136"/>
      <c r="AM198" s="136"/>
      <c r="AN198" s="136"/>
      <c r="AO198" s="136"/>
      <c r="AP198" s="136"/>
      <c r="AQ198" s="136"/>
      <c r="AR198" s="136"/>
      <c r="AS198" s="136"/>
      <c r="AT198" s="136"/>
      <c r="AU198" s="136">
        <f t="shared" si="100"/>
        <v>0</v>
      </c>
      <c r="AV198" s="50"/>
      <c r="AW198" s="50"/>
      <c r="AX198" s="50"/>
      <c r="AY198" s="50"/>
      <c r="AZ198" s="50"/>
      <c r="BA198" s="50"/>
      <c r="BB198" s="50"/>
      <c r="BC198" s="50"/>
      <c r="BD198" s="50"/>
      <c r="BE198" s="50"/>
      <c r="BF198" s="136"/>
      <c r="BG198" s="50"/>
      <c r="BH198" s="50"/>
      <c r="BI198" s="50"/>
      <c r="BJ198" s="50"/>
      <c r="BK198" s="50"/>
      <c r="BL198" s="50"/>
      <c r="BM198" s="50"/>
      <c r="BN198" s="50"/>
      <c r="BO198" s="50"/>
      <c r="BP198" s="50"/>
      <c r="BQ198" s="50"/>
      <c r="BR198" s="50"/>
      <c r="BS198" s="50"/>
      <c r="BT198" s="50"/>
      <c r="BU198" s="50"/>
      <c r="BV198" s="50"/>
      <c r="BW198" s="50"/>
      <c r="BX198" s="50"/>
      <c r="BY198" s="50"/>
      <c r="BZ198" s="50"/>
      <c r="CA198" s="50"/>
      <c r="CB198" s="50"/>
      <c r="CC198" s="50"/>
      <c r="CD198" s="50"/>
      <c r="CE198" s="50"/>
      <c r="CF198" s="50"/>
      <c r="CG198" s="50"/>
      <c r="CH198" s="50"/>
      <c r="CI198" s="50"/>
      <c r="CJ198" s="50">
        <f t="shared" si="90"/>
        <v>0</v>
      </c>
      <c r="CK198" s="50">
        <f t="shared" si="101"/>
        <v>0</v>
      </c>
      <c r="CL198" s="50">
        <f t="shared" si="102"/>
        <v>10116132.66</v>
      </c>
      <c r="CN198" s="138"/>
      <c r="CO198" s="138"/>
    </row>
    <row r="199" spans="1:93" outlineLevel="1" x14ac:dyDescent="0.25">
      <c r="A199" s="129">
        <f t="shared" si="67"/>
        <v>192</v>
      </c>
      <c r="B199" s="211"/>
      <c r="C199" s="30" t="s">
        <v>185</v>
      </c>
      <c r="D199" s="23">
        <v>924</v>
      </c>
      <c r="E199" s="136">
        <v>316271.67</v>
      </c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>
        <v>-1521.9928380864972</v>
      </c>
      <c r="Q199" s="136"/>
      <c r="R199" s="136"/>
      <c r="S199" s="136">
        <v>170575.62719000003</v>
      </c>
      <c r="T199" s="136"/>
      <c r="U199" s="136"/>
      <c r="V199" s="136"/>
      <c r="W199" s="136">
        <v>8917.166165526678</v>
      </c>
      <c r="X199" s="136"/>
      <c r="Y199" s="136"/>
      <c r="Z199" s="136"/>
      <c r="AA199" s="136"/>
      <c r="AB199" s="136"/>
      <c r="AC199" s="136"/>
      <c r="AD199" s="136"/>
      <c r="AE199" s="136"/>
      <c r="AF199" s="136"/>
      <c r="AG199" s="136"/>
      <c r="AH199" s="136"/>
      <c r="AI199" s="136"/>
      <c r="AJ199" s="136"/>
      <c r="AK199" s="136"/>
      <c r="AL199" s="136"/>
      <c r="AM199" s="136"/>
      <c r="AN199" s="136"/>
      <c r="AO199" s="136"/>
      <c r="AP199" s="136"/>
      <c r="AQ199" s="136"/>
      <c r="AR199" s="136"/>
      <c r="AS199" s="136"/>
      <c r="AT199" s="136"/>
      <c r="AU199" s="136">
        <f t="shared" si="100"/>
        <v>177970.80051744019</v>
      </c>
      <c r="AV199" s="50"/>
      <c r="AW199" s="50"/>
      <c r="AX199" s="50"/>
      <c r="AY199" s="50"/>
      <c r="AZ199" s="50"/>
      <c r="BA199" s="50"/>
      <c r="BB199" s="50"/>
      <c r="BC199" s="50"/>
      <c r="BD199" s="50"/>
      <c r="BE199" s="50"/>
      <c r="BF199" s="136">
        <v>300.96154308277329</v>
      </c>
      <c r="BG199" s="50"/>
      <c r="BH199" s="50"/>
      <c r="BI199" s="50">
        <v>0</v>
      </c>
      <c r="BJ199" s="50"/>
      <c r="BK199" s="50"/>
      <c r="BL199" s="50"/>
      <c r="BM199" s="50"/>
      <c r="BN199" s="50"/>
      <c r="BO199" s="50"/>
      <c r="BP199" s="50"/>
      <c r="BQ199" s="50"/>
      <c r="BR199" s="50"/>
      <c r="BS199" s="50"/>
      <c r="BT199" s="50"/>
      <c r="BU199" s="50"/>
      <c r="BV199" s="50"/>
      <c r="BW199" s="50"/>
      <c r="BX199" s="50"/>
      <c r="BY199" s="50"/>
      <c r="BZ199" s="50"/>
      <c r="CA199" s="50"/>
      <c r="CB199" s="50"/>
      <c r="CC199" s="50"/>
      <c r="CD199" s="50"/>
      <c r="CE199" s="50"/>
      <c r="CF199" s="50"/>
      <c r="CG199" s="50"/>
      <c r="CH199" s="50"/>
      <c r="CI199" s="50"/>
      <c r="CJ199" s="50">
        <f t="shared" si="90"/>
        <v>300.96154308277329</v>
      </c>
      <c r="CK199" s="50">
        <f t="shared" si="101"/>
        <v>178271.76206052297</v>
      </c>
      <c r="CL199" s="50">
        <f t="shared" si="102"/>
        <v>494543.43206052296</v>
      </c>
      <c r="CN199" s="138"/>
      <c r="CO199" s="138"/>
    </row>
    <row r="200" spans="1:93" outlineLevel="1" x14ac:dyDescent="0.25">
      <c r="A200" s="129">
        <f t="shared" si="67"/>
        <v>193</v>
      </c>
      <c r="B200" s="211"/>
      <c r="C200" s="30" t="s">
        <v>186</v>
      </c>
      <c r="D200" s="23">
        <v>925</v>
      </c>
      <c r="E200" s="136">
        <v>4854210.53</v>
      </c>
      <c r="F200" s="136"/>
      <c r="G200" s="136"/>
      <c r="H200" s="136"/>
      <c r="I200" s="136"/>
      <c r="J200" s="136"/>
      <c r="K200" s="136"/>
      <c r="L200" s="136"/>
      <c r="M200" s="136"/>
      <c r="N200" s="136"/>
      <c r="O200" s="136">
        <v>-24042.600429258582</v>
      </c>
      <c r="P200" s="136">
        <v>-6455.4402525187215</v>
      </c>
      <c r="Q200" s="136"/>
      <c r="R200" s="136"/>
      <c r="S200" s="136">
        <v>380063.69219240034</v>
      </c>
      <c r="T200" s="136"/>
      <c r="U200" s="136">
        <v>-16580.372792206952</v>
      </c>
      <c r="V200" s="136"/>
      <c r="W200" s="136">
        <v>37821.619105455655</v>
      </c>
      <c r="X200" s="136"/>
      <c r="Y200" s="136"/>
      <c r="Z200" s="136"/>
      <c r="AA200" s="136"/>
      <c r="AB200" s="136"/>
      <c r="AC200" s="136"/>
      <c r="AD200" s="136"/>
      <c r="AE200" s="136"/>
      <c r="AF200" s="136"/>
      <c r="AG200" s="136"/>
      <c r="AH200" s="136"/>
      <c r="AI200" s="136"/>
      <c r="AJ200" s="136"/>
      <c r="AK200" s="136"/>
      <c r="AL200" s="136"/>
      <c r="AM200" s="136"/>
      <c r="AN200" s="136"/>
      <c r="AO200" s="136"/>
      <c r="AP200" s="136"/>
      <c r="AQ200" s="136"/>
      <c r="AR200" s="136"/>
      <c r="AS200" s="136"/>
      <c r="AT200" s="136"/>
      <c r="AU200" s="136">
        <f>SUM(F200:AT200)</f>
        <v>370806.89782387175</v>
      </c>
      <c r="AV200" s="50"/>
      <c r="AW200" s="50"/>
      <c r="AX200" s="50"/>
      <c r="AY200" s="50"/>
      <c r="AZ200" s="50"/>
      <c r="BA200" s="50"/>
      <c r="BB200" s="50"/>
      <c r="BC200" s="50"/>
      <c r="BD200" s="50"/>
      <c r="BE200" s="50"/>
      <c r="BF200" s="136">
        <v>1276.510119534654</v>
      </c>
      <c r="BG200" s="50"/>
      <c r="BH200" s="50"/>
      <c r="BI200" s="50">
        <v>0</v>
      </c>
      <c r="BJ200" s="50"/>
      <c r="BK200" s="50"/>
      <c r="BL200" s="50"/>
      <c r="BM200" s="50"/>
      <c r="BN200" s="50"/>
      <c r="BO200" s="50"/>
      <c r="BP200" s="50"/>
      <c r="BQ200" s="50"/>
      <c r="BR200" s="50"/>
      <c r="BS200" s="50"/>
      <c r="BT200" s="50"/>
      <c r="BU200" s="50"/>
      <c r="BV200" s="50"/>
      <c r="BW200" s="50"/>
      <c r="BX200" s="50"/>
      <c r="BY200" s="50"/>
      <c r="BZ200" s="50"/>
      <c r="CA200" s="50"/>
      <c r="CB200" s="50"/>
      <c r="CC200" s="50"/>
      <c r="CD200" s="50"/>
      <c r="CE200" s="50"/>
      <c r="CF200" s="50"/>
      <c r="CG200" s="50"/>
      <c r="CH200" s="50"/>
      <c r="CI200" s="50"/>
      <c r="CJ200" s="50">
        <f t="shared" si="90"/>
        <v>1276.510119534654</v>
      </c>
      <c r="CK200" s="50">
        <f t="shared" si="101"/>
        <v>372083.40794340643</v>
      </c>
      <c r="CL200" s="50">
        <f t="shared" si="102"/>
        <v>5226293.9379434064</v>
      </c>
      <c r="CN200" s="138"/>
      <c r="CO200" s="138"/>
    </row>
    <row r="201" spans="1:93" outlineLevel="1" x14ac:dyDescent="0.25">
      <c r="A201" s="129">
        <f t="shared" ref="A201:A249" si="103">A200+1</f>
        <v>194</v>
      </c>
      <c r="B201" s="211"/>
      <c r="C201" s="30" t="s">
        <v>187</v>
      </c>
      <c r="D201" s="23">
        <v>926</v>
      </c>
      <c r="E201" s="136">
        <v>11206237.68</v>
      </c>
      <c r="F201" s="136"/>
      <c r="G201" s="136">
        <v>-25361.26</v>
      </c>
      <c r="H201" s="136"/>
      <c r="I201" s="136"/>
      <c r="J201" s="136"/>
      <c r="K201" s="136"/>
      <c r="L201" s="136"/>
      <c r="M201" s="136"/>
      <c r="N201" s="136">
        <v>-17289.176081915386</v>
      </c>
      <c r="O201" s="136"/>
      <c r="P201" s="136"/>
      <c r="Q201" s="136">
        <v>191286.54157686234</v>
      </c>
      <c r="R201" s="136"/>
      <c r="S201" s="136"/>
      <c r="T201" s="136"/>
      <c r="U201" s="136"/>
      <c r="V201" s="136">
        <v>1414165.1287299758</v>
      </c>
      <c r="W201" s="136"/>
      <c r="X201" s="136"/>
      <c r="Y201" s="136"/>
      <c r="Z201" s="136"/>
      <c r="AA201" s="136"/>
      <c r="AB201" s="136"/>
      <c r="AC201" s="136"/>
      <c r="AD201" s="136"/>
      <c r="AE201" s="136"/>
      <c r="AF201" s="136"/>
      <c r="AG201" s="136"/>
      <c r="AH201" s="136"/>
      <c r="AI201" s="136"/>
      <c r="AJ201" s="136"/>
      <c r="AK201" s="136"/>
      <c r="AL201" s="136"/>
      <c r="AM201" s="136"/>
      <c r="AN201" s="136"/>
      <c r="AO201" s="136"/>
      <c r="AP201" s="136"/>
      <c r="AQ201" s="136"/>
      <c r="AR201" s="136"/>
      <c r="AS201" s="136"/>
      <c r="AT201" s="136"/>
      <c r="AU201" s="136">
        <f t="shared" si="100"/>
        <v>1562801.2342249227</v>
      </c>
      <c r="AV201" s="50"/>
      <c r="AW201" s="50"/>
      <c r="AX201" s="50"/>
      <c r="AY201" s="50"/>
      <c r="AZ201" s="50"/>
      <c r="BA201" s="50"/>
      <c r="BB201" s="50"/>
      <c r="BC201" s="50"/>
      <c r="BD201" s="50">
        <v>257699.55792073626</v>
      </c>
      <c r="BE201" s="50"/>
      <c r="BF201" s="136"/>
      <c r="BG201" s="50"/>
      <c r="BH201" s="50"/>
      <c r="BI201" s="50"/>
      <c r="BJ201" s="50"/>
      <c r="BK201" s="50"/>
      <c r="BL201" s="50"/>
      <c r="BM201" s="50"/>
      <c r="BN201" s="50"/>
      <c r="BO201" s="50"/>
      <c r="BP201" s="50"/>
      <c r="BQ201" s="50"/>
      <c r="BR201" s="50"/>
      <c r="BS201" s="50"/>
      <c r="BT201" s="50"/>
      <c r="BU201" s="50"/>
      <c r="BV201" s="50"/>
      <c r="BW201" s="50"/>
      <c r="BX201" s="50"/>
      <c r="BY201" s="50"/>
      <c r="BZ201" s="50"/>
      <c r="CA201" s="50"/>
      <c r="CB201" s="50"/>
      <c r="CC201" s="50"/>
      <c r="CD201" s="50"/>
      <c r="CE201" s="50"/>
      <c r="CF201" s="50"/>
      <c r="CG201" s="50"/>
      <c r="CH201" s="50"/>
      <c r="CI201" s="50"/>
      <c r="CJ201" s="50">
        <f t="shared" si="90"/>
        <v>257699.55792073626</v>
      </c>
      <c r="CK201" s="50">
        <f t="shared" si="101"/>
        <v>1820500.792145659</v>
      </c>
      <c r="CL201" s="50">
        <f t="shared" si="102"/>
        <v>13026738.472145658</v>
      </c>
      <c r="CN201" s="138"/>
      <c r="CO201" s="138"/>
    </row>
    <row r="202" spans="1:93" outlineLevel="1" x14ac:dyDescent="0.25">
      <c r="A202" s="129">
        <f t="shared" si="103"/>
        <v>195</v>
      </c>
      <c r="B202" s="211"/>
      <c r="C202" s="30" t="s">
        <v>188</v>
      </c>
      <c r="D202" s="23">
        <v>927</v>
      </c>
      <c r="E202" s="50"/>
      <c r="F202" s="50"/>
      <c r="G202" s="136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136">
        <f t="shared" si="100"/>
        <v>0</v>
      </c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0"/>
      <c r="BO202" s="50"/>
      <c r="BP202" s="50"/>
      <c r="BQ202" s="50"/>
      <c r="BR202" s="50"/>
      <c r="BS202" s="50"/>
      <c r="BT202" s="50"/>
      <c r="BU202" s="50"/>
      <c r="BV202" s="50"/>
      <c r="BW202" s="50"/>
      <c r="BX202" s="50"/>
      <c r="BY202" s="50"/>
      <c r="BZ202" s="50"/>
      <c r="CA202" s="50"/>
      <c r="CB202" s="50"/>
      <c r="CC202" s="50"/>
      <c r="CD202" s="50"/>
      <c r="CE202" s="50"/>
      <c r="CF202" s="50"/>
      <c r="CG202" s="50"/>
      <c r="CH202" s="50"/>
      <c r="CI202" s="50"/>
      <c r="CJ202" s="50">
        <f t="shared" si="90"/>
        <v>0</v>
      </c>
      <c r="CK202" s="50">
        <f t="shared" si="101"/>
        <v>0</v>
      </c>
      <c r="CL202" s="50">
        <f t="shared" si="102"/>
        <v>0</v>
      </c>
      <c r="CN202" s="138"/>
      <c r="CO202" s="138"/>
    </row>
    <row r="203" spans="1:93" outlineLevel="1" x14ac:dyDescent="0.25">
      <c r="A203" s="129">
        <f t="shared" si="103"/>
        <v>196</v>
      </c>
      <c r="B203" s="211"/>
      <c r="C203" s="30" t="s">
        <v>189</v>
      </c>
      <c r="D203" s="23">
        <v>928</v>
      </c>
      <c r="E203" s="136">
        <v>6722527.79</v>
      </c>
      <c r="F203" s="136">
        <v>171058.39261295024</v>
      </c>
      <c r="G203" s="136">
        <v>-2867601.0010600123</v>
      </c>
      <c r="H203" s="136">
        <v>-362.38468065106872</v>
      </c>
      <c r="I203" s="136"/>
      <c r="J203" s="136"/>
      <c r="K203" s="136"/>
      <c r="L203" s="136">
        <v>232169.01142999995</v>
      </c>
      <c r="M203" s="136"/>
      <c r="N203" s="136"/>
      <c r="O203" s="136"/>
      <c r="P203" s="136">
        <v>-40.934224683175017</v>
      </c>
      <c r="Q203" s="136"/>
      <c r="R203" s="136"/>
      <c r="S203" s="136"/>
      <c r="T203" s="136"/>
      <c r="U203" s="136"/>
      <c r="V203" s="136"/>
      <c r="W203" s="136">
        <v>239.82851576081512</v>
      </c>
      <c r="X203" s="136"/>
      <c r="Y203" s="136"/>
      <c r="Z203" s="136">
        <v>-18253.489559999667</v>
      </c>
      <c r="AA203" s="136"/>
      <c r="AB203" s="136"/>
      <c r="AC203" s="145">
        <v>-15376.674480000001</v>
      </c>
      <c r="AD203" s="136"/>
      <c r="AE203" s="136"/>
      <c r="AF203" s="136"/>
      <c r="AG203" s="136"/>
      <c r="AH203" s="136"/>
      <c r="AI203" s="136"/>
      <c r="AJ203" s="136"/>
      <c r="AK203" s="136"/>
      <c r="AL203" s="136">
        <v>0</v>
      </c>
      <c r="AM203" s="136"/>
      <c r="AN203" s="136">
        <v>-87457</v>
      </c>
      <c r="AO203" s="136"/>
      <c r="AP203" s="136"/>
      <c r="AQ203" s="136"/>
      <c r="AR203" s="136"/>
      <c r="AS203" s="136"/>
      <c r="AT203" s="136"/>
      <c r="AU203" s="136">
        <f t="shared" si="100"/>
        <v>-2585624.2514466355</v>
      </c>
      <c r="AV203" s="136">
        <v>-233483.29158357851</v>
      </c>
      <c r="AW203" s="50"/>
      <c r="AX203" s="50">
        <v>-93823.423683371337</v>
      </c>
      <c r="AY203" s="50"/>
      <c r="AZ203" s="50"/>
      <c r="BA203" s="50"/>
      <c r="BB203" s="50"/>
      <c r="BC203" s="50"/>
      <c r="BD203" s="50"/>
      <c r="BE203" s="50"/>
      <c r="BF203" s="136">
        <v>8.0944056484746447</v>
      </c>
      <c r="BG203" s="50"/>
      <c r="BH203" s="50"/>
      <c r="BI203" s="50"/>
      <c r="BJ203" s="50"/>
      <c r="BK203" s="50"/>
      <c r="BL203" s="50"/>
      <c r="BM203" s="50"/>
      <c r="BN203" s="50"/>
      <c r="BO203" s="50"/>
      <c r="BP203" s="50"/>
      <c r="BQ203" s="50"/>
      <c r="BR203" s="50"/>
      <c r="BS203" s="50"/>
      <c r="BT203" s="50"/>
      <c r="BU203" s="50"/>
      <c r="BV203" s="50"/>
      <c r="BW203" s="50"/>
      <c r="BX203" s="50"/>
      <c r="BY203" s="50"/>
      <c r="BZ203" s="50"/>
      <c r="CA203" s="50"/>
      <c r="CB203" s="50"/>
      <c r="CC203" s="50"/>
      <c r="CD203" s="50"/>
      <c r="CE203" s="50"/>
      <c r="CF203" s="50"/>
      <c r="CG203" s="50">
        <v>-80324.436000000002</v>
      </c>
      <c r="CH203" s="50"/>
      <c r="CI203" s="50"/>
      <c r="CJ203" s="50">
        <f t="shared" si="90"/>
        <v>-407623.05686130136</v>
      </c>
      <c r="CK203" s="50">
        <f t="shared" si="101"/>
        <v>-2993247.3083079369</v>
      </c>
      <c r="CL203" s="50">
        <f t="shared" si="102"/>
        <v>3729280.4816920632</v>
      </c>
      <c r="CN203" s="138"/>
      <c r="CO203" s="138"/>
    </row>
    <row r="204" spans="1:93" outlineLevel="1" x14ac:dyDescent="0.25">
      <c r="A204" s="129">
        <f t="shared" si="103"/>
        <v>197</v>
      </c>
      <c r="B204" s="211"/>
      <c r="C204" s="30" t="s">
        <v>190</v>
      </c>
      <c r="D204" s="23">
        <v>929</v>
      </c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50"/>
      <c r="AR204" s="50"/>
      <c r="AS204" s="50"/>
      <c r="AT204" s="50"/>
      <c r="AU204" s="136">
        <f t="shared" si="100"/>
        <v>0</v>
      </c>
      <c r="AV204" s="50"/>
      <c r="AW204" s="50"/>
      <c r="AX204" s="50"/>
      <c r="AY204" s="50"/>
      <c r="AZ204" s="50"/>
      <c r="BA204" s="50"/>
      <c r="BB204" s="50"/>
      <c r="BC204" s="50"/>
      <c r="BD204" s="50"/>
      <c r="BE204" s="50"/>
      <c r="BF204" s="50"/>
      <c r="BG204" s="50"/>
      <c r="BH204" s="50"/>
      <c r="BI204" s="50"/>
      <c r="BJ204" s="50"/>
      <c r="BK204" s="50"/>
      <c r="BL204" s="50"/>
      <c r="BM204" s="50"/>
      <c r="BN204" s="50"/>
      <c r="BO204" s="50"/>
      <c r="BP204" s="50"/>
      <c r="BQ204" s="50"/>
      <c r="BR204" s="50"/>
      <c r="BS204" s="50"/>
      <c r="BT204" s="50"/>
      <c r="BU204" s="50"/>
      <c r="BV204" s="50"/>
      <c r="BW204" s="50"/>
      <c r="BX204" s="50"/>
      <c r="BY204" s="50"/>
      <c r="BZ204" s="50"/>
      <c r="CA204" s="50"/>
      <c r="CB204" s="50"/>
      <c r="CC204" s="50"/>
      <c r="CD204" s="50"/>
      <c r="CE204" s="50"/>
      <c r="CF204" s="50"/>
      <c r="CG204" s="50"/>
      <c r="CH204" s="50"/>
      <c r="CI204" s="50"/>
      <c r="CJ204" s="50">
        <f t="shared" si="90"/>
        <v>0</v>
      </c>
      <c r="CK204" s="50">
        <f t="shared" si="101"/>
        <v>0</v>
      </c>
      <c r="CL204" s="50">
        <f t="shared" si="102"/>
        <v>0</v>
      </c>
      <c r="CN204" s="138"/>
      <c r="CO204" s="138"/>
    </row>
    <row r="205" spans="1:93" outlineLevel="1" x14ac:dyDescent="0.25">
      <c r="A205" s="129">
        <f t="shared" si="103"/>
        <v>198</v>
      </c>
      <c r="B205" s="211"/>
      <c r="C205" s="30" t="s">
        <v>191</v>
      </c>
      <c r="D205" s="23">
        <v>930.1</v>
      </c>
      <c r="E205" s="136">
        <v>10153.81</v>
      </c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50"/>
      <c r="AR205" s="50"/>
      <c r="AS205" s="50"/>
      <c r="AT205" s="50"/>
      <c r="AU205" s="136">
        <f t="shared" si="100"/>
        <v>0</v>
      </c>
      <c r="AV205" s="50"/>
      <c r="AW205" s="50"/>
      <c r="AX205" s="50"/>
      <c r="AY205" s="50"/>
      <c r="AZ205" s="50"/>
      <c r="BA205" s="50"/>
      <c r="BB205" s="50"/>
      <c r="BC205" s="50"/>
      <c r="BD205" s="50"/>
      <c r="BE205" s="50"/>
      <c r="BF205" s="50"/>
      <c r="BG205" s="50"/>
      <c r="BH205" s="50"/>
      <c r="BI205" s="50"/>
      <c r="BJ205" s="50"/>
      <c r="BK205" s="50"/>
      <c r="BL205" s="50"/>
      <c r="BM205" s="50"/>
      <c r="BN205" s="50"/>
      <c r="BO205" s="50"/>
      <c r="BP205" s="50"/>
      <c r="BQ205" s="50"/>
      <c r="BR205" s="50"/>
      <c r="BS205" s="50"/>
      <c r="BT205" s="50"/>
      <c r="BU205" s="50"/>
      <c r="BV205" s="50"/>
      <c r="BW205" s="50"/>
      <c r="BX205" s="50"/>
      <c r="BY205" s="50"/>
      <c r="BZ205" s="50"/>
      <c r="CA205" s="50"/>
      <c r="CB205" s="50"/>
      <c r="CC205" s="50"/>
      <c r="CD205" s="50"/>
      <c r="CE205" s="50"/>
      <c r="CF205" s="50"/>
      <c r="CG205" s="50"/>
      <c r="CH205" s="50"/>
      <c r="CI205" s="50"/>
      <c r="CJ205" s="50">
        <f t="shared" si="90"/>
        <v>0</v>
      </c>
      <c r="CK205" s="50">
        <f t="shared" si="101"/>
        <v>0</v>
      </c>
      <c r="CL205" s="50">
        <f t="shared" si="102"/>
        <v>10153.81</v>
      </c>
      <c r="CN205" s="138"/>
      <c r="CO205" s="138"/>
    </row>
    <row r="206" spans="1:93" outlineLevel="1" x14ac:dyDescent="0.25">
      <c r="A206" s="129">
        <f t="shared" si="103"/>
        <v>199</v>
      </c>
      <c r="B206" s="211"/>
      <c r="C206" s="30" t="s">
        <v>192</v>
      </c>
      <c r="D206" s="23">
        <v>930.2</v>
      </c>
      <c r="E206" s="136">
        <v>3660411.24</v>
      </c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136">
        <v>-487.23206229424704</v>
      </c>
      <c r="Q206" s="50"/>
      <c r="R206" s="50"/>
      <c r="S206" s="50"/>
      <c r="T206" s="50"/>
      <c r="U206" s="50"/>
      <c r="V206" s="50"/>
      <c r="W206" s="136">
        <v>2854.6318694327056</v>
      </c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50"/>
      <c r="AR206" s="50"/>
      <c r="AS206" s="50"/>
      <c r="AT206" s="50"/>
      <c r="AU206" s="136">
        <f t="shared" si="100"/>
        <v>2367.3998071384585</v>
      </c>
      <c r="AV206" s="50"/>
      <c r="AW206" s="50"/>
      <c r="AX206" s="50"/>
      <c r="AY206" s="50"/>
      <c r="AZ206" s="50"/>
      <c r="BA206" s="50"/>
      <c r="BB206" s="50"/>
      <c r="BC206" s="50"/>
      <c r="BD206" s="50"/>
      <c r="BE206" s="50"/>
      <c r="BF206" s="136">
        <v>96.346125709656491</v>
      </c>
      <c r="BG206" s="50"/>
      <c r="BH206" s="50"/>
      <c r="BI206" s="50"/>
      <c r="BJ206" s="50"/>
      <c r="BK206" s="50"/>
      <c r="BL206" s="50"/>
      <c r="BM206" s="50"/>
      <c r="BN206" s="50"/>
      <c r="BO206" s="50"/>
      <c r="BP206" s="50"/>
      <c r="BQ206" s="50"/>
      <c r="BR206" s="50"/>
      <c r="BS206" s="50"/>
      <c r="BT206" s="50"/>
      <c r="BU206" s="50"/>
      <c r="BV206" s="50"/>
      <c r="BW206" s="50"/>
      <c r="BX206" s="50"/>
      <c r="BY206" s="50"/>
      <c r="BZ206" s="50"/>
      <c r="CA206" s="50"/>
      <c r="CB206" s="50"/>
      <c r="CC206" s="50"/>
      <c r="CD206" s="50"/>
      <c r="CE206" s="50"/>
      <c r="CF206" s="50"/>
      <c r="CG206" s="50"/>
      <c r="CH206" s="50"/>
      <c r="CI206" s="50"/>
      <c r="CJ206" s="50">
        <f t="shared" si="90"/>
        <v>96.346125709656491</v>
      </c>
      <c r="CK206" s="50">
        <f t="shared" si="101"/>
        <v>2463.745932848115</v>
      </c>
      <c r="CL206" s="50">
        <f t="shared" si="102"/>
        <v>3662874.9859328484</v>
      </c>
      <c r="CN206" s="138"/>
      <c r="CO206" s="138"/>
    </row>
    <row r="207" spans="1:93" outlineLevel="1" x14ac:dyDescent="0.25">
      <c r="A207" s="129">
        <f t="shared" si="103"/>
        <v>200</v>
      </c>
      <c r="B207" s="211"/>
      <c r="C207" s="30" t="s">
        <v>68</v>
      </c>
      <c r="D207" s="23">
        <v>931</v>
      </c>
      <c r="E207" s="136">
        <v>4163137.05</v>
      </c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50"/>
      <c r="AR207" s="50"/>
      <c r="AS207" s="50"/>
      <c r="AT207" s="50"/>
      <c r="AU207" s="136">
        <f t="shared" si="100"/>
        <v>0</v>
      </c>
      <c r="AV207" s="50"/>
      <c r="AW207" s="50"/>
      <c r="AX207" s="50"/>
      <c r="AY207" s="50"/>
      <c r="AZ207" s="50"/>
      <c r="BA207" s="50"/>
      <c r="BB207" s="50"/>
      <c r="BC207" s="50"/>
      <c r="BD207" s="50"/>
      <c r="BE207" s="50"/>
      <c r="BF207" s="50"/>
      <c r="BG207" s="50"/>
      <c r="BH207" s="50"/>
      <c r="BI207" s="50"/>
      <c r="BJ207" s="50"/>
      <c r="BK207" s="50"/>
      <c r="BL207" s="50"/>
      <c r="BM207" s="50"/>
      <c r="BN207" s="50"/>
      <c r="BO207" s="50"/>
      <c r="BP207" s="50"/>
      <c r="BQ207" s="50"/>
      <c r="BR207" s="50"/>
      <c r="BS207" s="50"/>
      <c r="BT207" s="50"/>
      <c r="BU207" s="50"/>
      <c r="BV207" s="50"/>
      <c r="BW207" s="50"/>
      <c r="BX207" s="50"/>
      <c r="BY207" s="50"/>
      <c r="BZ207" s="50"/>
      <c r="CA207" s="50"/>
      <c r="CB207" s="50"/>
      <c r="CC207" s="50"/>
      <c r="CD207" s="50"/>
      <c r="CE207" s="50"/>
      <c r="CF207" s="50"/>
      <c r="CG207" s="50"/>
      <c r="CH207" s="50"/>
      <c r="CI207" s="50"/>
      <c r="CJ207" s="50">
        <f t="shared" si="90"/>
        <v>0</v>
      </c>
      <c r="CK207" s="50">
        <f t="shared" si="101"/>
        <v>0</v>
      </c>
      <c r="CL207" s="50">
        <f t="shared" si="102"/>
        <v>4163137.05</v>
      </c>
      <c r="CN207" s="138"/>
      <c r="CO207" s="138"/>
    </row>
    <row r="208" spans="1:93" outlineLevel="1" x14ac:dyDescent="0.25">
      <c r="A208" s="129">
        <f t="shared" si="103"/>
        <v>201</v>
      </c>
      <c r="B208" s="212"/>
      <c r="C208" s="37" t="s">
        <v>193</v>
      </c>
      <c r="D208" s="38">
        <v>932</v>
      </c>
      <c r="E208" s="136">
        <v>10526993.66</v>
      </c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136">
        <v>-410.60189183534476</v>
      </c>
      <c r="Q208" s="50"/>
      <c r="R208" s="50"/>
      <c r="S208" s="50"/>
      <c r="T208" s="50"/>
      <c r="U208" s="50"/>
      <c r="V208" s="50"/>
      <c r="W208" s="136">
        <v>2405.6652605400086</v>
      </c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50"/>
      <c r="AR208" s="50"/>
      <c r="AS208" s="50"/>
      <c r="AT208" s="50"/>
      <c r="AU208" s="136">
        <f t="shared" si="100"/>
        <v>1995.0633687046638</v>
      </c>
      <c r="AV208" s="50"/>
      <c r="AW208" s="50"/>
      <c r="AX208" s="50"/>
      <c r="AY208" s="50"/>
      <c r="AZ208" s="50"/>
      <c r="BA208" s="50"/>
      <c r="BB208" s="50"/>
      <c r="BC208" s="50"/>
      <c r="BD208" s="50"/>
      <c r="BE208" s="50"/>
      <c r="BF208" s="136">
        <v>81.193140905205979</v>
      </c>
      <c r="BG208" s="50"/>
      <c r="BH208" s="50"/>
      <c r="BI208" s="50"/>
      <c r="BJ208" s="50"/>
      <c r="BK208" s="50"/>
      <c r="BL208" s="50"/>
      <c r="BM208" s="50"/>
      <c r="BN208" s="50"/>
      <c r="BO208" s="50"/>
      <c r="BP208" s="50"/>
      <c r="BQ208" s="50"/>
      <c r="BR208" s="50"/>
      <c r="BS208" s="50"/>
      <c r="BT208" s="50"/>
      <c r="BU208" s="50"/>
      <c r="BV208" s="50"/>
      <c r="BW208" s="50"/>
      <c r="BX208" s="50"/>
      <c r="BY208" s="50"/>
      <c r="BZ208" s="50"/>
      <c r="CA208" s="50"/>
      <c r="CB208" s="50"/>
      <c r="CC208" s="50"/>
      <c r="CD208" s="50"/>
      <c r="CE208" s="50"/>
      <c r="CF208" s="50"/>
      <c r="CG208" s="50"/>
      <c r="CH208" s="50"/>
      <c r="CI208" s="50"/>
      <c r="CJ208" s="50">
        <f t="shared" si="90"/>
        <v>81.193140905205979</v>
      </c>
      <c r="CK208" s="50">
        <f t="shared" si="101"/>
        <v>2076.2565096098697</v>
      </c>
      <c r="CL208" s="50">
        <f>CK208+E208</f>
        <v>10529069.91650961</v>
      </c>
      <c r="CN208" s="138"/>
      <c r="CO208" s="138"/>
    </row>
    <row r="209" spans="1:93" outlineLevel="1" x14ac:dyDescent="0.25">
      <c r="A209" s="129">
        <f t="shared" si="103"/>
        <v>202</v>
      </c>
      <c r="B209" s="207" t="s">
        <v>194</v>
      </c>
      <c r="C209" s="207"/>
      <c r="D209" s="207"/>
      <c r="E209" s="141">
        <f>SUM(E195:E208)</f>
        <v>73412663.579999998</v>
      </c>
      <c r="F209" s="141">
        <f t="shared" ref="F209:CA209" si="104">SUM(F195:F208)</f>
        <v>171058.39261295024</v>
      </c>
      <c r="G209" s="141">
        <f t="shared" si="104"/>
        <v>-2892962.261060012</v>
      </c>
      <c r="H209" s="141">
        <f t="shared" si="104"/>
        <v>-362.38468065106872</v>
      </c>
      <c r="I209" s="141">
        <f t="shared" si="104"/>
        <v>0</v>
      </c>
      <c r="J209" s="141">
        <f t="shared" si="104"/>
        <v>0</v>
      </c>
      <c r="K209" s="141">
        <f t="shared" si="104"/>
        <v>0</v>
      </c>
      <c r="L209" s="141">
        <f t="shared" si="104"/>
        <v>232169.01142999995</v>
      </c>
      <c r="M209" s="141">
        <f t="shared" si="104"/>
        <v>0</v>
      </c>
      <c r="N209" s="141">
        <f t="shared" si="104"/>
        <v>-17289.176081915386</v>
      </c>
      <c r="O209" s="141">
        <f t="shared" si="104"/>
        <v>-24042.600429258582</v>
      </c>
      <c r="P209" s="141">
        <f t="shared" si="104"/>
        <v>-347583.07605476235</v>
      </c>
      <c r="Q209" s="141">
        <f t="shared" si="104"/>
        <v>191286.54157686234</v>
      </c>
      <c r="R209" s="141">
        <f t="shared" si="104"/>
        <v>0</v>
      </c>
      <c r="S209" s="141">
        <f t="shared" si="104"/>
        <v>550639.31938240037</v>
      </c>
      <c r="T209" s="141">
        <f t="shared" si="104"/>
        <v>0</v>
      </c>
      <c r="U209" s="141">
        <f t="shared" si="104"/>
        <v>-16580.372792206952</v>
      </c>
      <c r="V209" s="141">
        <f t="shared" si="104"/>
        <v>1414165.1287299758</v>
      </c>
      <c r="W209" s="141">
        <f t="shared" si="104"/>
        <v>2036434.6902016713</v>
      </c>
      <c r="X209" s="141">
        <f t="shared" si="104"/>
        <v>0</v>
      </c>
      <c r="Y209" s="141">
        <f t="shared" si="104"/>
        <v>0</v>
      </c>
      <c r="Z209" s="141">
        <f t="shared" si="104"/>
        <v>-18253.489559999667</v>
      </c>
      <c r="AA209" s="141">
        <f t="shared" si="104"/>
        <v>0</v>
      </c>
      <c r="AB209" s="141">
        <f t="shared" si="104"/>
        <v>0</v>
      </c>
      <c r="AC209" s="141">
        <f t="shared" si="104"/>
        <v>-15376.674480000001</v>
      </c>
      <c r="AD209" s="141">
        <f t="shared" si="104"/>
        <v>0</v>
      </c>
      <c r="AE209" s="141">
        <f t="shared" si="104"/>
        <v>0</v>
      </c>
      <c r="AF209" s="141">
        <f t="shared" si="104"/>
        <v>0</v>
      </c>
      <c r="AG209" s="141">
        <f t="shared" si="104"/>
        <v>0</v>
      </c>
      <c r="AH209" s="141">
        <f t="shared" si="104"/>
        <v>0</v>
      </c>
      <c r="AI209" s="141">
        <f t="shared" si="104"/>
        <v>0</v>
      </c>
      <c r="AJ209" s="141">
        <f t="shared" si="104"/>
        <v>0</v>
      </c>
      <c r="AK209" s="141">
        <f t="shared" si="104"/>
        <v>0</v>
      </c>
      <c r="AL209" s="141">
        <f t="shared" si="104"/>
        <v>0</v>
      </c>
      <c r="AM209" s="141">
        <f t="shared" si="104"/>
        <v>0</v>
      </c>
      <c r="AN209" s="141">
        <f t="shared" si="104"/>
        <v>-87457</v>
      </c>
      <c r="AO209" s="141">
        <f t="shared" si="104"/>
        <v>0</v>
      </c>
      <c r="AP209" s="141"/>
      <c r="AQ209" s="141">
        <f t="shared" si="104"/>
        <v>0</v>
      </c>
      <c r="AR209" s="141">
        <f t="shared" si="104"/>
        <v>0</v>
      </c>
      <c r="AS209" s="141">
        <f t="shared" si="104"/>
        <v>0</v>
      </c>
      <c r="AT209" s="141">
        <f t="shared" si="104"/>
        <v>0</v>
      </c>
      <c r="AU209" s="141">
        <f t="shared" si="104"/>
        <v>1175846.0487950533</v>
      </c>
      <c r="AV209" s="141">
        <f t="shared" si="104"/>
        <v>-233483.29158357851</v>
      </c>
      <c r="AW209" s="141">
        <f t="shared" si="104"/>
        <v>0</v>
      </c>
      <c r="AX209" s="141">
        <f t="shared" si="104"/>
        <v>-93823.423683371337</v>
      </c>
      <c r="AY209" s="141">
        <f t="shared" si="104"/>
        <v>0</v>
      </c>
      <c r="AZ209" s="141">
        <f t="shared" si="104"/>
        <v>0</v>
      </c>
      <c r="BA209" s="141">
        <f t="shared" si="104"/>
        <v>0</v>
      </c>
      <c r="BB209" s="141">
        <f t="shared" si="104"/>
        <v>0</v>
      </c>
      <c r="BC209" s="141">
        <f t="shared" si="104"/>
        <v>0</v>
      </c>
      <c r="BD209" s="141">
        <f t="shared" si="104"/>
        <v>257699.55792073626</v>
      </c>
      <c r="BE209" s="141">
        <f t="shared" si="104"/>
        <v>0</v>
      </c>
      <c r="BF209" s="141">
        <f t="shared" si="104"/>
        <v>68662.311649185242</v>
      </c>
      <c r="BG209" s="141">
        <f t="shared" si="104"/>
        <v>0</v>
      </c>
      <c r="BH209" s="141">
        <f t="shared" si="104"/>
        <v>0</v>
      </c>
      <c r="BI209" s="141">
        <f t="shared" si="104"/>
        <v>0</v>
      </c>
      <c r="BJ209" s="141">
        <f t="shared" si="104"/>
        <v>0</v>
      </c>
      <c r="BK209" s="141">
        <f t="shared" si="104"/>
        <v>0</v>
      </c>
      <c r="BL209" s="141">
        <f t="shared" si="104"/>
        <v>0</v>
      </c>
      <c r="BM209" s="141">
        <f t="shared" si="104"/>
        <v>0</v>
      </c>
      <c r="BN209" s="141">
        <f t="shared" si="104"/>
        <v>0</v>
      </c>
      <c r="BO209" s="141">
        <f t="shared" si="104"/>
        <v>0</v>
      </c>
      <c r="BP209" s="141">
        <f t="shared" si="104"/>
        <v>0</v>
      </c>
      <c r="BQ209" s="141">
        <f t="shared" si="104"/>
        <v>0</v>
      </c>
      <c r="BR209" s="141">
        <f t="shared" si="104"/>
        <v>0</v>
      </c>
      <c r="BS209" s="141">
        <f t="shared" si="104"/>
        <v>0</v>
      </c>
      <c r="BT209" s="141">
        <f t="shared" si="104"/>
        <v>0</v>
      </c>
      <c r="BU209" s="141">
        <f t="shared" si="104"/>
        <v>0</v>
      </c>
      <c r="BV209" s="141">
        <f t="shared" si="104"/>
        <v>0</v>
      </c>
      <c r="BW209" s="141">
        <f t="shared" si="104"/>
        <v>0</v>
      </c>
      <c r="BX209" s="141">
        <f t="shared" si="104"/>
        <v>0</v>
      </c>
      <c r="BY209" s="141">
        <f t="shared" si="104"/>
        <v>0</v>
      </c>
      <c r="BZ209" s="141">
        <f t="shared" si="104"/>
        <v>0</v>
      </c>
      <c r="CA209" s="141">
        <f t="shared" si="104"/>
        <v>0</v>
      </c>
      <c r="CB209" s="141">
        <f t="shared" ref="CB209:CL209" si="105">SUM(CB195:CB208)</f>
        <v>0</v>
      </c>
      <c r="CC209" s="141">
        <f t="shared" si="105"/>
        <v>0</v>
      </c>
      <c r="CD209" s="141">
        <f t="shared" si="105"/>
        <v>0</v>
      </c>
      <c r="CE209" s="141">
        <f t="shared" si="105"/>
        <v>0</v>
      </c>
      <c r="CF209" s="141">
        <f t="shared" si="105"/>
        <v>0</v>
      </c>
      <c r="CG209" s="141">
        <f t="shared" si="105"/>
        <v>-80324.436000000002</v>
      </c>
      <c r="CH209" s="141">
        <f t="shared" si="105"/>
        <v>0</v>
      </c>
      <c r="CI209" s="141">
        <f t="shared" si="105"/>
        <v>0</v>
      </c>
      <c r="CJ209" s="141">
        <f t="shared" si="105"/>
        <v>-81269.281697028346</v>
      </c>
      <c r="CK209" s="141">
        <f t="shared" si="105"/>
        <v>1094576.7670980254</v>
      </c>
      <c r="CL209" s="141">
        <f t="shared" si="105"/>
        <v>74507240.347098023</v>
      </c>
      <c r="CN209" s="138"/>
      <c r="CO209" s="138"/>
    </row>
    <row r="210" spans="1:93" outlineLevel="1" x14ac:dyDescent="0.25">
      <c r="A210" s="129">
        <f t="shared" si="103"/>
        <v>203</v>
      </c>
      <c r="B210" s="192" t="s">
        <v>195</v>
      </c>
      <c r="C210" s="43" t="s">
        <v>196</v>
      </c>
      <c r="D210" s="44">
        <v>403</v>
      </c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50"/>
      <c r="AR210" s="50"/>
      <c r="AS210" s="50"/>
      <c r="AT210" s="50"/>
      <c r="AU210" s="136">
        <f t="shared" ref="AU210:AU221" si="106">SUM(F210:AT210)</f>
        <v>0</v>
      </c>
      <c r="AV210" s="50"/>
      <c r="AW210" s="50"/>
      <c r="AX210" s="50"/>
      <c r="AY210" s="50"/>
      <c r="AZ210" s="50"/>
      <c r="BA210" s="50"/>
      <c r="BB210" s="50"/>
      <c r="BC210" s="50"/>
      <c r="BD210" s="50"/>
      <c r="BE210" s="50"/>
      <c r="BF210" s="50"/>
      <c r="BG210" s="50"/>
      <c r="BH210" s="50"/>
      <c r="BI210" s="50"/>
      <c r="BJ210" s="50"/>
      <c r="BK210" s="50"/>
      <c r="BL210" s="50"/>
      <c r="BM210" s="50"/>
      <c r="BN210" s="50"/>
      <c r="BO210" s="50"/>
      <c r="BP210" s="50"/>
      <c r="BQ210" s="50"/>
      <c r="BR210" s="50"/>
      <c r="BS210" s="50"/>
      <c r="BT210" s="50"/>
      <c r="BU210" s="50"/>
      <c r="BV210" s="136">
        <v>954.56656500000031</v>
      </c>
      <c r="BW210" s="136">
        <v>0</v>
      </c>
      <c r="BX210" s="50"/>
      <c r="BY210" s="50"/>
      <c r="BZ210" s="50"/>
      <c r="CA210" s="50"/>
      <c r="CB210" s="50"/>
      <c r="CC210" s="50"/>
      <c r="CD210" s="50"/>
      <c r="CE210" s="50"/>
      <c r="CF210" s="50"/>
      <c r="CG210" s="50"/>
      <c r="CH210" s="50"/>
      <c r="CI210" s="50"/>
      <c r="CJ210" s="50">
        <f t="shared" si="90"/>
        <v>954.56656500000031</v>
      </c>
      <c r="CK210" s="50">
        <f t="shared" ref="CK210:CK221" si="107">CJ210+AU210</f>
        <v>954.56656500000031</v>
      </c>
      <c r="CL210" s="50">
        <f>CK210+E210</f>
        <v>954.56656500000031</v>
      </c>
      <c r="CN210" s="138"/>
      <c r="CO210" s="138"/>
    </row>
    <row r="211" spans="1:93" outlineLevel="1" x14ac:dyDescent="0.25">
      <c r="A211" s="129">
        <f t="shared" si="103"/>
        <v>204</v>
      </c>
      <c r="B211" s="203"/>
      <c r="C211" s="43" t="s">
        <v>197</v>
      </c>
      <c r="D211" s="44">
        <v>403</v>
      </c>
      <c r="E211" s="50">
        <v>8118817.7200000007</v>
      </c>
      <c r="F211" s="136"/>
      <c r="G211" s="136"/>
      <c r="H211" s="136"/>
      <c r="I211" s="136"/>
      <c r="J211" s="136"/>
      <c r="K211" s="136"/>
      <c r="L211" s="136"/>
      <c r="M211" s="136"/>
      <c r="N211" s="136"/>
      <c r="O211" s="136"/>
      <c r="P211" s="136"/>
      <c r="Q211" s="136"/>
      <c r="R211" s="136"/>
      <c r="S211" s="136"/>
      <c r="T211" s="136"/>
      <c r="U211" s="136"/>
      <c r="V211" s="136"/>
      <c r="W211" s="136"/>
      <c r="X211" s="50"/>
      <c r="Y211" s="50">
        <v>261160.7053099999</v>
      </c>
      <c r="Z211" s="136"/>
      <c r="AA211" s="136"/>
      <c r="AB211" s="136"/>
      <c r="AC211" s="136"/>
      <c r="AD211" s="136"/>
      <c r="AE211" s="136"/>
      <c r="AF211" s="136"/>
      <c r="AG211" s="136"/>
      <c r="AH211" s="136"/>
      <c r="AI211" s="136"/>
      <c r="AJ211" s="136"/>
      <c r="AK211" s="136"/>
      <c r="AL211" s="136"/>
      <c r="AM211" s="136"/>
      <c r="AN211" s="136"/>
      <c r="AO211" s="136"/>
      <c r="AP211" s="136"/>
      <c r="AQ211" s="136"/>
      <c r="AR211" s="136"/>
      <c r="AS211" s="136"/>
      <c r="AT211" s="136"/>
      <c r="AU211" s="136">
        <f t="shared" si="106"/>
        <v>261160.7053099999</v>
      </c>
      <c r="AV211" s="50"/>
      <c r="AW211" s="50"/>
      <c r="AX211" s="50"/>
      <c r="AY211" s="50"/>
      <c r="AZ211" s="50"/>
      <c r="BA211" s="50"/>
      <c r="BB211" s="50"/>
      <c r="BC211" s="50"/>
      <c r="BD211" s="50"/>
      <c r="BE211" s="50"/>
      <c r="BF211" s="136"/>
      <c r="BG211" s="50"/>
      <c r="BH211" s="50"/>
      <c r="BI211" s="50"/>
      <c r="BJ211" s="50"/>
      <c r="BK211" s="50"/>
      <c r="BL211" s="50"/>
      <c r="BM211" s="50"/>
      <c r="BN211" s="50"/>
      <c r="BO211" s="50"/>
      <c r="BP211" s="50"/>
      <c r="BQ211" s="50"/>
      <c r="BR211" s="50"/>
      <c r="BS211" s="50"/>
      <c r="BT211" s="50"/>
      <c r="BU211" s="50"/>
      <c r="BV211" s="136">
        <v>213.80234499900553</v>
      </c>
      <c r="BW211" s="136">
        <v>-16.97</v>
      </c>
      <c r="BX211" s="50">
        <v>0</v>
      </c>
      <c r="BY211" s="136">
        <v>0</v>
      </c>
      <c r="BZ211" s="136">
        <v>0</v>
      </c>
      <c r="CA211" s="136">
        <v>11306.53</v>
      </c>
      <c r="CB211" s="136"/>
      <c r="CC211" s="136"/>
      <c r="CD211" s="50"/>
      <c r="CE211" s="50"/>
      <c r="CF211" s="50"/>
      <c r="CG211" s="50">
        <v>-6081019.9078250006</v>
      </c>
      <c r="CH211" s="50"/>
      <c r="CI211" s="50"/>
      <c r="CJ211" s="50">
        <f t="shared" si="90"/>
        <v>-6069516.5454800017</v>
      </c>
      <c r="CK211" s="50">
        <f t="shared" si="107"/>
        <v>-5808355.8401700016</v>
      </c>
      <c r="CL211" s="50">
        <f t="shared" ref="CL211:CL246" si="108">CK211+E211</f>
        <v>2310461.8798299991</v>
      </c>
      <c r="CN211" s="138"/>
      <c r="CO211" s="138"/>
    </row>
    <row r="212" spans="1:93" outlineLevel="1" x14ac:dyDescent="0.25">
      <c r="A212" s="129">
        <f t="shared" si="103"/>
        <v>205</v>
      </c>
      <c r="B212" s="203"/>
      <c r="C212" s="43" t="s">
        <v>198</v>
      </c>
      <c r="D212" s="44">
        <v>403</v>
      </c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50"/>
      <c r="AR212" s="50"/>
      <c r="AS212" s="50"/>
      <c r="AT212" s="50"/>
      <c r="AU212" s="136">
        <f>SUM(F212:AT212)</f>
        <v>0</v>
      </c>
      <c r="AV212" s="50"/>
      <c r="AW212" s="50"/>
      <c r="AX212" s="50"/>
      <c r="AY212" s="50"/>
      <c r="AZ212" s="50"/>
      <c r="BA212" s="50"/>
      <c r="BB212" s="50"/>
      <c r="BC212" s="50"/>
      <c r="BD212" s="50"/>
      <c r="BE212" s="50"/>
      <c r="BF212" s="50"/>
      <c r="BG212" s="50"/>
      <c r="BH212" s="50"/>
      <c r="BI212" s="50"/>
      <c r="BJ212" s="50"/>
      <c r="BK212" s="50"/>
      <c r="BL212" s="50"/>
      <c r="BM212" s="50"/>
      <c r="BN212" s="50"/>
      <c r="BO212" s="50"/>
      <c r="BP212" s="50"/>
      <c r="BQ212" s="50"/>
      <c r="BR212" s="50"/>
      <c r="BS212" s="50"/>
      <c r="BT212" s="50"/>
      <c r="BU212" s="50"/>
      <c r="BV212" s="136"/>
      <c r="BW212" s="136"/>
      <c r="BX212" s="50"/>
      <c r="BY212" s="50"/>
      <c r="BZ212" s="50"/>
      <c r="CA212" s="50"/>
      <c r="CB212" s="50"/>
      <c r="CC212" s="50"/>
      <c r="CD212" s="50"/>
      <c r="CE212" s="50"/>
      <c r="CF212" s="50"/>
      <c r="CG212" s="50"/>
      <c r="CH212" s="50"/>
      <c r="CI212" s="50"/>
      <c r="CJ212" s="50">
        <f t="shared" si="90"/>
        <v>0</v>
      </c>
      <c r="CK212" s="50">
        <f t="shared" si="107"/>
        <v>0</v>
      </c>
      <c r="CL212" s="50">
        <f t="shared" si="108"/>
        <v>0</v>
      </c>
      <c r="CN212" s="138"/>
      <c r="CO212" s="138"/>
    </row>
    <row r="213" spans="1:93" outlineLevel="1" x14ac:dyDescent="0.25">
      <c r="A213" s="129">
        <f t="shared" si="103"/>
        <v>206</v>
      </c>
      <c r="B213" s="203"/>
      <c r="C213" s="43" t="s">
        <v>199</v>
      </c>
      <c r="D213" s="44">
        <v>403</v>
      </c>
      <c r="E213" s="136">
        <v>144253091.83999994</v>
      </c>
      <c r="F213" s="136"/>
      <c r="G213" s="136"/>
      <c r="H213" s="136"/>
      <c r="I213" s="136"/>
      <c r="J213" s="136"/>
      <c r="K213" s="136"/>
      <c r="L213" s="136"/>
      <c r="M213" s="136"/>
      <c r="N213" s="136"/>
      <c r="O213" s="136"/>
      <c r="P213" s="136"/>
      <c r="Q213" s="136"/>
      <c r="R213" s="136"/>
      <c r="S213" s="136"/>
      <c r="T213" s="136"/>
      <c r="U213" s="136"/>
      <c r="V213" s="136"/>
      <c r="W213" s="136"/>
      <c r="X213" s="136"/>
      <c r="Y213" s="136">
        <v>13557652.716294</v>
      </c>
      <c r="Z213" s="136"/>
      <c r="AA213" s="136"/>
      <c r="AB213" s="136"/>
      <c r="AC213" s="136"/>
      <c r="AD213" s="136"/>
      <c r="AE213" s="136"/>
      <c r="AF213" s="136"/>
      <c r="AG213" s="136"/>
      <c r="AH213" s="136"/>
      <c r="AI213" s="136"/>
      <c r="AJ213" s="136"/>
      <c r="AK213" s="136"/>
      <c r="AL213" s="136"/>
      <c r="AM213" s="136"/>
      <c r="AN213" s="136"/>
      <c r="AO213" s="136"/>
      <c r="AP213" s="136"/>
      <c r="AQ213" s="136"/>
      <c r="AR213" s="136"/>
      <c r="AS213" s="136"/>
      <c r="AT213" s="136"/>
      <c r="AU213" s="136">
        <f t="shared" si="106"/>
        <v>13557652.716294</v>
      </c>
      <c r="AV213" s="50"/>
      <c r="AW213" s="50"/>
      <c r="AX213" s="50"/>
      <c r="AY213" s="50"/>
      <c r="AZ213" s="50"/>
      <c r="BA213" s="50"/>
      <c r="BB213" s="50"/>
      <c r="BC213" s="50"/>
      <c r="BD213" s="50"/>
      <c r="BE213" s="50"/>
      <c r="BF213" s="136"/>
      <c r="BG213" s="50"/>
      <c r="BH213" s="50"/>
      <c r="BI213" s="50"/>
      <c r="BJ213" s="50"/>
      <c r="BK213" s="50"/>
      <c r="BL213" s="50"/>
      <c r="BM213" s="50"/>
      <c r="BN213" s="50"/>
      <c r="BO213" s="50"/>
      <c r="BP213" s="50"/>
      <c r="BQ213" s="50"/>
      <c r="BR213" s="50">
        <v>-2906116.24</v>
      </c>
      <c r="BS213" s="50"/>
      <c r="BT213" s="50"/>
      <c r="BU213" s="50"/>
      <c r="BV213" s="136">
        <v>297938.9893529953</v>
      </c>
      <c r="BW213" s="136">
        <v>-42615.11</v>
      </c>
      <c r="BX213" s="136">
        <v>373018.48</v>
      </c>
      <c r="BY213" s="136">
        <v>403751.7</v>
      </c>
      <c r="BZ213" s="136">
        <v>617.78</v>
      </c>
      <c r="CA213" s="136">
        <v>88762.219999999987</v>
      </c>
      <c r="CB213" s="136"/>
      <c r="CC213" s="136"/>
      <c r="CD213" s="50"/>
      <c r="CE213" s="50"/>
      <c r="CF213" s="50"/>
      <c r="CG213" s="50"/>
      <c r="CH213" s="50"/>
      <c r="CI213" s="50">
        <v>-343654.17358200159</v>
      </c>
      <c r="CJ213" s="50">
        <f t="shared" si="90"/>
        <v>-2128296.354229006</v>
      </c>
      <c r="CK213" s="50">
        <f t="shared" si="107"/>
        <v>11429356.362064995</v>
      </c>
      <c r="CL213" s="50">
        <f t="shared" si="108"/>
        <v>155682448.20206493</v>
      </c>
      <c r="CN213" s="138"/>
      <c r="CO213" s="138"/>
    </row>
    <row r="214" spans="1:93" outlineLevel="1" x14ac:dyDescent="0.25">
      <c r="A214" s="129">
        <f t="shared" si="103"/>
        <v>207</v>
      </c>
      <c r="B214" s="203"/>
      <c r="C214" s="43" t="s">
        <v>200</v>
      </c>
      <c r="D214" s="44">
        <v>403</v>
      </c>
      <c r="E214" s="136">
        <v>2031456.13</v>
      </c>
      <c r="F214" s="136"/>
      <c r="G214" s="136"/>
      <c r="H214" s="136"/>
      <c r="I214" s="136"/>
      <c r="J214" s="136"/>
      <c r="K214" s="136"/>
      <c r="L214" s="136"/>
      <c r="M214" s="136"/>
      <c r="N214" s="136"/>
      <c r="O214" s="136"/>
      <c r="P214" s="136"/>
      <c r="Q214" s="136"/>
      <c r="R214" s="136"/>
      <c r="S214" s="136"/>
      <c r="T214" s="136"/>
      <c r="U214" s="136"/>
      <c r="V214" s="136"/>
      <c r="W214" s="136"/>
      <c r="X214" s="136"/>
      <c r="Y214" s="136">
        <v>-102797.65554699999</v>
      </c>
      <c r="Z214" s="136"/>
      <c r="AA214" s="136"/>
      <c r="AB214" s="136"/>
      <c r="AC214" s="136"/>
      <c r="AD214" s="136"/>
      <c r="AE214" s="136"/>
      <c r="AF214" s="136"/>
      <c r="AG214" s="136"/>
      <c r="AH214" s="136"/>
      <c r="AI214" s="136"/>
      <c r="AJ214" s="136"/>
      <c r="AK214" s="136"/>
      <c r="AL214" s="136"/>
      <c r="AM214" s="136"/>
      <c r="AN214" s="136"/>
      <c r="AO214" s="136"/>
      <c r="AP214" s="136"/>
      <c r="AQ214" s="136"/>
      <c r="AR214" s="136"/>
      <c r="AS214" s="136">
        <v>-689507.20602600183</v>
      </c>
      <c r="AT214" s="136"/>
      <c r="AU214" s="136">
        <f t="shared" si="106"/>
        <v>-792304.86157300184</v>
      </c>
      <c r="AV214" s="50"/>
      <c r="AW214" s="50"/>
      <c r="AX214" s="50"/>
      <c r="AY214" s="50"/>
      <c r="AZ214" s="50"/>
      <c r="BA214" s="50"/>
      <c r="BB214" s="50"/>
      <c r="BC214" s="50"/>
      <c r="BD214" s="50"/>
      <c r="BE214" s="50"/>
      <c r="BF214" s="136"/>
      <c r="BG214" s="50"/>
      <c r="BH214" s="50"/>
      <c r="BI214" s="50"/>
      <c r="BJ214" s="50"/>
      <c r="BK214" s="50"/>
      <c r="BL214" s="50"/>
      <c r="BM214" s="50"/>
      <c r="BN214" s="50"/>
      <c r="BO214" s="50"/>
      <c r="BP214" s="50"/>
      <c r="BQ214" s="50"/>
      <c r="BR214" s="50"/>
      <c r="BS214" s="50"/>
      <c r="BT214" s="50"/>
      <c r="BU214" s="50"/>
      <c r="BV214" s="136">
        <v>49556.256208499981</v>
      </c>
      <c r="BW214" s="136">
        <v>0</v>
      </c>
      <c r="BX214" s="136">
        <v>94.89</v>
      </c>
      <c r="BY214" s="136">
        <v>0</v>
      </c>
      <c r="BZ214" s="136">
        <v>0</v>
      </c>
      <c r="CA214" s="136">
        <v>13301.26</v>
      </c>
      <c r="CB214" s="136"/>
      <c r="CC214" s="136"/>
      <c r="CD214" s="50"/>
      <c r="CE214" s="50"/>
      <c r="CF214" s="50"/>
      <c r="CG214" s="50">
        <v>-77531.841334208322</v>
      </c>
      <c r="CH214" s="50"/>
      <c r="CI214" s="50"/>
      <c r="CJ214" s="50">
        <f t="shared" si="90"/>
        <v>-14579.43512570834</v>
      </c>
      <c r="CK214" s="50">
        <f t="shared" si="107"/>
        <v>-806884.29669871018</v>
      </c>
      <c r="CL214" s="50">
        <f t="shared" si="108"/>
        <v>1224571.8333012897</v>
      </c>
      <c r="CN214" s="138"/>
      <c r="CO214" s="138"/>
    </row>
    <row r="215" spans="1:93" outlineLevel="1" x14ac:dyDescent="0.25">
      <c r="A215" s="129">
        <f t="shared" si="103"/>
        <v>208</v>
      </c>
      <c r="B215" s="203"/>
      <c r="C215" s="43" t="s">
        <v>201</v>
      </c>
      <c r="D215" s="44">
        <v>403</v>
      </c>
      <c r="E215" s="136">
        <v>10061700.168104999</v>
      </c>
      <c r="F215" s="136"/>
      <c r="G215" s="136"/>
      <c r="H215" s="136"/>
      <c r="I215" s="136"/>
      <c r="J215" s="136"/>
      <c r="K215" s="136"/>
      <c r="L215" s="136"/>
      <c r="M215" s="136"/>
      <c r="N215" s="136"/>
      <c r="O215" s="136"/>
      <c r="P215" s="136"/>
      <c r="Q215" s="136"/>
      <c r="R215" s="136"/>
      <c r="S215" s="136"/>
      <c r="T215" s="136"/>
      <c r="U215" s="136"/>
      <c r="V215" s="136"/>
      <c r="W215" s="136"/>
      <c r="X215" s="136"/>
      <c r="Y215" s="136">
        <v>-660479.469045192</v>
      </c>
      <c r="Z215" s="136"/>
      <c r="AA215" s="136"/>
      <c r="AB215" s="136"/>
      <c r="AC215" s="136"/>
      <c r="AD215" s="136"/>
      <c r="AE215" s="136"/>
      <c r="AF215" s="136"/>
      <c r="AG215" s="136"/>
      <c r="AH215" s="136"/>
      <c r="AI215" s="136"/>
      <c r="AJ215" s="136"/>
      <c r="AK215" s="136"/>
      <c r="AL215" s="136"/>
      <c r="AM215" s="136"/>
      <c r="AN215" s="136"/>
      <c r="AO215" s="136"/>
      <c r="AP215" s="136"/>
      <c r="AQ215" s="136"/>
      <c r="AR215" s="136"/>
      <c r="AS215" s="136"/>
      <c r="AT215" s="136"/>
      <c r="AU215" s="136">
        <f t="shared" si="106"/>
        <v>-660479.469045192</v>
      </c>
      <c r="AV215" s="50"/>
      <c r="AW215" s="50"/>
      <c r="AX215" s="50"/>
      <c r="AY215" s="50"/>
      <c r="AZ215" s="50"/>
      <c r="BA215" s="50"/>
      <c r="BB215" s="50"/>
      <c r="BC215" s="50"/>
      <c r="BD215" s="50"/>
      <c r="BE215" s="50"/>
      <c r="BF215" s="136"/>
      <c r="BG215" s="50"/>
      <c r="BH215" s="50"/>
      <c r="BI215" s="50"/>
      <c r="BJ215" s="50"/>
      <c r="BK215" s="50"/>
      <c r="BL215" s="50"/>
      <c r="BM215" s="50"/>
      <c r="BN215" s="50"/>
      <c r="BO215" s="50"/>
      <c r="BP215" s="50"/>
      <c r="BQ215" s="50"/>
      <c r="BR215" s="50"/>
      <c r="BS215" s="50"/>
      <c r="BT215" s="50"/>
      <c r="BU215" s="50"/>
      <c r="BV215" s="136">
        <v>260437.25874008049</v>
      </c>
      <c r="BW215" s="136"/>
      <c r="BX215" s="136">
        <v>52291.459549999992</v>
      </c>
      <c r="BY215" s="136">
        <v>0</v>
      </c>
      <c r="BZ215" s="136">
        <v>0</v>
      </c>
      <c r="CA215" s="136">
        <v>10627.835669999999</v>
      </c>
      <c r="CB215" s="136"/>
      <c r="CC215" s="136"/>
      <c r="CD215" s="50"/>
      <c r="CE215" s="50"/>
      <c r="CF215" s="50"/>
      <c r="CG215" s="50"/>
      <c r="CH215" s="50"/>
      <c r="CI215" s="50"/>
      <c r="CJ215" s="50">
        <f t="shared" si="90"/>
        <v>323356.55396008049</v>
      </c>
      <c r="CK215" s="50">
        <f t="shared" si="107"/>
        <v>-337122.91508511151</v>
      </c>
      <c r="CL215" s="50">
        <f t="shared" si="108"/>
        <v>9724577.253019888</v>
      </c>
      <c r="CN215" s="138"/>
      <c r="CO215" s="138"/>
    </row>
    <row r="216" spans="1:93" outlineLevel="1" x14ac:dyDescent="0.25">
      <c r="A216" s="129">
        <f t="shared" si="103"/>
        <v>209</v>
      </c>
      <c r="B216" s="203"/>
      <c r="C216" s="43" t="s">
        <v>202</v>
      </c>
      <c r="D216" s="44">
        <v>403.1</v>
      </c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50"/>
      <c r="AR216" s="50"/>
      <c r="AS216" s="50"/>
      <c r="AT216" s="50"/>
      <c r="AU216" s="136">
        <f t="shared" si="106"/>
        <v>0</v>
      </c>
      <c r="AV216" s="50"/>
      <c r="AW216" s="50"/>
      <c r="AX216" s="50"/>
      <c r="AY216" s="50"/>
      <c r="AZ216" s="50"/>
      <c r="BA216" s="50"/>
      <c r="BB216" s="50"/>
      <c r="BC216" s="50"/>
      <c r="BD216" s="50"/>
      <c r="BE216" s="50"/>
      <c r="BF216" s="50"/>
      <c r="BG216" s="50"/>
      <c r="BH216" s="50"/>
      <c r="BI216" s="50"/>
      <c r="BJ216" s="50"/>
      <c r="BK216" s="50"/>
      <c r="BL216" s="50"/>
      <c r="BM216" s="50"/>
      <c r="BN216" s="50"/>
      <c r="BO216" s="50"/>
      <c r="BP216" s="50"/>
      <c r="BQ216" s="50"/>
      <c r="BR216" s="50"/>
      <c r="BS216" s="50"/>
      <c r="BT216" s="50"/>
      <c r="BU216" s="50"/>
      <c r="BV216" s="50"/>
      <c r="BW216" s="50"/>
      <c r="BX216" s="50"/>
      <c r="BY216" s="50"/>
      <c r="BZ216" s="50"/>
      <c r="CA216" s="50"/>
      <c r="CB216" s="50"/>
      <c r="CC216" s="50"/>
      <c r="CD216" s="50"/>
      <c r="CE216" s="50"/>
      <c r="CF216" s="50"/>
      <c r="CG216" s="50"/>
      <c r="CH216" s="50"/>
      <c r="CI216" s="50"/>
      <c r="CJ216" s="50">
        <f t="shared" si="90"/>
        <v>0</v>
      </c>
      <c r="CK216" s="50">
        <f t="shared" si="107"/>
        <v>0</v>
      </c>
      <c r="CL216" s="50">
        <f t="shared" si="108"/>
        <v>0</v>
      </c>
      <c r="CN216" s="138"/>
      <c r="CO216" s="138"/>
    </row>
    <row r="217" spans="1:93" outlineLevel="1" x14ac:dyDescent="0.25">
      <c r="A217" s="129">
        <f t="shared" si="103"/>
        <v>210</v>
      </c>
      <c r="B217" s="203"/>
      <c r="C217" s="21" t="s">
        <v>203</v>
      </c>
      <c r="D217" s="44">
        <v>403.1</v>
      </c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50"/>
      <c r="AR217" s="50"/>
      <c r="AS217" s="50"/>
      <c r="AT217" s="50"/>
      <c r="AU217" s="136">
        <f t="shared" si="106"/>
        <v>0</v>
      </c>
      <c r="AV217" s="50"/>
      <c r="AW217" s="50"/>
      <c r="AX217" s="50"/>
      <c r="AY217" s="50"/>
      <c r="AZ217" s="50"/>
      <c r="BA217" s="50"/>
      <c r="BB217" s="50"/>
      <c r="BC217" s="50"/>
      <c r="BD217" s="50"/>
      <c r="BE217" s="50"/>
      <c r="BF217" s="50"/>
      <c r="BG217" s="50"/>
      <c r="BH217" s="50"/>
      <c r="BI217" s="50"/>
      <c r="BJ217" s="50"/>
      <c r="BK217" s="50"/>
      <c r="BL217" s="50"/>
      <c r="BM217" s="50"/>
      <c r="BN217" s="50"/>
      <c r="BO217" s="50"/>
      <c r="BP217" s="50"/>
      <c r="BQ217" s="50"/>
      <c r="BR217" s="50"/>
      <c r="BS217" s="50"/>
      <c r="BT217" s="50"/>
      <c r="BU217" s="50"/>
      <c r="BV217" s="50"/>
      <c r="BW217" s="50"/>
      <c r="BX217" s="50"/>
      <c r="BY217" s="50"/>
      <c r="BZ217" s="50"/>
      <c r="CA217" s="50"/>
      <c r="CB217" s="50"/>
      <c r="CC217" s="50"/>
      <c r="CD217" s="50"/>
      <c r="CE217" s="50"/>
      <c r="CF217" s="50"/>
      <c r="CG217" s="50"/>
      <c r="CH217" s="50"/>
      <c r="CI217" s="50"/>
      <c r="CJ217" s="50">
        <f t="shared" si="90"/>
        <v>0</v>
      </c>
      <c r="CK217" s="50">
        <f t="shared" si="107"/>
        <v>0</v>
      </c>
      <c r="CL217" s="50">
        <f t="shared" si="108"/>
        <v>0</v>
      </c>
      <c r="CN217" s="138"/>
      <c r="CO217" s="138"/>
    </row>
    <row r="218" spans="1:93" outlineLevel="1" x14ac:dyDescent="0.25">
      <c r="A218" s="129">
        <f t="shared" si="103"/>
        <v>211</v>
      </c>
      <c r="B218" s="203"/>
      <c r="C218" s="43" t="s">
        <v>204</v>
      </c>
      <c r="D218" s="44">
        <v>403.1</v>
      </c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50"/>
      <c r="AR218" s="50"/>
      <c r="AS218" s="50"/>
      <c r="AT218" s="50"/>
      <c r="AU218" s="136">
        <f t="shared" si="106"/>
        <v>0</v>
      </c>
      <c r="AV218" s="50"/>
      <c r="AW218" s="50"/>
      <c r="AX218" s="50"/>
      <c r="AY218" s="50"/>
      <c r="AZ218" s="50"/>
      <c r="BA218" s="50"/>
      <c r="BB218" s="50"/>
      <c r="BC218" s="50"/>
      <c r="BD218" s="50"/>
      <c r="BE218" s="50"/>
      <c r="BF218" s="50"/>
      <c r="BG218" s="50"/>
      <c r="BH218" s="50"/>
      <c r="BI218" s="50"/>
      <c r="BJ218" s="50"/>
      <c r="BK218" s="50"/>
      <c r="BL218" s="50"/>
      <c r="BM218" s="50"/>
      <c r="BN218" s="50"/>
      <c r="BO218" s="50"/>
      <c r="BP218" s="50"/>
      <c r="BQ218" s="50"/>
      <c r="BR218" s="50"/>
      <c r="BS218" s="50"/>
      <c r="BT218" s="50"/>
      <c r="BU218" s="50"/>
      <c r="BV218" s="50"/>
      <c r="BW218" s="50"/>
      <c r="BX218" s="50"/>
      <c r="BY218" s="50"/>
      <c r="BZ218" s="50"/>
      <c r="CA218" s="50"/>
      <c r="CB218" s="50"/>
      <c r="CC218" s="50"/>
      <c r="CD218" s="50"/>
      <c r="CE218" s="50"/>
      <c r="CF218" s="50"/>
      <c r="CG218" s="50"/>
      <c r="CH218" s="50"/>
      <c r="CI218" s="50"/>
      <c r="CJ218" s="50">
        <f t="shared" si="90"/>
        <v>0</v>
      </c>
      <c r="CK218" s="50">
        <f t="shared" si="107"/>
        <v>0</v>
      </c>
      <c r="CL218" s="50">
        <f t="shared" si="108"/>
        <v>0</v>
      </c>
      <c r="CN218" s="138"/>
      <c r="CO218" s="138"/>
    </row>
    <row r="219" spans="1:93" outlineLevel="1" x14ac:dyDescent="0.25">
      <c r="A219" s="129">
        <f t="shared" si="103"/>
        <v>212</v>
      </c>
      <c r="B219" s="203"/>
      <c r="C219" s="43" t="s">
        <v>205</v>
      </c>
      <c r="D219" s="44">
        <v>403.1</v>
      </c>
      <c r="E219" s="136">
        <v>250948.56</v>
      </c>
      <c r="F219" s="136"/>
      <c r="G219" s="136"/>
      <c r="H219" s="136"/>
      <c r="I219" s="136"/>
      <c r="J219" s="136"/>
      <c r="K219" s="136"/>
      <c r="L219" s="136"/>
      <c r="M219" s="136"/>
      <c r="N219" s="136"/>
      <c r="O219" s="136"/>
      <c r="P219" s="136"/>
      <c r="Q219" s="136"/>
      <c r="R219" s="136"/>
      <c r="S219" s="136"/>
      <c r="T219" s="136"/>
      <c r="U219" s="136"/>
      <c r="V219" s="136"/>
      <c r="W219" s="136"/>
      <c r="X219" s="136"/>
      <c r="Y219" s="136">
        <v>-250948.56</v>
      </c>
      <c r="Z219" s="136"/>
      <c r="AA219" s="136"/>
      <c r="AB219" s="136"/>
      <c r="AC219" s="136"/>
      <c r="AD219" s="136"/>
      <c r="AE219" s="136"/>
      <c r="AF219" s="136"/>
      <c r="AG219" s="136"/>
      <c r="AH219" s="136"/>
      <c r="AI219" s="136"/>
      <c r="AJ219" s="136"/>
      <c r="AK219" s="136"/>
      <c r="AL219" s="136"/>
      <c r="AM219" s="136"/>
      <c r="AN219" s="136"/>
      <c r="AO219" s="136"/>
      <c r="AP219" s="136"/>
      <c r="AQ219" s="136"/>
      <c r="AR219" s="136"/>
      <c r="AS219" s="136"/>
      <c r="AT219" s="136"/>
      <c r="AU219" s="136">
        <f t="shared" si="106"/>
        <v>-250948.56</v>
      </c>
      <c r="AV219" s="50"/>
      <c r="AW219" s="50"/>
      <c r="AX219" s="50"/>
      <c r="AY219" s="50"/>
      <c r="AZ219" s="50"/>
      <c r="BA219" s="50"/>
      <c r="BB219" s="50"/>
      <c r="BC219" s="50"/>
      <c r="BD219" s="50"/>
      <c r="BE219" s="50"/>
      <c r="BF219" s="136"/>
      <c r="BG219" s="50"/>
      <c r="BH219" s="50"/>
      <c r="BI219" s="50"/>
      <c r="BJ219" s="50"/>
      <c r="BK219" s="50"/>
      <c r="BL219" s="50"/>
      <c r="BM219" s="50"/>
      <c r="BN219" s="50"/>
      <c r="BO219" s="50"/>
      <c r="BP219" s="50"/>
      <c r="BQ219" s="50"/>
      <c r="BR219" s="50"/>
      <c r="BS219" s="50"/>
      <c r="BT219" s="50"/>
      <c r="BU219" s="50"/>
      <c r="BV219" s="50"/>
      <c r="BW219" s="50"/>
      <c r="BX219" s="50"/>
      <c r="BY219" s="50"/>
      <c r="BZ219" s="50"/>
      <c r="CA219" s="50"/>
      <c r="CB219" s="50"/>
      <c r="CC219" s="50"/>
      <c r="CD219" s="50"/>
      <c r="CE219" s="50"/>
      <c r="CF219" s="50"/>
      <c r="CG219" s="50"/>
      <c r="CH219" s="50"/>
      <c r="CI219" s="50"/>
      <c r="CJ219" s="50">
        <f t="shared" si="90"/>
        <v>0</v>
      </c>
      <c r="CK219" s="50">
        <f t="shared" si="107"/>
        <v>-250948.56</v>
      </c>
      <c r="CL219" s="50">
        <f t="shared" si="108"/>
        <v>0</v>
      </c>
      <c r="CN219" s="138"/>
      <c r="CO219" s="138"/>
    </row>
    <row r="220" spans="1:93" outlineLevel="1" x14ac:dyDescent="0.25">
      <c r="A220" s="129">
        <f t="shared" si="103"/>
        <v>213</v>
      </c>
      <c r="B220" s="203"/>
      <c r="C220" s="43" t="s">
        <v>206</v>
      </c>
      <c r="D220" s="44">
        <v>403.1</v>
      </c>
      <c r="E220" s="136">
        <v>66747.37</v>
      </c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>
        <v>-66747.37</v>
      </c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50"/>
      <c r="AR220" s="50"/>
      <c r="AS220" s="50"/>
      <c r="AT220" s="50"/>
      <c r="AU220" s="136">
        <f t="shared" si="106"/>
        <v>-66747.37</v>
      </c>
      <c r="AV220" s="50"/>
      <c r="AW220" s="50"/>
      <c r="AX220" s="50"/>
      <c r="AY220" s="50"/>
      <c r="AZ220" s="50"/>
      <c r="BA220" s="50"/>
      <c r="BB220" s="50"/>
      <c r="BC220" s="50"/>
      <c r="BD220" s="50"/>
      <c r="BE220" s="50"/>
      <c r="BF220" s="50"/>
      <c r="BG220" s="50"/>
      <c r="BH220" s="50"/>
      <c r="BI220" s="50"/>
      <c r="BJ220" s="50"/>
      <c r="BK220" s="50"/>
      <c r="BL220" s="50"/>
      <c r="BM220" s="50"/>
      <c r="BN220" s="50"/>
      <c r="BO220" s="50"/>
      <c r="BP220" s="50"/>
      <c r="BQ220" s="50"/>
      <c r="BR220" s="50"/>
      <c r="BS220" s="50"/>
      <c r="BT220" s="50"/>
      <c r="BU220" s="50"/>
      <c r="BV220" s="50"/>
      <c r="BW220" s="50"/>
      <c r="BX220" s="50"/>
      <c r="BY220" s="50"/>
      <c r="BZ220" s="50"/>
      <c r="CA220" s="50"/>
      <c r="CB220" s="50"/>
      <c r="CC220" s="50"/>
      <c r="CD220" s="50"/>
      <c r="CE220" s="50"/>
      <c r="CF220" s="50"/>
      <c r="CG220" s="50"/>
      <c r="CH220" s="50"/>
      <c r="CI220" s="50"/>
      <c r="CJ220" s="50">
        <f t="shared" si="90"/>
        <v>0</v>
      </c>
      <c r="CK220" s="50">
        <f t="shared" si="107"/>
        <v>-66747.37</v>
      </c>
      <c r="CL220" s="50">
        <f t="shared" si="108"/>
        <v>0</v>
      </c>
      <c r="CN220" s="138"/>
      <c r="CO220" s="138"/>
    </row>
    <row r="221" spans="1:93" outlineLevel="1" x14ac:dyDescent="0.25">
      <c r="A221" s="129">
        <f t="shared" si="103"/>
        <v>214</v>
      </c>
      <c r="B221" s="204"/>
      <c r="C221" s="43" t="s">
        <v>207</v>
      </c>
      <c r="D221" s="44">
        <v>403.1</v>
      </c>
      <c r="E221" s="136">
        <v>55343.627280000001</v>
      </c>
      <c r="F221" s="136"/>
      <c r="G221" s="136"/>
      <c r="H221" s="136"/>
      <c r="I221" s="136"/>
      <c r="J221" s="136"/>
      <c r="K221" s="136"/>
      <c r="L221" s="136"/>
      <c r="M221" s="136"/>
      <c r="N221" s="136"/>
      <c r="O221" s="136"/>
      <c r="P221" s="136"/>
      <c r="Q221" s="136"/>
      <c r="R221" s="136"/>
      <c r="S221" s="136"/>
      <c r="T221" s="136"/>
      <c r="U221" s="136"/>
      <c r="V221" s="136"/>
      <c r="W221" s="136"/>
      <c r="X221" s="136"/>
      <c r="Y221" s="136">
        <v>-55343.627279999979</v>
      </c>
      <c r="Z221" s="136"/>
      <c r="AA221" s="136"/>
      <c r="AB221" s="136"/>
      <c r="AC221" s="136"/>
      <c r="AD221" s="136"/>
      <c r="AE221" s="136"/>
      <c r="AF221" s="136"/>
      <c r="AG221" s="136"/>
      <c r="AH221" s="136"/>
      <c r="AI221" s="136"/>
      <c r="AJ221" s="136"/>
      <c r="AK221" s="136"/>
      <c r="AL221" s="136"/>
      <c r="AM221" s="136"/>
      <c r="AN221" s="136"/>
      <c r="AO221" s="136"/>
      <c r="AP221" s="136"/>
      <c r="AQ221" s="136"/>
      <c r="AR221" s="136"/>
      <c r="AS221" s="136"/>
      <c r="AT221" s="136"/>
      <c r="AU221" s="136">
        <f t="shared" si="106"/>
        <v>-55343.627279999979</v>
      </c>
      <c r="AV221" s="50"/>
      <c r="AW221" s="50"/>
      <c r="AX221" s="50"/>
      <c r="AY221" s="50"/>
      <c r="AZ221" s="50"/>
      <c r="BA221" s="50"/>
      <c r="BB221" s="50"/>
      <c r="BC221" s="50"/>
      <c r="BD221" s="50"/>
      <c r="BE221" s="50"/>
      <c r="BF221" s="136"/>
      <c r="BG221" s="50"/>
      <c r="BH221" s="50"/>
      <c r="BI221" s="50"/>
      <c r="BJ221" s="50"/>
      <c r="BK221" s="50"/>
      <c r="BL221" s="50"/>
      <c r="BM221" s="50"/>
      <c r="BN221" s="50"/>
      <c r="BO221" s="50"/>
      <c r="BP221" s="50"/>
      <c r="BQ221" s="50"/>
      <c r="BR221" s="50"/>
      <c r="BS221" s="50"/>
      <c r="BT221" s="50"/>
      <c r="BU221" s="50"/>
      <c r="BV221" s="50"/>
      <c r="BW221" s="50"/>
      <c r="BX221" s="50"/>
      <c r="BY221" s="50"/>
      <c r="BZ221" s="50"/>
      <c r="CA221" s="50"/>
      <c r="CB221" s="50"/>
      <c r="CC221" s="50"/>
      <c r="CD221" s="50"/>
      <c r="CE221" s="50"/>
      <c r="CF221" s="50"/>
      <c r="CG221" s="50"/>
      <c r="CH221" s="50"/>
      <c r="CI221" s="50"/>
      <c r="CJ221" s="50">
        <f t="shared" si="90"/>
        <v>0</v>
      </c>
      <c r="CK221" s="50">
        <f t="shared" si="107"/>
        <v>-55343.627279999979</v>
      </c>
      <c r="CL221" s="50">
        <f t="shared" si="108"/>
        <v>0</v>
      </c>
      <c r="CN221" s="138"/>
      <c r="CO221" s="138"/>
    </row>
    <row r="222" spans="1:93" outlineLevel="1" x14ac:dyDescent="0.25">
      <c r="A222" s="129">
        <f t="shared" si="103"/>
        <v>215</v>
      </c>
      <c r="B222" s="207" t="s">
        <v>208</v>
      </c>
      <c r="C222" s="207"/>
      <c r="D222" s="207"/>
      <c r="E222" s="141">
        <f>SUM(E210:E221)</f>
        <v>164838105.41538495</v>
      </c>
      <c r="F222" s="141">
        <f t="shared" ref="F222:CA222" si="109">SUM(F210:F221)</f>
        <v>0</v>
      </c>
      <c r="G222" s="141">
        <f t="shared" si="109"/>
        <v>0</v>
      </c>
      <c r="H222" s="141">
        <f t="shared" si="109"/>
        <v>0</v>
      </c>
      <c r="I222" s="141">
        <f t="shared" si="109"/>
        <v>0</v>
      </c>
      <c r="J222" s="141">
        <f t="shared" si="109"/>
        <v>0</v>
      </c>
      <c r="K222" s="141">
        <f t="shared" si="109"/>
        <v>0</v>
      </c>
      <c r="L222" s="141">
        <f t="shared" si="109"/>
        <v>0</v>
      </c>
      <c r="M222" s="141">
        <f t="shared" si="109"/>
        <v>0</v>
      </c>
      <c r="N222" s="141">
        <f t="shared" si="109"/>
        <v>0</v>
      </c>
      <c r="O222" s="141">
        <f t="shared" si="109"/>
        <v>0</v>
      </c>
      <c r="P222" s="141">
        <f t="shared" si="109"/>
        <v>0</v>
      </c>
      <c r="Q222" s="141">
        <f t="shared" si="109"/>
        <v>0</v>
      </c>
      <c r="R222" s="141">
        <f t="shared" si="109"/>
        <v>0</v>
      </c>
      <c r="S222" s="141">
        <f t="shared" si="109"/>
        <v>0</v>
      </c>
      <c r="T222" s="141">
        <f t="shared" si="109"/>
        <v>0</v>
      </c>
      <c r="U222" s="141">
        <f t="shared" si="109"/>
        <v>0</v>
      </c>
      <c r="V222" s="141">
        <f t="shared" si="109"/>
        <v>0</v>
      </c>
      <c r="W222" s="141">
        <f t="shared" si="109"/>
        <v>0</v>
      </c>
      <c r="X222" s="141">
        <f t="shared" si="109"/>
        <v>0</v>
      </c>
      <c r="Y222" s="141">
        <f t="shared" si="109"/>
        <v>12682496.739731807</v>
      </c>
      <c r="Z222" s="141">
        <f t="shared" si="109"/>
        <v>0</v>
      </c>
      <c r="AA222" s="141">
        <f t="shared" si="109"/>
        <v>0</v>
      </c>
      <c r="AB222" s="141">
        <f t="shared" si="109"/>
        <v>0</v>
      </c>
      <c r="AC222" s="141">
        <f t="shared" si="109"/>
        <v>0</v>
      </c>
      <c r="AD222" s="141">
        <f t="shared" si="109"/>
        <v>0</v>
      </c>
      <c r="AE222" s="141">
        <f t="shared" si="109"/>
        <v>0</v>
      </c>
      <c r="AF222" s="141">
        <f t="shared" si="109"/>
        <v>0</v>
      </c>
      <c r="AG222" s="141">
        <f t="shared" si="109"/>
        <v>0</v>
      </c>
      <c r="AH222" s="141">
        <f t="shared" si="109"/>
        <v>0</v>
      </c>
      <c r="AI222" s="141">
        <f t="shared" si="109"/>
        <v>0</v>
      </c>
      <c r="AJ222" s="141">
        <f t="shared" si="109"/>
        <v>0</v>
      </c>
      <c r="AK222" s="141">
        <f t="shared" si="109"/>
        <v>0</v>
      </c>
      <c r="AL222" s="141">
        <f t="shared" si="109"/>
        <v>0</v>
      </c>
      <c r="AM222" s="141">
        <f t="shared" si="109"/>
        <v>0</v>
      </c>
      <c r="AN222" s="141">
        <f t="shared" si="109"/>
        <v>0</v>
      </c>
      <c r="AO222" s="141">
        <f t="shared" si="109"/>
        <v>0</v>
      </c>
      <c r="AP222" s="141"/>
      <c r="AQ222" s="141">
        <f t="shared" si="109"/>
        <v>0</v>
      </c>
      <c r="AR222" s="141">
        <f t="shared" si="109"/>
        <v>0</v>
      </c>
      <c r="AS222" s="141">
        <f t="shared" si="109"/>
        <v>-689507.20602600183</v>
      </c>
      <c r="AT222" s="141">
        <f t="shared" si="109"/>
        <v>0</v>
      </c>
      <c r="AU222" s="141">
        <f t="shared" si="109"/>
        <v>11992989.533705806</v>
      </c>
      <c r="AV222" s="141">
        <f t="shared" si="109"/>
        <v>0</v>
      </c>
      <c r="AW222" s="141">
        <f t="shared" si="109"/>
        <v>0</v>
      </c>
      <c r="AX222" s="141">
        <f t="shared" si="109"/>
        <v>0</v>
      </c>
      <c r="AY222" s="141">
        <f t="shared" si="109"/>
        <v>0</v>
      </c>
      <c r="AZ222" s="141">
        <f t="shared" si="109"/>
        <v>0</v>
      </c>
      <c r="BA222" s="141">
        <f t="shared" si="109"/>
        <v>0</v>
      </c>
      <c r="BB222" s="141">
        <f t="shared" si="109"/>
        <v>0</v>
      </c>
      <c r="BC222" s="141">
        <f t="shared" si="109"/>
        <v>0</v>
      </c>
      <c r="BD222" s="141">
        <f t="shared" si="109"/>
        <v>0</v>
      </c>
      <c r="BE222" s="141">
        <f t="shared" si="109"/>
        <v>0</v>
      </c>
      <c r="BF222" s="141">
        <f t="shared" si="109"/>
        <v>0</v>
      </c>
      <c r="BG222" s="141">
        <f t="shared" si="109"/>
        <v>0</v>
      </c>
      <c r="BH222" s="141">
        <f t="shared" si="109"/>
        <v>0</v>
      </c>
      <c r="BI222" s="141">
        <f t="shared" si="109"/>
        <v>0</v>
      </c>
      <c r="BJ222" s="141">
        <f t="shared" si="109"/>
        <v>0</v>
      </c>
      <c r="BK222" s="141">
        <f t="shared" si="109"/>
        <v>0</v>
      </c>
      <c r="BL222" s="141">
        <f t="shared" si="109"/>
        <v>0</v>
      </c>
      <c r="BM222" s="141">
        <f t="shared" si="109"/>
        <v>0</v>
      </c>
      <c r="BN222" s="141">
        <f t="shared" si="109"/>
        <v>0</v>
      </c>
      <c r="BO222" s="141">
        <f t="shared" si="109"/>
        <v>0</v>
      </c>
      <c r="BP222" s="141">
        <f t="shared" si="109"/>
        <v>0</v>
      </c>
      <c r="BQ222" s="141">
        <f t="shared" si="109"/>
        <v>0</v>
      </c>
      <c r="BR222" s="141">
        <f t="shared" si="109"/>
        <v>-2906116.24</v>
      </c>
      <c r="BS222" s="141">
        <f t="shared" si="109"/>
        <v>0</v>
      </c>
      <c r="BT222" s="141">
        <f t="shared" si="109"/>
        <v>0</v>
      </c>
      <c r="BU222" s="141">
        <f t="shared" si="109"/>
        <v>0</v>
      </c>
      <c r="BV222" s="141">
        <f t="shared" si="109"/>
        <v>609100.87321157486</v>
      </c>
      <c r="BW222" s="141">
        <f t="shared" si="109"/>
        <v>-42632.08</v>
      </c>
      <c r="BX222" s="141">
        <f t="shared" si="109"/>
        <v>425404.82954999997</v>
      </c>
      <c r="BY222" s="141">
        <f t="shared" si="109"/>
        <v>403751.7</v>
      </c>
      <c r="BZ222" s="141">
        <f t="shared" si="109"/>
        <v>617.78</v>
      </c>
      <c r="CA222" s="141">
        <f t="shared" si="109"/>
        <v>123997.84566999998</v>
      </c>
      <c r="CB222" s="141">
        <f t="shared" ref="CB222:CL222" si="110">SUM(CB210:CB221)</f>
        <v>0</v>
      </c>
      <c r="CC222" s="141">
        <f t="shared" si="110"/>
        <v>0</v>
      </c>
      <c r="CD222" s="141">
        <f t="shared" si="110"/>
        <v>0</v>
      </c>
      <c r="CE222" s="141">
        <f t="shared" si="110"/>
        <v>0</v>
      </c>
      <c r="CF222" s="141">
        <f t="shared" si="110"/>
        <v>0</v>
      </c>
      <c r="CG222" s="141">
        <f t="shared" si="110"/>
        <v>-6158551.7491592085</v>
      </c>
      <c r="CH222" s="141">
        <f t="shared" si="110"/>
        <v>0</v>
      </c>
      <c r="CI222" s="141">
        <f t="shared" si="110"/>
        <v>-343654.17358200159</v>
      </c>
      <c r="CJ222" s="141">
        <f t="shared" si="110"/>
        <v>-7888081.2143096356</v>
      </c>
      <c r="CK222" s="141">
        <f t="shared" si="110"/>
        <v>4104908.3193961722</v>
      </c>
      <c r="CL222" s="141">
        <f t="shared" si="110"/>
        <v>168943013.73478112</v>
      </c>
      <c r="CN222" s="138"/>
      <c r="CO222" s="138"/>
    </row>
    <row r="223" spans="1:93" outlineLevel="1" x14ac:dyDescent="0.25">
      <c r="A223" s="129">
        <f t="shared" si="103"/>
        <v>216</v>
      </c>
      <c r="B223" s="192" t="s">
        <v>209</v>
      </c>
      <c r="C223" s="17" t="s">
        <v>210</v>
      </c>
      <c r="D223" s="29">
        <v>404.1</v>
      </c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50"/>
      <c r="AR223" s="50"/>
      <c r="AS223" s="50"/>
      <c r="AT223" s="50"/>
      <c r="AU223" s="136">
        <f t="shared" ref="AU223:AU229" si="111">SUM(F223:AT223)</f>
        <v>0</v>
      </c>
      <c r="AV223" s="50"/>
      <c r="AW223" s="50"/>
      <c r="AX223" s="50"/>
      <c r="AY223" s="50"/>
      <c r="AZ223" s="50"/>
      <c r="BA223" s="50"/>
      <c r="BB223" s="50"/>
      <c r="BC223" s="50"/>
      <c r="BD223" s="50"/>
      <c r="BE223" s="50"/>
      <c r="BF223" s="50"/>
      <c r="BG223" s="50"/>
      <c r="BH223" s="50"/>
      <c r="BI223" s="50"/>
      <c r="BJ223" s="50"/>
      <c r="BK223" s="50"/>
      <c r="BL223" s="50"/>
      <c r="BM223" s="50"/>
      <c r="BN223" s="50"/>
      <c r="BO223" s="50"/>
      <c r="BP223" s="50"/>
      <c r="BQ223" s="50"/>
      <c r="BR223" s="50"/>
      <c r="BS223" s="50"/>
      <c r="BT223" s="50"/>
      <c r="BU223" s="50"/>
      <c r="BV223" s="50"/>
      <c r="BW223" s="50"/>
      <c r="BX223" s="50"/>
      <c r="BY223" s="50"/>
      <c r="BZ223" s="50"/>
      <c r="CA223" s="50"/>
      <c r="CB223" s="50"/>
      <c r="CC223" s="50"/>
      <c r="CD223" s="50"/>
      <c r="CE223" s="50"/>
      <c r="CF223" s="50"/>
      <c r="CG223" s="50"/>
      <c r="CH223" s="50"/>
      <c r="CI223" s="50"/>
      <c r="CJ223" s="50">
        <f t="shared" si="90"/>
        <v>0</v>
      </c>
      <c r="CK223" s="50">
        <f t="shared" ref="CK223:CK229" si="112">CJ223+AU223</f>
        <v>0</v>
      </c>
      <c r="CL223" s="50">
        <f t="shared" si="108"/>
        <v>0</v>
      </c>
      <c r="CN223" s="138"/>
      <c r="CO223" s="138"/>
    </row>
    <row r="224" spans="1:93" outlineLevel="1" x14ac:dyDescent="0.25">
      <c r="A224" s="129">
        <f t="shared" si="103"/>
        <v>217</v>
      </c>
      <c r="B224" s="203"/>
      <c r="C224" s="17" t="s">
        <v>211</v>
      </c>
      <c r="D224" s="29">
        <v>404.2</v>
      </c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50"/>
      <c r="AR224" s="50"/>
      <c r="AS224" s="50"/>
      <c r="AT224" s="50"/>
      <c r="AU224" s="136">
        <f t="shared" si="111"/>
        <v>0</v>
      </c>
      <c r="AV224" s="50"/>
      <c r="AW224" s="50"/>
      <c r="AX224" s="50"/>
      <c r="AY224" s="50"/>
      <c r="AZ224" s="50"/>
      <c r="BA224" s="50"/>
      <c r="BB224" s="50"/>
      <c r="BC224" s="50"/>
      <c r="BD224" s="50"/>
      <c r="BE224" s="50"/>
      <c r="BF224" s="50"/>
      <c r="BG224" s="50"/>
      <c r="BH224" s="50"/>
      <c r="BI224" s="50"/>
      <c r="BJ224" s="50"/>
      <c r="BK224" s="50"/>
      <c r="BL224" s="50"/>
      <c r="BM224" s="50"/>
      <c r="BN224" s="50"/>
      <c r="BO224" s="50"/>
      <c r="BP224" s="50"/>
      <c r="BQ224" s="50"/>
      <c r="BR224" s="50"/>
      <c r="BS224" s="50"/>
      <c r="BT224" s="50"/>
      <c r="BU224" s="50"/>
      <c r="BV224" s="50"/>
      <c r="BW224" s="50"/>
      <c r="BX224" s="50"/>
      <c r="BY224" s="50"/>
      <c r="BZ224" s="50"/>
      <c r="CA224" s="50"/>
      <c r="CB224" s="50"/>
      <c r="CC224" s="50"/>
      <c r="CD224" s="50"/>
      <c r="CE224" s="50"/>
      <c r="CF224" s="50"/>
      <c r="CG224" s="50"/>
      <c r="CH224" s="50"/>
      <c r="CI224" s="50"/>
      <c r="CJ224" s="50">
        <f t="shared" si="90"/>
        <v>0</v>
      </c>
      <c r="CK224" s="50">
        <f t="shared" si="112"/>
        <v>0</v>
      </c>
      <c r="CL224" s="50">
        <f t="shared" si="108"/>
        <v>0</v>
      </c>
      <c r="CN224" s="138"/>
      <c r="CO224" s="138"/>
    </row>
    <row r="225" spans="1:93" ht="31.5" customHeight="1" outlineLevel="1" x14ac:dyDescent="0.25">
      <c r="A225" s="129">
        <f t="shared" si="103"/>
        <v>218</v>
      </c>
      <c r="B225" s="203"/>
      <c r="C225" s="31" t="s">
        <v>212</v>
      </c>
      <c r="D225" s="29">
        <v>404.3</v>
      </c>
      <c r="E225" s="136">
        <v>29096612.68</v>
      </c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136"/>
      <c r="Y225" s="136">
        <v>-3791539.4502255036</v>
      </c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50"/>
      <c r="AR225" s="50"/>
      <c r="AS225" s="50">
        <v>-149248.62199999983</v>
      </c>
      <c r="AT225" s="50"/>
      <c r="AU225" s="136">
        <f t="shared" si="111"/>
        <v>-3940788.0722255036</v>
      </c>
      <c r="AV225" s="50"/>
      <c r="AW225" s="50"/>
      <c r="AX225" s="50"/>
      <c r="AY225" s="50"/>
      <c r="AZ225" s="50"/>
      <c r="BA225" s="50"/>
      <c r="BB225" s="50"/>
      <c r="BC225" s="50"/>
      <c r="BD225" s="50"/>
      <c r="BE225" s="50"/>
      <c r="BF225" s="50"/>
      <c r="BG225" s="50"/>
      <c r="BH225" s="50"/>
      <c r="BI225" s="50"/>
      <c r="BJ225" s="50"/>
      <c r="BK225" s="50"/>
      <c r="BL225" s="50"/>
      <c r="BM225" s="50"/>
      <c r="BN225" s="50"/>
      <c r="BO225" s="50"/>
      <c r="BP225" s="50"/>
      <c r="BQ225" s="50"/>
      <c r="BR225" s="50"/>
      <c r="BS225" s="50"/>
      <c r="BT225" s="50"/>
      <c r="BU225" s="50"/>
      <c r="BV225" s="136">
        <v>-231352.79852725062</v>
      </c>
      <c r="BW225" s="50"/>
      <c r="BX225" s="136">
        <v>185866.22726000001</v>
      </c>
      <c r="BY225" s="50"/>
      <c r="BZ225" s="136"/>
      <c r="CA225" s="136">
        <v>256512.96409999998</v>
      </c>
      <c r="CB225" s="136"/>
      <c r="CC225" s="136"/>
      <c r="CD225" s="50"/>
      <c r="CE225" s="50"/>
      <c r="CF225" s="50"/>
      <c r="CG225" s="50">
        <v>-144642.378</v>
      </c>
      <c r="CH225" s="50"/>
      <c r="CI225" s="50">
        <v>-74624.310999999871</v>
      </c>
      <c r="CJ225" s="50">
        <f t="shared" si="90"/>
        <v>-8240.2961672504898</v>
      </c>
      <c r="CK225" s="50">
        <f t="shared" si="112"/>
        <v>-3949028.3683927543</v>
      </c>
      <c r="CL225" s="50">
        <f t="shared" si="108"/>
        <v>25147584.311607245</v>
      </c>
      <c r="CN225" s="138"/>
      <c r="CO225" s="138"/>
    </row>
    <row r="226" spans="1:93" outlineLevel="1" x14ac:dyDescent="0.25">
      <c r="A226" s="129">
        <f t="shared" si="103"/>
        <v>219</v>
      </c>
      <c r="B226" s="203"/>
      <c r="C226" s="17" t="s">
        <v>213</v>
      </c>
      <c r="D226" s="29">
        <v>405</v>
      </c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50"/>
      <c r="AR226" s="50"/>
      <c r="AS226" s="50"/>
      <c r="AT226" s="50"/>
      <c r="AU226" s="136">
        <f t="shared" si="111"/>
        <v>0</v>
      </c>
      <c r="AV226" s="50"/>
      <c r="AW226" s="50"/>
      <c r="AX226" s="50"/>
      <c r="AY226" s="50"/>
      <c r="AZ226" s="50"/>
      <c r="BA226" s="50"/>
      <c r="BB226" s="50"/>
      <c r="BC226" s="50"/>
      <c r="BD226" s="50"/>
      <c r="BE226" s="50"/>
      <c r="BF226" s="50"/>
      <c r="BG226" s="50"/>
      <c r="BH226" s="50"/>
      <c r="BI226" s="50"/>
      <c r="BJ226" s="50"/>
      <c r="BK226" s="50"/>
      <c r="BL226" s="50"/>
      <c r="BM226" s="50"/>
      <c r="BN226" s="50"/>
      <c r="BO226" s="50"/>
      <c r="BP226" s="50"/>
      <c r="BQ226" s="50"/>
      <c r="BR226" s="50"/>
      <c r="BS226" s="50"/>
      <c r="BT226" s="50"/>
      <c r="BU226" s="50"/>
      <c r="BV226" s="50"/>
      <c r="BW226" s="50"/>
      <c r="BX226" s="50"/>
      <c r="BY226" s="50"/>
      <c r="BZ226" s="50"/>
      <c r="CA226" s="50"/>
      <c r="CB226" s="50"/>
      <c r="CC226" s="50"/>
      <c r="CD226" s="50"/>
      <c r="CE226" s="50"/>
      <c r="CF226" s="50"/>
      <c r="CG226" s="50"/>
      <c r="CH226" s="50"/>
      <c r="CI226" s="50"/>
      <c r="CJ226" s="50">
        <f t="shared" si="90"/>
        <v>0</v>
      </c>
      <c r="CK226" s="50">
        <f t="shared" si="112"/>
        <v>0</v>
      </c>
      <c r="CL226" s="50">
        <f t="shared" si="108"/>
        <v>0</v>
      </c>
      <c r="CN226" s="138"/>
      <c r="CO226" s="138"/>
    </row>
    <row r="227" spans="1:93" outlineLevel="1" x14ac:dyDescent="0.25">
      <c r="A227" s="129">
        <f t="shared" si="103"/>
        <v>220</v>
      </c>
      <c r="B227" s="203"/>
      <c r="C227" s="17" t="s">
        <v>214</v>
      </c>
      <c r="D227" s="29">
        <v>406</v>
      </c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50"/>
      <c r="AR227" s="50"/>
      <c r="AS227" s="50"/>
      <c r="AT227" s="50"/>
      <c r="AU227" s="136">
        <f t="shared" si="111"/>
        <v>0</v>
      </c>
      <c r="AV227" s="50"/>
      <c r="AW227" s="50"/>
      <c r="AX227" s="50"/>
      <c r="AY227" s="50"/>
      <c r="AZ227" s="50"/>
      <c r="BA227" s="50"/>
      <c r="BB227" s="50"/>
      <c r="BC227" s="50"/>
      <c r="BD227" s="50"/>
      <c r="BE227" s="50"/>
      <c r="BF227" s="50"/>
      <c r="BG227" s="50"/>
      <c r="BH227" s="50"/>
      <c r="BI227" s="50"/>
      <c r="BJ227" s="50"/>
      <c r="BK227" s="50"/>
      <c r="BL227" s="50"/>
      <c r="BM227" s="50"/>
      <c r="BN227" s="50"/>
      <c r="BO227" s="50"/>
      <c r="BP227" s="50"/>
      <c r="BQ227" s="50"/>
      <c r="BR227" s="50"/>
      <c r="BS227" s="50"/>
      <c r="BT227" s="50"/>
      <c r="BU227" s="50"/>
      <c r="BV227" s="50"/>
      <c r="BW227" s="50"/>
      <c r="BX227" s="50"/>
      <c r="BY227" s="50"/>
      <c r="BZ227" s="50"/>
      <c r="CA227" s="50"/>
      <c r="CB227" s="50"/>
      <c r="CC227" s="50"/>
      <c r="CD227" s="50"/>
      <c r="CE227" s="50"/>
      <c r="CF227" s="50"/>
      <c r="CG227" s="50"/>
      <c r="CH227" s="50"/>
      <c r="CI227" s="50"/>
      <c r="CJ227" s="50">
        <f t="shared" si="90"/>
        <v>0</v>
      </c>
      <c r="CK227" s="50">
        <f t="shared" si="112"/>
        <v>0</v>
      </c>
      <c r="CL227" s="50">
        <f t="shared" si="108"/>
        <v>0</v>
      </c>
      <c r="CN227" s="138"/>
      <c r="CO227" s="138"/>
    </row>
    <row r="228" spans="1:93" outlineLevel="1" x14ac:dyDescent="0.25">
      <c r="A228" s="129">
        <f t="shared" si="103"/>
        <v>221</v>
      </c>
      <c r="B228" s="203"/>
      <c r="C228" s="17" t="s">
        <v>215</v>
      </c>
      <c r="D228" s="29">
        <v>407.1</v>
      </c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50"/>
      <c r="AR228" s="50"/>
      <c r="AS228" s="50"/>
      <c r="AT228" s="50"/>
      <c r="AU228" s="136">
        <f t="shared" si="111"/>
        <v>0</v>
      </c>
      <c r="AV228" s="50"/>
      <c r="AW228" s="50"/>
      <c r="AX228" s="50"/>
      <c r="AY228" s="50"/>
      <c r="AZ228" s="50"/>
      <c r="BA228" s="50"/>
      <c r="BB228" s="50"/>
      <c r="BC228" s="50"/>
      <c r="BD228" s="50"/>
      <c r="BE228" s="50"/>
      <c r="BF228" s="50"/>
      <c r="BG228" s="50"/>
      <c r="BH228" s="50"/>
      <c r="BI228" s="50"/>
      <c r="BJ228" s="50"/>
      <c r="BK228" s="50"/>
      <c r="BL228" s="50"/>
      <c r="BM228" s="50"/>
      <c r="BN228" s="50"/>
      <c r="BO228" s="50"/>
      <c r="BP228" s="50"/>
      <c r="BQ228" s="50"/>
      <c r="BR228" s="50"/>
      <c r="BS228" s="50"/>
      <c r="BT228" s="50"/>
      <c r="BU228" s="50"/>
      <c r="BV228" s="50"/>
      <c r="BW228" s="50"/>
      <c r="BX228" s="50"/>
      <c r="BY228" s="50"/>
      <c r="BZ228" s="50"/>
      <c r="CA228" s="50"/>
      <c r="CB228" s="50"/>
      <c r="CC228" s="50"/>
      <c r="CD228" s="50"/>
      <c r="CE228" s="50"/>
      <c r="CF228" s="50"/>
      <c r="CG228" s="50"/>
      <c r="CH228" s="50"/>
      <c r="CI228" s="50"/>
      <c r="CJ228" s="50">
        <f t="shared" si="90"/>
        <v>0</v>
      </c>
      <c r="CK228" s="50">
        <f t="shared" si="112"/>
        <v>0</v>
      </c>
      <c r="CL228" s="50">
        <f t="shared" si="108"/>
        <v>0</v>
      </c>
      <c r="CN228" s="138"/>
      <c r="CO228" s="138"/>
    </row>
    <row r="229" spans="1:93" outlineLevel="1" x14ac:dyDescent="0.25">
      <c r="A229" s="129">
        <f t="shared" si="103"/>
        <v>222</v>
      </c>
      <c r="B229" s="204"/>
      <c r="C229" s="17" t="s">
        <v>216</v>
      </c>
      <c r="D229" s="29">
        <v>407.2</v>
      </c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50"/>
      <c r="AR229" s="50"/>
      <c r="AS229" s="50"/>
      <c r="AT229" s="50"/>
      <c r="AU229" s="136">
        <f t="shared" si="111"/>
        <v>0</v>
      </c>
      <c r="AV229" s="50"/>
      <c r="AW229" s="50"/>
      <c r="AX229" s="50"/>
      <c r="AY229" s="50"/>
      <c r="AZ229" s="50"/>
      <c r="BA229" s="50"/>
      <c r="BB229" s="50"/>
      <c r="BC229" s="50"/>
      <c r="BD229" s="50"/>
      <c r="BE229" s="50"/>
      <c r="BF229" s="50"/>
      <c r="BG229" s="50"/>
      <c r="BH229" s="50"/>
      <c r="BI229" s="50"/>
      <c r="BJ229" s="50"/>
      <c r="BK229" s="50"/>
      <c r="BL229" s="50"/>
      <c r="BM229" s="50"/>
      <c r="BN229" s="50"/>
      <c r="BO229" s="50"/>
      <c r="BP229" s="50"/>
      <c r="BQ229" s="50"/>
      <c r="BR229" s="50"/>
      <c r="BS229" s="50"/>
      <c r="BT229" s="50"/>
      <c r="BU229" s="50"/>
      <c r="BV229" s="50"/>
      <c r="BW229" s="50"/>
      <c r="BX229" s="50"/>
      <c r="BY229" s="50"/>
      <c r="BZ229" s="50"/>
      <c r="CA229" s="50"/>
      <c r="CB229" s="50"/>
      <c r="CC229" s="50"/>
      <c r="CD229" s="50"/>
      <c r="CE229" s="50"/>
      <c r="CF229" s="50"/>
      <c r="CG229" s="50"/>
      <c r="CH229" s="50"/>
      <c r="CI229" s="50"/>
      <c r="CJ229" s="50">
        <f t="shared" si="90"/>
        <v>0</v>
      </c>
      <c r="CK229" s="50">
        <f t="shared" si="112"/>
        <v>0</v>
      </c>
      <c r="CL229" s="50">
        <f t="shared" si="108"/>
        <v>0</v>
      </c>
      <c r="CN229" s="138"/>
      <c r="CO229" s="138"/>
    </row>
    <row r="230" spans="1:93" outlineLevel="1" x14ac:dyDescent="0.25">
      <c r="A230" s="129">
        <f t="shared" si="103"/>
        <v>223</v>
      </c>
      <c r="B230" s="218" t="s">
        <v>217</v>
      </c>
      <c r="C230" s="218"/>
      <c r="D230" s="218"/>
      <c r="E230" s="141">
        <f>SUM(E223:E229)</f>
        <v>29096612.68</v>
      </c>
      <c r="F230" s="141">
        <f t="shared" ref="F230:CA230" si="113">SUM(F223:F229)</f>
        <v>0</v>
      </c>
      <c r="G230" s="141">
        <f t="shared" si="113"/>
        <v>0</v>
      </c>
      <c r="H230" s="141">
        <f t="shared" si="113"/>
        <v>0</v>
      </c>
      <c r="I230" s="141">
        <f t="shared" si="113"/>
        <v>0</v>
      </c>
      <c r="J230" s="141">
        <f t="shared" si="113"/>
        <v>0</v>
      </c>
      <c r="K230" s="141">
        <f t="shared" si="113"/>
        <v>0</v>
      </c>
      <c r="L230" s="141">
        <f t="shared" si="113"/>
        <v>0</v>
      </c>
      <c r="M230" s="141">
        <f t="shared" si="113"/>
        <v>0</v>
      </c>
      <c r="N230" s="141">
        <f t="shared" si="113"/>
        <v>0</v>
      </c>
      <c r="O230" s="141">
        <f t="shared" si="113"/>
        <v>0</v>
      </c>
      <c r="P230" s="141">
        <f t="shared" si="113"/>
        <v>0</v>
      </c>
      <c r="Q230" s="141">
        <f t="shared" si="113"/>
        <v>0</v>
      </c>
      <c r="R230" s="141">
        <f t="shared" si="113"/>
        <v>0</v>
      </c>
      <c r="S230" s="141">
        <f t="shared" si="113"/>
        <v>0</v>
      </c>
      <c r="T230" s="141">
        <f t="shared" si="113"/>
        <v>0</v>
      </c>
      <c r="U230" s="141">
        <f t="shared" si="113"/>
        <v>0</v>
      </c>
      <c r="V230" s="141">
        <f t="shared" si="113"/>
        <v>0</v>
      </c>
      <c r="W230" s="141">
        <f t="shared" si="113"/>
        <v>0</v>
      </c>
      <c r="X230" s="141">
        <f t="shared" si="113"/>
        <v>0</v>
      </c>
      <c r="Y230" s="141">
        <f t="shared" si="113"/>
        <v>-3791539.4502255036</v>
      </c>
      <c r="Z230" s="141">
        <f t="shared" si="113"/>
        <v>0</v>
      </c>
      <c r="AA230" s="141">
        <f t="shared" si="113"/>
        <v>0</v>
      </c>
      <c r="AB230" s="141">
        <f t="shared" si="113"/>
        <v>0</v>
      </c>
      <c r="AC230" s="141">
        <f t="shared" si="113"/>
        <v>0</v>
      </c>
      <c r="AD230" s="141">
        <f t="shared" si="113"/>
        <v>0</v>
      </c>
      <c r="AE230" s="141">
        <f t="shared" si="113"/>
        <v>0</v>
      </c>
      <c r="AF230" s="141">
        <f t="shared" si="113"/>
        <v>0</v>
      </c>
      <c r="AG230" s="141">
        <f t="shared" si="113"/>
        <v>0</v>
      </c>
      <c r="AH230" s="141">
        <f t="shared" si="113"/>
        <v>0</v>
      </c>
      <c r="AI230" s="141">
        <f t="shared" si="113"/>
        <v>0</v>
      </c>
      <c r="AJ230" s="141">
        <f t="shared" si="113"/>
        <v>0</v>
      </c>
      <c r="AK230" s="141">
        <f t="shared" si="113"/>
        <v>0</v>
      </c>
      <c r="AL230" s="141">
        <f t="shared" si="113"/>
        <v>0</v>
      </c>
      <c r="AM230" s="141">
        <f t="shared" si="113"/>
        <v>0</v>
      </c>
      <c r="AN230" s="141">
        <f t="shared" si="113"/>
        <v>0</v>
      </c>
      <c r="AO230" s="141">
        <f t="shared" si="113"/>
        <v>0</v>
      </c>
      <c r="AP230" s="141"/>
      <c r="AQ230" s="141">
        <f t="shared" si="113"/>
        <v>0</v>
      </c>
      <c r="AR230" s="141">
        <f t="shared" si="113"/>
        <v>0</v>
      </c>
      <c r="AS230" s="141">
        <f t="shared" si="113"/>
        <v>-149248.62199999983</v>
      </c>
      <c r="AT230" s="141">
        <f t="shared" si="113"/>
        <v>0</v>
      </c>
      <c r="AU230" s="141">
        <f t="shared" si="113"/>
        <v>-3940788.0722255036</v>
      </c>
      <c r="AV230" s="141">
        <f t="shared" si="113"/>
        <v>0</v>
      </c>
      <c r="AW230" s="141">
        <f t="shared" si="113"/>
        <v>0</v>
      </c>
      <c r="AX230" s="141">
        <f t="shared" si="113"/>
        <v>0</v>
      </c>
      <c r="AY230" s="141">
        <f t="shared" si="113"/>
        <v>0</v>
      </c>
      <c r="AZ230" s="141">
        <f t="shared" si="113"/>
        <v>0</v>
      </c>
      <c r="BA230" s="141">
        <f t="shared" si="113"/>
        <v>0</v>
      </c>
      <c r="BB230" s="141">
        <f t="shared" si="113"/>
        <v>0</v>
      </c>
      <c r="BC230" s="141">
        <f t="shared" si="113"/>
        <v>0</v>
      </c>
      <c r="BD230" s="141">
        <f t="shared" si="113"/>
        <v>0</v>
      </c>
      <c r="BE230" s="141">
        <f t="shared" si="113"/>
        <v>0</v>
      </c>
      <c r="BF230" s="141">
        <f t="shared" si="113"/>
        <v>0</v>
      </c>
      <c r="BG230" s="141">
        <f t="shared" si="113"/>
        <v>0</v>
      </c>
      <c r="BH230" s="141">
        <f t="shared" si="113"/>
        <v>0</v>
      </c>
      <c r="BI230" s="141">
        <f t="shared" si="113"/>
        <v>0</v>
      </c>
      <c r="BJ230" s="141">
        <f t="shared" si="113"/>
        <v>0</v>
      </c>
      <c r="BK230" s="141">
        <f t="shared" si="113"/>
        <v>0</v>
      </c>
      <c r="BL230" s="141">
        <f t="shared" si="113"/>
        <v>0</v>
      </c>
      <c r="BM230" s="141">
        <f t="shared" si="113"/>
        <v>0</v>
      </c>
      <c r="BN230" s="141">
        <f t="shared" si="113"/>
        <v>0</v>
      </c>
      <c r="BO230" s="141">
        <f t="shared" si="113"/>
        <v>0</v>
      </c>
      <c r="BP230" s="141">
        <f t="shared" si="113"/>
        <v>0</v>
      </c>
      <c r="BQ230" s="141">
        <f t="shared" si="113"/>
        <v>0</v>
      </c>
      <c r="BR230" s="141">
        <f t="shared" si="113"/>
        <v>0</v>
      </c>
      <c r="BS230" s="141">
        <f t="shared" si="113"/>
        <v>0</v>
      </c>
      <c r="BT230" s="141">
        <f t="shared" si="113"/>
        <v>0</v>
      </c>
      <c r="BU230" s="141">
        <f t="shared" si="113"/>
        <v>0</v>
      </c>
      <c r="BV230" s="141">
        <f t="shared" si="113"/>
        <v>-231352.79852725062</v>
      </c>
      <c r="BW230" s="141">
        <f t="shared" si="113"/>
        <v>0</v>
      </c>
      <c r="BX230" s="141">
        <f t="shared" si="113"/>
        <v>185866.22726000001</v>
      </c>
      <c r="BY230" s="141">
        <f t="shared" si="113"/>
        <v>0</v>
      </c>
      <c r="BZ230" s="141">
        <f t="shared" si="113"/>
        <v>0</v>
      </c>
      <c r="CA230" s="141">
        <f t="shared" si="113"/>
        <v>256512.96409999998</v>
      </c>
      <c r="CB230" s="141">
        <f t="shared" ref="CB230:CL230" si="114">SUM(CB223:CB229)</f>
        <v>0</v>
      </c>
      <c r="CC230" s="141">
        <f t="shared" si="114"/>
        <v>0</v>
      </c>
      <c r="CD230" s="141">
        <f t="shared" si="114"/>
        <v>0</v>
      </c>
      <c r="CE230" s="141">
        <f t="shared" si="114"/>
        <v>0</v>
      </c>
      <c r="CF230" s="141">
        <f t="shared" si="114"/>
        <v>0</v>
      </c>
      <c r="CG230" s="141">
        <f t="shared" si="114"/>
        <v>-144642.378</v>
      </c>
      <c r="CH230" s="141">
        <f t="shared" si="114"/>
        <v>0</v>
      </c>
      <c r="CI230" s="141">
        <f t="shared" si="114"/>
        <v>-74624.310999999871</v>
      </c>
      <c r="CJ230" s="141">
        <f t="shared" si="114"/>
        <v>-8240.2961672504898</v>
      </c>
      <c r="CK230" s="141">
        <f t="shared" si="114"/>
        <v>-3949028.3683927543</v>
      </c>
      <c r="CL230" s="141">
        <f t="shared" si="114"/>
        <v>25147584.311607245</v>
      </c>
      <c r="CN230" s="138"/>
      <c r="CO230" s="138"/>
    </row>
    <row r="231" spans="1:93" outlineLevel="1" x14ac:dyDescent="0.25">
      <c r="A231" s="129">
        <f t="shared" si="103"/>
        <v>224</v>
      </c>
      <c r="B231" s="215" t="s">
        <v>218</v>
      </c>
      <c r="C231" s="28" t="s">
        <v>219</v>
      </c>
      <c r="D231" s="45">
        <v>407.3</v>
      </c>
      <c r="E231" s="136">
        <v>12194548.859999999</v>
      </c>
      <c r="F231" s="136"/>
      <c r="G231" s="136"/>
      <c r="H231" s="136"/>
      <c r="I231" s="136"/>
      <c r="J231" s="136"/>
      <c r="K231" s="136"/>
      <c r="L231" s="136"/>
      <c r="M231" s="136"/>
      <c r="N231" s="136"/>
      <c r="O231" s="136"/>
      <c r="P231" s="136"/>
      <c r="Q231" s="136"/>
      <c r="R231" s="136"/>
      <c r="S231" s="136"/>
      <c r="T231" s="136"/>
      <c r="U231" s="136"/>
      <c r="V231" s="136"/>
      <c r="W231" s="136"/>
      <c r="X231" s="136"/>
      <c r="Y231" s="136"/>
      <c r="Z231" s="136"/>
      <c r="AA231" s="136"/>
      <c r="AB231" s="136"/>
      <c r="AC231" s="136"/>
      <c r="AD231" s="136">
        <v>338867.23404892068</v>
      </c>
      <c r="AE231" s="136"/>
      <c r="AF231" s="136"/>
      <c r="AG231" s="136"/>
      <c r="AH231" s="136"/>
      <c r="AI231" s="136"/>
      <c r="AJ231" s="136"/>
      <c r="AK231" s="136"/>
      <c r="AL231" s="136"/>
      <c r="AM231" s="136">
        <v>1614927.4900000002</v>
      </c>
      <c r="AN231" s="136"/>
      <c r="AO231" s="136">
        <v>0</v>
      </c>
      <c r="AP231" s="136"/>
      <c r="AQ231" s="50">
        <v>0</v>
      </c>
      <c r="AR231" s="136"/>
      <c r="AS231" s="136"/>
      <c r="AT231" s="136"/>
      <c r="AU231" s="136">
        <f>SUM(F231:AT231)</f>
        <v>1953794.7240489209</v>
      </c>
      <c r="AV231" s="50"/>
      <c r="AW231" s="50"/>
      <c r="AX231" s="50"/>
      <c r="AY231" s="50"/>
      <c r="AZ231" s="50"/>
      <c r="BA231" s="50"/>
      <c r="BB231" s="50"/>
      <c r="BC231" s="50"/>
      <c r="BD231" s="50"/>
      <c r="BE231" s="50"/>
      <c r="BF231" s="136"/>
      <c r="BG231" s="50"/>
      <c r="BH231" s="50"/>
      <c r="BI231" s="50"/>
      <c r="BJ231" s="50"/>
      <c r="BK231" s="50"/>
      <c r="BL231" s="50"/>
      <c r="BM231" s="50"/>
      <c r="BN231" s="50"/>
      <c r="BO231" s="50"/>
      <c r="BP231" s="50"/>
      <c r="BQ231" s="50"/>
      <c r="BR231" s="50"/>
      <c r="BS231" s="50"/>
      <c r="BT231" s="50">
        <v>-10589.577548920177</v>
      </c>
      <c r="BU231" s="50"/>
      <c r="BV231" s="50"/>
      <c r="BW231" s="50"/>
      <c r="BX231" s="50"/>
      <c r="BY231" s="50"/>
      <c r="BZ231" s="50"/>
      <c r="CA231" s="50"/>
      <c r="CB231" s="50"/>
      <c r="CC231" s="50"/>
      <c r="CD231" s="50"/>
      <c r="CE231" s="50"/>
      <c r="CF231" s="50"/>
      <c r="CG231" s="50"/>
      <c r="CH231" s="146">
        <v>1669271.8210219755</v>
      </c>
      <c r="CI231" s="146"/>
      <c r="CJ231" s="50">
        <f>SUM(AV231:CI231)</f>
        <v>1658682.2434730553</v>
      </c>
      <c r="CK231" s="50">
        <f t="shared" ref="CK231:CK232" si="115">CJ231+AU231</f>
        <v>3612476.9675219762</v>
      </c>
      <c r="CL231" s="50">
        <f t="shared" si="108"/>
        <v>15807025.827521976</v>
      </c>
      <c r="CN231" s="138"/>
      <c r="CO231" s="138"/>
    </row>
    <row r="232" spans="1:93" outlineLevel="1" x14ac:dyDescent="0.25">
      <c r="A232" s="129">
        <f t="shared" si="103"/>
        <v>225</v>
      </c>
      <c r="B232" s="219"/>
      <c r="C232" s="37" t="s">
        <v>220</v>
      </c>
      <c r="D232" s="46">
        <v>407.4</v>
      </c>
      <c r="E232" s="136">
        <v>-137178419.48999998</v>
      </c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136"/>
      <c r="AH232" s="50"/>
      <c r="AI232" s="50"/>
      <c r="AJ232" s="50"/>
      <c r="AK232" s="50"/>
      <c r="AL232" s="50">
        <v>131168189.513</v>
      </c>
      <c r="AM232" s="50"/>
      <c r="AN232" s="50"/>
      <c r="AO232" s="50"/>
      <c r="AP232" s="50"/>
      <c r="AQ232" s="50"/>
      <c r="AR232" s="50"/>
      <c r="AS232" s="50"/>
      <c r="AT232" s="50"/>
      <c r="AU232" s="136">
        <f>SUM(F232:AT232)</f>
        <v>131168189.513</v>
      </c>
      <c r="AV232" s="50"/>
      <c r="AW232" s="50"/>
      <c r="AX232" s="50"/>
      <c r="AY232" s="50"/>
      <c r="AZ232" s="50"/>
      <c r="BA232" s="50"/>
      <c r="BB232" s="50"/>
      <c r="BC232" s="50"/>
      <c r="BD232" s="50"/>
      <c r="BE232" s="50"/>
      <c r="BF232" s="50"/>
      <c r="BG232" s="50"/>
      <c r="BH232" s="50"/>
      <c r="BI232" s="50"/>
      <c r="BJ232" s="50"/>
      <c r="BK232" s="50"/>
      <c r="BL232" s="50"/>
      <c r="BM232" s="50"/>
      <c r="BN232" s="50"/>
      <c r="BO232" s="50"/>
      <c r="BP232" s="50"/>
      <c r="BQ232" s="50"/>
      <c r="BR232" s="50"/>
      <c r="BS232" s="50"/>
      <c r="BT232" s="50"/>
      <c r="BU232" s="50"/>
      <c r="BV232" s="50"/>
      <c r="BW232" s="50"/>
      <c r="BX232" s="50"/>
      <c r="BY232" s="50"/>
      <c r="BZ232" s="50"/>
      <c r="CA232" s="50"/>
      <c r="CB232" s="50"/>
      <c r="CC232" s="50"/>
      <c r="CD232" s="50"/>
      <c r="CE232" s="50"/>
      <c r="CF232" s="50"/>
      <c r="CG232" s="50">
        <v>6303193.7592588468</v>
      </c>
      <c r="CH232" s="50"/>
      <c r="CI232" s="50"/>
      <c r="CJ232" s="50">
        <f t="shared" si="90"/>
        <v>6303193.7592588468</v>
      </c>
      <c r="CK232" s="50">
        <f t="shared" si="115"/>
        <v>137471383.27225885</v>
      </c>
      <c r="CL232" s="50">
        <f t="shared" si="108"/>
        <v>292963.78225886822</v>
      </c>
      <c r="CN232" s="138"/>
      <c r="CO232" s="138"/>
    </row>
    <row r="233" spans="1:93" outlineLevel="1" x14ac:dyDescent="0.25">
      <c r="A233" s="129">
        <f t="shared" si="103"/>
        <v>226</v>
      </c>
      <c r="B233" s="220" t="s">
        <v>221</v>
      </c>
      <c r="C233" s="213"/>
      <c r="D233" s="214"/>
      <c r="E233" s="141">
        <f>SUM(E231:E232)</f>
        <v>-124983870.62999998</v>
      </c>
      <c r="F233" s="141">
        <f t="shared" ref="F233:CA233" si="116">SUM(F231:F232)</f>
        <v>0</v>
      </c>
      <c r="G233" s="141">
        <f t="shared" si="116"/>
        <v>0</v>
      </c>
      <c r="H233" s="141">
        <f t="shared" si="116"/>
        <v>0</v>
      </c>
      <c r="I233" s="141">
        <f t="shared" si="116"/>
        <v>0</v>
      </c>
      <c r="J233" s="141">
        <f t="shared" si="116"/>
        <v>0</v>
      </c>
      <c r="K233" s="141">
        <f t="shared" si="116"/>
        <v>0</v>
      </c>
      <c r="L233" s="141">
        <f t="shared" si="116"/>
        <v>0</v>
      </c>
      <c r="M233" s="141">
        <f t="shared" si="116"/>
        <v>0</v>
      </c>
      <c r="N233" s="141">
        <f t="shared" si="116"/>
        <v>0</v>
      </c>
      <c r="O233" s="141">
        <f t="shared" si="116"/>
        <v>0</v>
      </c>
      <c r="P233" s="141">
        <f t="shared" si="116"/>
        <v>0</v>
      </c>
      <c r="Q233" s="141">
        <f t="shared" si="116"/>
        <v>0</v>
      </c>
      <c r="R233" s="141">
        <f t="shared" si="116"/>
        <v>0</v>
      </c>
      <c r="S233" s="141">
        <f t="shared" si="116"/>
        <v>0</v>
      </c>
      <c r="T233" s="141">
        <f t="shared" si="116"/>
        <v>0</v>
      </c>
      <c r="U233" s="141">
        <f t="shared" si="116"/>
        <v>0</v>
      </c>
      <c r="V233" s="141">
        <f t="shared" si="116"/>
        <v>0</v>
      </c>
      <c r="W233" s="141">
        <f t="shared" si="116"/>
        <v>0</v>
      </c>
      <c r="X233" s="141">
        <f t="shared" si="116"/>
        <v>0</v>
      </c>
      <c r="Y233" s="141">
        <f t="shared" si="116"/>
        <v>0</v>
      </c>
      <c r="Z233" s="141">
        <f t="shared" si="116"/>
        <v>0</v>
      </c>
      <c r="AA233" s="141">
        <f t="shared" si="116"/>
        <v>0</v>
      </c>
      <c r="AB233" s="141">
        <f t="shared" si="116"/>
        <v>0</v>
      </c>
      <c r="AC233" s="141">
        <f t="shared" si="116"/>
        <v>0</v>
      </c>
      <c r="AD233" s="141">
        <f t="shared" si="116"/>
        <v>338867.23404892068</v>
      </c>
      <c r="AE233" s="141">
        <f t="shared" si="116"/>
        <v>0</v>
      </c>
      <c r="AF233" s="141">
        <f t="shared" si="116"/>
        <v>0</v>
      </c>
      <c r="AG233" s="141">
        <f t="shared" si="116"/>
        <v>0</v>
      </c>
      <c r="AH233" s="141">
        <f t="shared" si="116"/>
        <v>0</v>
      </c>
      <c r="AI233" s="141">
        <f t="shared" si="116"/>
        <v>0</v>
      </c>
      <c r="AJ233" s="141">
        <f t="shared" si="116"/>
        <v>0</v>
      </c>
      <c r="AK233" s="141">
        <f t="shared" si="116"/>
        <v>0</v>
      </c>
      <c r="AL233" s="141">
        <f t="shared" si="116"/>
        <v>131168189.513</v>
      </c>
      <c r="AM233" s="141">
        <f t="shared" si="116"/>
        <v>1614927.4900000002</v>
      </c>
      <c r="AN233" s="141">
        <f t="shared" si="116"/>
        <v>0</v>
      </c>
      <c r="AO233" s="141">
        <f t="shared" si="116"/>
        <v>0</v>
      </c>
      <c r="AP233" s="141"/>
      <c r="AQ233" s="141">
        <f>SUM(AQ231:AQ231)</f>
        <v>0</v>
      </c>
      <c r="AR233" s="141">
        <f t="shared" si="116"/>
        <v>0</v>
      </c>
      <c r="AS233" s="141">
        <f t="shared" si="116"/>
        <v>0</v>
      </c>
      <c r="AT233" s="141">
        <f t="shared" si="116"/>
        <v>0</v>
      </c>
      <c r="AU233" s="141">
        <f t="shared" si="116"/>
        <v>133121984.23704892</v>
      </c>
      <c r="AV233" s="141">
        <f t="shared" si="116"/>
        <v>0</v>
      </c>
      <c r="AW233" s="141">
        <f t="shared" si="116"/>
        <v>0</v>
      </c>
      <c r="AX233" s="141">
        <f t="shared" si="116"/>
        <v>0</v>
      </c>
      <c r="AY233" s="141">
        <f t="shared" si="116"/>
        <v>0</v>
      </c>
      <c r="AZ233" s="141">
        <f t="shared" si="116"/>
        <v>0</v>
      </c>
      <c r="BA233" s="141">
        <f t="shared" si="116"/>
        <v>0</v>
      </c>
      <c r="BB233" s="141">
        <f t="shared" si="116"/>
        <v>0</v>
      </c>
      <c r="BC233" s="141">
        <f t="shared" si="116"/>
        <v>0</v>
      </c>
      <c r="BD233" s="141">
        <f t="shared" si="116"/>
        <v>0</v>
      </c>
      <c r="BE233" s="141">
        <f t="shared" si="116"/>
        <v>0</v>
      </c>
      <c r="BF233" s="141">
        <f t="shared" si="116"/>
        <v>0</v>
      </c>
      <c r="BG233" s="141">
        <f t="shared" si="116"/>
        <v>0</v>
      </c>
      <c r="BH233" s="141">
        <f t="shared" si="116"/>
        <v>0</v>
      </c>
      <c r="BI233" s="141">
        <f t="shared" si="116"/>
        <v>0</v>
      </c>
      <c r="BJ233" s="141">
        <f t="shared" si="116"/>
        <v>0</v>
      </c>
      <c r="BK233" s="141">
        <f t="shared" si="116"/>
        <v>0</v>
      </c>
      <c r="BL233" s="141">
        <f t="shared" si="116"/>
        <v>0</v>
      </c>
      <c r="BM233" s="141">
        <f t="shared" si="116"/>
        <v>0</v>
      </c>
      <c r="BN233" s="141">
        <f t="shared" si="116"/>
        <v>0</v>
      </c>
      <c r="BO233" s="141">
        <f t="shared" si="116"/>
        <v>0</v>
      </c>
      <c r="BP233" s="141">
        <f t="shared" si="116"/>
        <v>0</v>
      </c>
      <c r="BQ233" s="141">
        <f t="shared" si="116"/>
        <v>0</v>
      </c>
      <c r="BR233" s="141">
        <f t="shared" si="116"/>
        <v>0</v>
      </c>
      <c r="BS233" s="141">
        <f t="shared" si="116"/>
        <v>0</v>
      </c>
      <c r="BT233" s="141">
        <f t="shared" si="116"/>
        <v>-10589.577548920177</v>
      </c>
      <c r="BU233" s="141">
        <f t="shared" si="116"/>
        <v>0</v>
      </c>
      <c r="BV233" s="141">
        <f t="shared" si="116"/>
        <v>0</v>
      </c>
      <c r="BW233" s="141">
        <f t="shared" si="116"/>
        <v>0</v>
      </c>
      <c r="BX233" s="141">
        <f t="shared" si="116"/>
        <v>0</v>
      </c>
      <c r="BY233" s="141">
        <f t="shared" si="116"/>
        <v>0</v>
      </c>
      <c r="BZ233" s="141">
        <f t="shared" si="116"/>
        <v>0</v>
      </c>
      <c r="CA233" s="141">
        <f t="shared" si="116"/>
        <v>0</v>
      </c>
      <c r="CB233" s="141">
        <f t="shared" ref="CB233:CL233" si="117">SUM(CB231:CB232)</f>
        <v>0</v>
      </c>
      <c r="CC233" s="141">
        <f t="shared" si="117"/>
        <v>0</v>
      </c>
      <c r="CD233" s="141">
        <f t="shared" si="117"/>
        <v>0</v>
      </c>
      <c r="CE233" s="141">
        <f t="shared" si="117"/>
        <v>0</v>
      </c>
      <c r="CF233" s="141">
        <f t="shared" si="117"/>
        <v>0</v>
      </c>
      <c r="CG233" s="141">
        <f t="shared" si="117"/>
        <v>6303193.7592588468</v>
      </c>
      <c r="CH233" s="141">
        <f t="shared" si="117"/>
        <v>1669271.8210219755</v>
      </c>
      <c r="CI233" s="141">
        <f t="shared" si="117"/>
        <v>0</v>
      </c>
      <c r="CJ233" s="141">
        <f t="shared" si="117"/>
        <v>7961876.0027319025</v>
      </c>
      <c r="CK233" s="141">
        <f t="shared" si="117"/>
        <v>141083860.23978081</v>
      </c>
      <c r="CL233" s="141">
        <f t="shared" si="117"/>
        <v>16099989.609780844</v>
      </c>
      <c r="CN233" s="138"/>
      <c r="CO233" s="138"/>
    </row>
    <row r="234" spans="1:93" outlineLevel="1" x14ac:dyDescent="0.25">
      <c r="A234" s="129">
        <f t="shared" si="103"/>
        <v>227</v>
      </c>
      <c r="B234" s="192" t="s">
        <v>222</v>
      </c>
      <c r="C234" s="28" t="s">
        <v>223</v>
      </c>
      <c r="D234" s="45">
        <v>408.1</v>
      </c>
      <c r="E234" s="136">
        <v>136186547.91999999</v>
      </c>
      <c r="F234" s="136">
        <v>1642545.4504677013</v>
      </c>
      <c r="G234" s="136">
        <v>-107544614.3024285</v>
      </c>
      <c r="H234" s="136">
        <v>-3479.7082997817242</v>
      </c>
      <c r="I234" s="136"/>
      <c r="J234" s="136"/>
      <c r="K234" s="136"/>
      <c r="L234" s="136"/>
      <c r="M234" s="136">
        <v>858.74887999892235</v>
      </c>
      <c r="N234" s="136"/>
      <c r="O234" s="136"/>
      <c r="P234" s="136">
        <v>-113036.86452218764</v>
      </c>
      <c r="Q234" s="136"/>
      <c r="R234" s="136"/>
      <c r="S234" s="136"/>
      <c r="T234" s="136"/>
      <c r="U234" s="136"/>
      <c r="V234" s="136"/>
      <c r="W234" s="136">
        <v>161103.54499382243</v>
      </c>
      <c r="X234" s="136"/>
      <c r="Y234" s="136"/>
      <c r="Z234" s="136"/>
      <c r="AA234" s="136"/>
      <c r="AB234" s="136"/>
      <c r="AC234" s="136">
        <v>-147650.67252558001</v>
      </c>
      <c r="AD234" s="136"/>
      <c r="AE234" s="136"/>
      <c r="AF234" s="136"/>
      <c r="AG234" s="136"/>
      <c r="AH234" s="136"/>
      <c r="AI234" s="136"/>
      <c r="AJ234" s="136"/>
      <c r="AK234" s="136"/>
      <c r="AL234" s="136">
        <v>0</v>
      </c>
      <c r="AM234" s="136"/>
      <c r="AN234" s="136"/>
      <c r="AO234" s="136"/>
      <c r="AP234" s="136"/>
      <c r="AQ234" s="136"/>
      <c r="AR234" s="136"/>
      <c r="AS234" s="136"/>
      <c r="AT234" s="136"/>
      <c r="AU234" s="136">
        <f t="shared" ref="AU234:AU239" si="118">SUM(F234:AT234)</f>
        <v>-106004273.80343454</v>
      </c>
      <c r="AV234" s="136">
        <v>-2241964.9366084165</v>
      </c>
      <c r="AW234" s="136"/>
      <c r="AX234" s="136">
        <v>-900915.97006365238</v>
      </c>
      <c r="AY234" s="136"/>
      <c r="AZ234" s="136"/>
      <c r="BA234" s="136"/>
      <c r="BB234" s="136"/>
      <c r="BC234" s="136"/>
      <c r="BD234" s="136"/>
      <c r="BE234" s="136"/>
      <c r="BF234" s="136">
        <v>18923.376664912594</v>
      </c>
      <c r="BG234" s="136"/>
      <c r="BH234" s="136"/>
      <c r="BI234" s="136"/>
      <c r="BJ234" s="136"/>
      <c r="BK234" s="136"/>
      <c r="BL234" s="136"/>
      <c r="BM234" s="136"/>
      <c r="BN234" s="136"/>
      <c r="BO234" s="136"/>
      <c r="BP234" s="136"/>
      <c r="BQ234" s="136"/>
      <c r="BR234" s="136"/>
      <c r="BS234" s="136"/>
      <c r="BT234" s="136"/>
      <c r="BU234" s="136"/>
      <c r="BV234" s="136"/>
      <c r="BW234" s="136"/>
      <c r="BX234" s="136"/>
      <c r="BY234" s="136"/>
      <c r="BZ234" s="136"/>
      <c r="CA234" s="136"/>
      <c r="CB234" s="136"/>
      <c r="CC234" s="136"/>
      <c r="CD234" s="136"/>
      <c r="CE234" s="136"/>
      <c r="CF234" s="136"/>
      <c r="CG234" s="136">
        <v>-771295.31558099994</v>
      </c>
      <c r="CH234" s="136"/>
      <c r="CI234" s="136"/>
      <c r="CJ234" s="136">
        <f t="shared" si="90"/>
        <v>-3895252.845588156</v>
      </c>
      <c r="CK234" s="50">
        <f t="shared" ref="CK234:CK239" si="119">CJ234+AU234</f>
        <v>-109899526.6490227</v>
      </c>
      <c r="CL234" s="50">
        <f t="shared" si="108"/>
        <v>26287021.270977288</v>
      </c>
      <c r="CN234" s="138"/>
      <c r="CO234" s="138"/>
    </row>
    <row r="235" spans="1:93" outlineLevel="1" x14ac:dyDescent="0.25">
      <c r="A235" s="129">
        <f t="shared" si="103"/>
        <v>228</v>
      </c>
      <c r="B235" s="193"/>
      <c r="C235" s="31" t="s">
        <v>224</v>
      </c>
      <c r="D235" s="27">
        <v>409.1</v>
      </c>
      <c r="E235" s="136">
        <v>45229648.609999999</v>
      </c>
      <c r="F235" s="136">
        <v>8573745.9899481367</v>
      </c>
      <c r="G235" s="136">
        <v>554084.2790043425</v>
      </c>
      <c r="H235" s="136">
        <v>-18163.3543674227</v>
      </c>
      <c r="I235" s="136">
        <v>1966089.9118269086</v>
      </c>
      <c r="J235" s="136">
        <v>-16074542.57656165</v>
      </c>
      <c r="K235" s="136">
        <v>56631.197287767813</v>
      </c>
      <c r="L235" s="136">
        <v>-48755.492400299991</v>
      </c>
      <c r="M235" s="136">
        <v>-180.33726479977369</v>
      </c>
      <c r="N235" s="136">
        <v>3630.726977202231</v>
      </c>
      <c r="O235" s="136">
        <v>5048.9460901443017</v>
      </c>
      <c r="P235" s="136">
        <v>293793.68409413495</v>
      </c>
      <c r="Q235" s="136">
        <v>-40170.173731141091</v>
      </c>
      <c r="R235" s="136"/>
      <c r="S235" s="136">
        <v>-115634.25707030407</v>
      </c>
      <c r="T235" s="136">
        <v>-206822.26670000007</v>
      </c>
      <c r="U235" s="136">
        <v>3481.8782863634588</v>
      </c>
      <c r="V235" s="136">
        <v>-296974.67703329492</v>
      </c>
      <c r="W235" s="136">
        <v>-777487.76562678919</v>
      </c>
      <c r="X235" s="136"/>
      <c r="Y235" s="136">
        <v>-1814067.8939472267</v>
      </c>
      <c r="Z235" s="136">
        <v>3833.2328075999299</v>
      </c>
      <c r="AA235" s="136"/>
      <c r="AB235" s="136"/>
      <c r="AC235" s="136">
        <v>-770705.83411794004</v>
      </c>
      <c r="AD235" s="136">
        <v>-71162.119150273342</v>
      </c>
      <c r="AE235" s="136"/>
      <c r="AF235" s="136"/>
      <c r="AG235" s="136"/>
      <c r="AH235" s="136"/>
      <c r="AI235" s="136"/>
      <c r="AJ235" s="136"/>
      <c r="AK235" s="136"/>
      <c r="AL235" s="136">
        <v>-452673.37772999925</v>
      </c>
      <c r="AM235" s="136">
        <v>-339134.77290000004</v>
      </c>
      <c r="AN235" s="136">
        <v>18365.969999999998</v>
      </c>
      <c r="AO235" s="136">
        <v>0</v>
      </c>
      <c r="AP235" s="136"/>
      <c r="AQ235" s="136">
        <v>0</v>
      </c>
      <c r="AR235" s="136"/>
      <c r="AS235" s="136">
        <v>176138.72388546035</v>
      </c>
      <c r="AT235" s="136"/>
      <c r="AU235" s="136">
        <f t="shared" si="118"/>
        <v>-9371630.3583930787</v>
      </c>
      <c r="AV235" s="136">
        <v>-11702591.169929225</v>
      </c>
      <c r="AW235" s="136"/>
      <c r="AX235" s="136">
        <v>-4702594.186002017</v>
      </c>
      <c r="AY235" s="136"/>
      <c r="AZ235" s="136">
        <v>596614.66645446536</v>
      </c>
      <c r="BA235" s="136"/>
      <c r="BB235" s="136"/>
      <c r="BC235" s="136"/>
      <c r="BD235" s="136">
        <v>-54116.907163354612</v>
      </c>
      <c r="BE235" s="136"/>
      <c r="BF235" s="136">
        <v>-49183.341404883569</v>
      </c>
      <c r="BG235" s="136"/>
      <c r="BH235" s="136"/>
      <c r="BI235" s="136">
        <v>0</v>
      </c>
      <c r="BJ235" s="136"/>
      <c r="BK235" s="136"/>
      <c r="BL235" s="136"/>
      <c r="BM235" s="136"/>
      <c r="BN235" s="136"/>
      <c r="BO235" s="136"/>
      <c r="BP235" s="136"/>
      <c r="BQ235" s="136"/>
      <c r="BR235" s="136">
        <v>610284.41040000005</v>
      </c>
      <c r="BS235" s="136"/>
      <c r="BT235" s="136">
        <v>2223.811285273237</v>
      </c>
      <c r="BU235" s="136"/>
      <c r="BV235" s="136">
        <v>-79327.095683831198</v>
      </c>
      <c r="BW235" s="136">
        <v>8952.7368000000006</v>
      </c>
      <c r="BX235" s="136">
        <v>-128366.9219301</v>
      </c>
      <c r="BY235" s="136">
        <v>-84787.856999999975</v>
      </c>
      <c r="BZ235" s="136">
        <v>-129.7338</v>
      </c>
      <c r="CA235" s="136">
        <v>-79907.27005169999</v>
      </c>
      <c r="CB235" s="136"/>
      <c r="CC235" s="136"/>
      <c r="CD235" s="136"/>
      <c r="CE235" s="136"/>
      <c r="CF235" s="136"/>
      <c r="CG235" s="136">
        <v>-4026001.3000829997</v>
      </c>
      <c r="CH235" s="136">
        <v>-631273.47975710849</v>
      </c>
      <c r="CI235" s="136">
        <v>87838.481762220297</v>
      </c>
      <c r="CJ235" s="136">
        <f t="shared" si="90"/>
        <v>-20232365.156103261</v>
      </c>
      <c r="CK235" s="50">
        <f>CJ235+AU235</f>
        <v>-29603995.514496341</v>
      </c>
      <c r="CL235" s="50">
        <f t="shared" si="108"/>
        <v>15625653.095503658</v>
      </c>
      <c r="CN235" s="138"/>
      <c r="CO235" s="138"/>
    </row>
    <row r="236" spans="1:93" outlineLevel="1" x14ac:dyDescent="0.25">
      <c r="A236" s="129">
        <f t="shared" si="103"/>
        <v>229</v>
      </c>
      <c r="B236" s="193"/>
      <c r="C236" s="31" t="s">
        <v>225</v>
      </c>
      <c r="D236" s="27">
        <v>409.1</v>
      </c>
      <c r="E236" s="50"/>
      <c r="F236" s="136"/>
      <c r="G236" s="136"/>
      <c r="H236" s="136"/>
      <c r="I236" s="136"/>
      <c r="J236" s="136"/>
      <c r="K236" s="136"/>
      <c r="L236" s="136"/>
      <c r="M236" s="136"/>
      <c r="N236" s="136"/>
      <c r="O236" s="136"/>
      <c r="P236" s="136"/>
      <c r="Q236" s="136"/>
      <c r="R236" s="136"/>
      <c r="S236" s="136"/>
      <c r="T236" s="136"/>
      <c r="U236" s="136"/>
      <c r="V236" s="136"/>
      <c r="W236" s="136"/>
      <c r="X236" s="136"/>
      <c r="Y236" s="136"/>
      <c r="Z236" s="136"/>
      <c r="AA236" s="136"/>
      <c r="AB236" s="136"/>
      <c r="AC236" s="136"/>
      <c r="AD236" s="136"/>
      <c r="AE236" s="136"/>
      <c r="AF236" s="136"/>
      <c r="AG236" s="136"/>
      <c r="AH236" s="136"/>
      <c r="AI236" s="136"/>
      <c r="AJ236" s="136"/>
      <c r="AK236" s="136"/>
      <c r="AL236" s="136"/>
      <c r="AM236" s="136"/>
      <c r="AN236" s="136"/>
      <c r="AO236" s="136"/>
      <c r="AP236" s="136"/>
      <c r="AQ236" s="136"/>
      <c r="AR236" s="136"/>
      <c r="AS236" s="136"/>
      <c r="AT236" s="136"/>
      <c r="AU236" s="136">
        <f t="shared" si="118"/>
        <v>0</v>
      </c>
      <c r="AV236" s="136"/>
      <c r="AW236" s="136"/>
      <c r="AX236" s="136"/>
      <c r="AY236" s="136"/>
      <c r="AZ236" s="136"/>
      <c r="BA236" s="136"/>
      <c r="BB236" s="136"/>
      <c r="BC236" s="136"/>
      <c r="BD236" s="136"/>
      <c r="BE236" s="136"/>
      <c r="BF236" s="136"/>
      <c r="BG236" s="136"/>
      <c r="BH236" s="136"/>
      <c r="BI236" s="136"/>
      <c r="BJ236" s="136"/>
      <c r="BK236" s="136"/>
      <c r="BL236" s="136"/>
      <c r="BM236" s="136"/>
      <c r="BN236" s="136"/>
      <c r="BO236" s="136"/>
      <c r="BP236" s="136"/>
      <c r="BQ236" s="136"/>
      <c r="BR236" s="136"/>
      <c r="BS236" s="136"/>
      <c r="BT236" s="136"/>
      <c r="BU236" s="136"/>
      <c r="BV236" s="136"/>
      <c r="BW236" s="136"/>
      <c r="BX236" s="136"/>
      <c r="BY236" s="136"/>
      <c r="BZ236" s="136"/>
      <c r="CA236" s="136"/>
      <c r="CB236" s="136"/>
      <c r="CC236" s="136"/>
      <c r="CD236" s="136"/>
      <c r="CE236" s="136"/>
      <c r="CF236" s="136"/>
      <c r="CG236" s="136"/>
      <c r="CH236" s="136"/>
      <c r="CI236" s="136"/>
      <c r="CJ236" s="136">
        <f t="shared" si="90"/>
        <v>0</v>
      </c>
      <c r="CK236" s="50">
        <f t="shared" si="119"/>
        <v>0</v>
      </c>
      <c r="CL236" s="50">
        <f t="shared" si="108"/>
        <v>0</v>
      </c>
      <c r="CN236" s="138"/>
      <c r="CO236" s="138"/>
    </row>
    <row r="237" spans="1:93" outlineLevel="1" x14ac:dyDescent="0.25">
      <c r="A237" s="129">
        <f t="shared" si="103"/>
        <v>230</v>
      </c>
      <c r="B237" s="193"/>
      <c r="C237" s="31" t="s">
        <v>225</v>
      </c>
      <c r="D237" s="27">
        <v>410.1</v>
      </c>
      <c r="E237" s="136">
        <v>216121194.81</v>
      </c>
      <c r="F237" s="136"/>
      <c r="G237" s="136"/>
      <c r="H237" s="136"/>
      <c r="I237" s="136">
        <v>425511.86349998927</v>
      </c>
      <c r="J237" s="136"/>
      <c r="K237" s="136"/>
      <c r="L237" s="136"/>
      <c r="M237" s="136"/>
      <c r="N237" s="136"/>
      <c r="O237" s="136"/>
      <c r="P237" s="136"/>
      <c r="Q237" s="136"/>
      <c r="R237" s="136"/>
      <c r="S237" s="136"/>
      <c r="T237" s="136"/>
      <c r="U237" s="136"/>
      <c r="V237" s="136"/>
      <c r="W237" s="136"/>
      <c r="X237" s="136"/>
      <c r="Y237" s="136"/>
      <c r="Z237" s="136"/>
      <c r="AA237" s="136"/>
      <c r="AB237" s="136"/>
      <c r="AC237" s="136"/>
      <c r="AD237" s="136"/>
      <c r="AE237" s="136"/>
      <c r="AF237" s="136"/>
      <c r="AG237" s="136"/>
      <c r="AH237" s="136"/>
      <c r="AI237" s="136"/>
      <c r="AJ237" s="136"/>
      <c r="AK237" s="136"/>
      <c r="AL237" s="136"/>
      <c r="AM237" s="136"/>
      <c r="AN237" s="136"/>
      <c r="AO237" s="136"/>
      <c r="AP237" s="136"/>
      <c r="AQ237" s="136"/>
      <c r="AR237" s="136"/>
      <c r="AS237" s="136"/>
      <c r="AT237" s="136"/>
      <c r="AU237" s="136">
        <f t="shared" si="118"/>
        <v>425511.86349998927</v>
      </c>
      <c r="AV237" s="136"/>
      <c r="AW237" s="136"/>
      <c r="AX237" s="136"/>
      <c r="AY237" s="136">
        <v>41986.914588788524</v>
      </c>
      <c r="AZ237" s="136"/>
      <c r="BA237" s="136"/>
      <c r="BB237" s="136"/>
      <c r="BC237" s="136"/>
      <c r="BD237" s="136"/>
      <c r="BE237" s="136"/>
      <c r="BF237" s="136"/>
      <c r="BG237" s="136"/>
      <c r="BH237" s="136"/>
      <c r="BI237" s="136"/>
      <c r="BJ237" s="136"/>
      <c r="BK237" s="136"/>
      <c r="BL237" s="136"/>
      <c r="BM237" s="136"/>
      <c r="BN237" s="136"/>
      <c r="BO237" s="136"/>
      <c r="BP237" s="136"/>
      <c r="BQ237" s="136"/>
      <c r="BR237" s="136"/>
      <c r="BS237" s="136"/>
      <c r="BT237" s="136"/>
      <c r="BU237" s="136"/>
      <c r="BV237" s="136"/>
      <c r="BW237" s="136"/>
      <c r="BX237" s="136"/>
      <c r="BY237" s="136"/>
      <c r="BZ237" s="136"/>
      <c r="CA237" s="136"/>
      <c r="CB237" s="136"/>
      <c r="CC237" s="136"/>
      <c r="CD237" s="136"/>
      <c r="CE237" s="136"/>
      <c r="CF237" s="136"/>
      <c r="CG237" s="136"/>
      <c r="CH237" s="136"/>
      <c r="CI237" s="136"/>
      <c r="CJ237" s="136">
        <f t="shared" si="90"/>
        <v>41986.914588788524</v>
      </c>
      <c r="CK237" s="50">
        <f t="shared" si="119"/>
        <v>467498.77808877779</v>
      </c>
      <c r="CL237" s="50">
        <f t="shared" si="108"/>
        <v>216588693.58808878</v>
      </c>
      <c r="CN237" s="138"/>
      <c r="CO237" s="138"/>
    </row>
    <row r="238" spans="1:93" outlineLevel="1" x14ac:dyDescent="0.25">
      <c r="A238" s="129">
        <f t="shared" si="103"/>
        <v>231</v>
      </c>
      <c r="B238" s="193"/>
      <c r="C238" s="31" t="s">
        <v>226</v>
      </c>
      <c r="D238" s="27">
        <v>411.1</v>
      </c>
      <c r="E238" s="136">
        <v>-223700423.25999999</v>
      </c>
      <c r="F238" s="136"/>
      <c r="G238" s="136"/>
      <c r="H238" s="136"/>
      <c r="I238" s="136"/>
      <c r="J238" s="136"/>
      <c r="K238" s="136"/>
      <c r="L238" s="136"/>
      <c r="M238" s="136"/>
      <c r="N238" s="136"/>
      <c r="O238" s="136"/>
      <c r="P238" s="136"/>
      <c r="Q238" s="136"/>
      <c r="R238" s="136"/>
      <c r="S238" s="136"/>
      <c r="T238" s="136"/>
      <c r="U238" s="136"/>
      <c r="V238" s="136"/>
      <c r="W238" s="136"/>
      <c r="X238" s="136"/>
      <c r="Y238" s="136"/>
      <c r="Z238" s="136"/>
      <c r="AA238" s="136"/>
      <c r="AB238" s="136"/>
      <c r="AC238" s="136"/>
      <c r="AD238" s="136"/>
      <c r="AE238" s="136"/>
      <c r="AF238" s="136"/>
      <c r="AG238" s="136"/>
      <c r="AH238" s="136"/>
      <c r="AI238" s="136"/>
      <c r="AJ238" s="136"/>
      <c r="AK238" s="136"/>
      <c r="AL238" s="136"/>
      <c r="AM238" s="136"/>
      <c r="AN238" s="136"/>
      <c r="AO238" s="136"/>
      <c r="AP238" s="136"/>
      <c r="AQ238" s="136"/>
      <c r="AR238" s="136"/>
      <c r="AS238" s="136"/>
      <c r="AT238" s="136"/>
      <c r="AU238" s="136">
        <f t="shared" si="118"/>
        <v>0</v>
      </c>
      <c r="AV238" s="136"/>
      <c r="AW238" s="136"/>
      <c r="AX238" s="136"/>
      <c r="AY238" s="136">
        <v>-175091.66624726076</v>
      </c>
      <c r="AZ238" s="136"/>
      <c r="BA238" s="136"/>
      <c r="BB238" s="136"/>
      <c r="BC238" s="136"/>
      <c r="BD238" s="136"/>
      <c r="BE238" s="136"/>
      <c r="BF238" s="136"/>
      <c r="BG238" s="136"/>
      <c r="BH238" s="136"/>
      <c r="BI238" s="136"/>
      <c r="BJ238" s="136"/>
      <c r="BK238" s="136"/>
      <c r="BL238" s="136"/>
      <c r="BM238" s="136"/>
      <c r="BN238" s="136"/>
      <c r="BO238" s="136"/>
      <c r="BP238" s="136"/>
      <c r="BQ238" s="136"/>
      <c r="BR238" s="136"/>
      <c r="BS238" s="136"/>
      <c r="BT238" s="136"/>
      <c r="BU238" s="136"/>
      <c r="BV238" s="136"/>
      <c r="BW238" s="136"/>
      <c r="BX238" s="136"/>
      <c r="BY238" s="136"/>
      <c r="BZ238" s="136"/>
      <c r="CA238" s="136"/>
      <c r="CB238" s="136"/>
      <c r="CC238" s="136"/>
      <c r="CD238" s="136"/>
      <c r="CE238" s="136"/>
      <c r="CF238" s="136"/>
      <c r="CG238" s="136"/>
      <c r="CH238" s="136"/>
      <c r="CI238" s="136"/>
      <c r="CJ238" s="136">
        <f t="shared" si="90"/>
        <v>-175091.66624726076</v>
      </c>
      <c r="CK238" s="50">
        <f t="shared" si="119"/>
        <v>-175091.66624726076</v>
      </c>
      <c r="CL238" s="50">
        <f t="shared" si="108"/>
        <v>-223875514.92624724</v>
      </c>
      <c r="CN238" s="138"/>
      <c r="CO238" s="138"/>
    </row>
    <row r="239" spans="1:93" outlineLevel="1" x14ac:dyDescent="0.25">
      <c r="A239" s="129">
        <f t="shared" si="103"/>
        <v>232</v>
      </c>
      <c r="B239" s="194"/>
      <c r="C239" s="37" t="s">
        <v>227</v>
      </c>
      <c r="D239" s="46">
        <v>411.4</v>
      </c>
      <c r="E239" s="50"/>
      <c r="F239" s="136"/>
      <c r="G239" s="136"/>
      <c r="H239" s="136"/>
      <c r="I239" s="136"/>
      <c r="J239" s="136"/>
      <c r="K239" s="136"/>
      <c r="L239" s="136"/>
      <c r="M239" s="136"/>
      <c r="N239" s="136"/>
      <c r="O239" s="136"/>
      <c r="P239" s="136"/>
      <c r="Q239" s="136"/>
      <c r="R239" s="136"/>
      <c r="S239" s="136"/>
      <c r="T239" s="136"/>
      <c r="U239" s="136"/>
      <c r="V239" s="136"/>
      <c r="W239" s="136"/>
      <c r="X239" s="136"/>
      <c r="Y239" s="136"/>
      <c r="Z239" s="136"/>
      <c r="AA239" s="136"/>
      <c r="AB239" s="136"/>
      <c r="AC239" s="136"/>
      <c r="AD239" s="136"/>
      <c r="AE239" s="136"/>
      <c r="AF239" s="136"/>
      <c r="AG239" s="136"/>
      <c r="AH239" s="136"/>
      <c r="AI239" s="136"/>
      <c r="AJ239" s="136"/>
      <c r="AK239" s="136"/>
      <c r="AL239" s="136"/>
      <c r="AM239" s="136"/>
      <c r="AN239" s="136"/>
      <c r="AO239" s="136"/>
      <c r="AP239" s="136"/>
      <c r="AQ239" s="136"/>
      <c r="AR239" s="136"/>
      <c r="AS239" s="136"/>
      <c r="AT239" s="136"/>
      <c r="AU239" s="136">
        <f t="shared" si="118"/>
        <v>0</v>
      </c>
      <c r="AV239" s="136"/>
      <c r="AW239" s="136"/>
      <c r="AX239" s="136"/>
      <c r="AY239" s="136"/>
      <c r="AZ239" s="136"/>
      <c r="BA239" s="136"/>
      <c r="BB239" s="136"/>
      <c r="BC239" s="136"/>
      <c r="BD239" s="136"/>
      <c r="BE239" s="136"/>
      <c r="BF239" s="136"/>
      <c r="BG239" s="136"/>
      <c r="BH239" s="136"/>
      <c r="BI239" s="136"/>
      <c r="BJ239" s="136"/>
      <c r="BK239" s="136"/>
      <c r="BL239" s="136"/>
      <c r="BM239" s="136"/>
      <c r="BN239" s="136"/>
      <c r="BO239" s="136"/>
      <c r="BP239" s="136"/>
      <c r="BQ239" s="136"/>
      <c r="BR239" s="136"/>
      <c r="BS239" s="136"/>
      <c r="BT239" s="136"/>
      <c r="BU239" s="136"/>
      <c r="BV239" s="136"/>
      <c r="BW239" s="136"/>
      <c r="BX239" s="136"/>
      <c r="BY239" s="136"/>
      <c r="BZ239" s="136"/>
      <c r="CA239" s="136"/>
      <c r="CB239" s="136"/>
      <c r="CC239" s="136"/>
      <c r="CD239" s="136"/>
      <c r="CE239" s="136"/>
      <c r="CF239" s="136"/>
      <c r="CG239" s="136"/>
      <c r="CH239" s="136"/>
      <c r="CI239" s="136"/>
      <c r="CJ239" s="136">
        <f t="shared" si="90"/>
        <v>0</v>
      </c>
      <c r="CK239" s="50">
        <f t="shared" si="119"/>
        <v>0</v>
      </c>
      <c r="CL239" s="50">
        <f t="shared" si="108"/>
        <v>0</v>
      </c>
      <c r="CN239" s="138"/>
      <c r="CO239" s="138"/>
    </row>
    <row r="240" spans="1:93" outlineLevel="1" x14ac:dyDescent="0.25">
      <c r="A240" s="129">
        <f t="shared" si="103"/>
        <v>233</v>
      </c>
      <c r="B240" s="218" t="s">
        <v>228</v>
      </c>
      <c r="C240" s="218"/>
      <c r="D240" s="218"/>
      <c r="E240" s="141">
        <f>SUM(E234:E239)</f>
        <v>173836968.07999998</v>
      </c>
      <c r="F240" s="141">
        <f t="shared" ref="F240:CA240" si="120">SUM(F234:F239)</f>
        <v>10216291.440415839</v>
      </c>
      <c r="G240" s="141">
        <f t="shared" si="120"/>
        <v>-106990530.02342416</v>
      </c>
      <c r="H240" s="141">
        <f t="shared" si="120"/>
        <v>-21643.062667204424</v>
      </c>
      <c r="I240" s="141">
        <f t="shared" si="120"/>
        <v>2391601.7753268979</v>
      </c>
      <c r="J240" s="141">
        <f t="shared" si="120"/>
        <v>-16074542.57656165</v>
      </c>
      <c r="K240" s="141">
        <f t="shared" si="120"/>
        <v>56631.197287767813</v>
      </c>
      <c r="L240" s="141">
        <f t="shared" si="120"/>
        <v>-48755.492400299991</v>
      </c>
      <c r="M240" s="141">
        <f t="shared" si="120"/>
        <v>678.41161519914863</v>
      </c>
      <c r="N240" s="141">
        <f t="shared" si="120"/>
        <v>3630.726977202231</v>
      </c>
      <c r="O240" s="141">
        <f t="shared" si="120"/>
        <v>5048.9460901443017</v>
      </c>
      <c r="P240" s="141">
        <f t="shared" si="120"/>
        <v>180756.81957194733</v>
      </c>
      <c r="Q240" s="141">
        <f t="shared" si="120"/>
        <v>-40170.173731141091</v>
      </c>
      <c r="R240" s="141">
        <f t="shared" si="120"/>
        <v>0</v>
      </c>
      <c r="S240" s="141">
        <f t="shared" si="120"/>
        <v>-115634.25707030407</v>
      </c>
      <c r="T240" s="141">
        <f t="shared" si="120"/>
        <v>-206822.26670000007</v>
      </c>
      <c r="U240" s="141">
        <f t="shared" si="120"/>
        <v>3481.8782863634588</v>
      </c>
      <c r="V240" s="141">
        <f t="shared" si="120"/>
        <v>-296974.67703329492</v>
      </c>
      <c r="W240" s="141">
        <f t="shared" si="120"/>
        <v>-616384.22063296672</v>
      </c>
      <c r="X240" s="141">
        <f t="shared" si="120"/>
        <v>0</v>
      </c>
      <c r="Y240" s="141">
        <f t="shared" si="120"/>
        <v>-1814067.8939472267</v>
      </c>
      <c r="Z240" s="141">
        <f t="shared" si="120"/>
        <v>3833.2328075999299</v>
      </c>
      <c r="AA240" s="141">
        <f t="shared" si="120"/>
        <v>0</v>
      </c>
      <c r="AB240" s="141">
        <f t="shared" si="120"/>
        <v>0</v>
      </c>
      <c r="AC240" s="141">
        <f t="shared" si="120"/>
        <v>-918356.50664352009</v>
      </c>
      <c r="AD240" s="141">
        <f t="shared" si="120"/>
        <v>-71162.119150273342</v>
      </c>
      <c r="AE240" s="141">
        <f t="shared" si="120"/>
        <v>0</v>
      </c>
      <c r="AF240" s="141">
        <f t="shared" si="120"/>
        <v>0</v>
      </c>
      <c r="AG240" s="141">
        <f t="shared" si="120"/>
        <v>0</v>
      </c>
      <c r="AH240" s="141">
        <f t="shared" si="120"/>
        <v>0</v>
      </c>
      <c r="AI240" s="141">
        <f t="shared" si="120"/>
        <v>0</v>
      </c>
      <c r="AJ240" s="141">
        <f t="shared" si="120"/>
        <v>0</v>
      </c>
      <c r="AK240" s="141">
        <f t="shared" si="120"/>
        <v>0</v>
      </c>
      <c r="AL240" s="141">
        <f t="shared" si="120"/>
        <v>-452673.37772999925</v>
      </c>
      <c r="AM240" s="141">
        <f t="shared" si="120"/>
        <v>-339134.77290000004</v>
      </c>
      <c r="AN240" s="141">
        <f t="shared" si="120"/>
        <v>18365.969999999998</v>
      </c>
      <c r="AO240" s="141">
        <f t="shared" si="120"/>
        <v>0</v>
      </c>
      <c r="AP240" s="141"/>
      <c r="AQ240" s="141">
        <f t="shared" si="120"/>
        <v>0</v>
      </c>
      <c r="AR240" s="141">
        <f t="shared" si="120"/>
        <v>0</v>
      </c>
      <c r="AS240" s="141">
        <f t="shared" si="120"/>
        <v>176138.72388546035</v>
      </c>
      <c r="AT240" s="141">
        <f t="shared" si="120"/>
        <v>0</v>
      </c>
      <c r="AU240" s="141">
        <f t="shared" si="120"/>
        <v>-114950392.29832762</v>
      </c>
      <c r="AV240" s="141">
        <f t="shared" si="120"/>
        <v>-13944556.106537642</v>
      </c>
      <c r="AW240" s="141">
        <f t="shared" si="120"/>
        <v>0</v>
      </c>
      <c r="AX240" s="141">
        <f t="shared" si="120"/>
        <v>-5603510.1560656689</v>
      </c>
      <c r="AY240" s="141">
        <f t="shared" si="120"/>
        <v>-133104.75165847223</v>
      </c>
      <c r="AZ240" s="141">
        <f t="shared" si="120"/>
        <v>596614.66645446536</v>
      </c>
      <c r="BA240" s="141">
        <f t="shared" si="120"/>
        <v>0</v>
      </c>
      <c r="BB240" s="141">
        <f t="shared" si="120"/>
        <v>0</v>
      </c>
      <c r="BC240" s="141">
        <f t="shared" si="120"/>
        <v>0</v>
      </c>
      <c r="BD240" s="141">
        <f t="shared" si="120"/>
        <v>-54116.907163354612</v>
      </c>
      <c r="BE240" s="141">
        <f t="shared" si="120"/>
        <v>0</v>
      </c>
      <c r="BF240" s="141">
        <f t="shared" si="120"/>
        <v>-30259.964739970976</v>
      </c>
      <c r="BG240" s="141">
        <f t="shared" si="120"/>
        <v>0</v>
      </c>
      <c r="BH240" s="141">
        <f t="shared" si="120"/>
        <v>0</v>
      </c>
      <c r="BI240" s="141">
        <f t="shared" si="120"/>
        <v>0</v>
      </c>
      <c r="BJ240" s="141">
        <f t="shared" si="120"/>
        <v>0</v>
      </c>
      <c r="BK240" s="141">
        <f t="shared" si="120"/>
        <v>0</v>
      </c>
      <c r="BL240" s="141">
        <f t="shared" si="120"/>
        <v>0</v>
      </c>
      <c r="BM240" s="141">
        <f t="shared" si="120"/>
        <v>0</v>
      </c>
      <c r="BN240" s="141">
        <f t="shared" si="120"/>
        <v>0</v>
      </c>
      <c r="BO240" s="141">
        <f t="shared" si="120"/>
        <v>0</v>
      </c>
      <c r="BP240" s="141">
        <f t="shared" si="120"/>
        <v>0</v>
      </c>
      <c r="BQ240" s="141">
        <f t="shared" si="120"/>
        <v>0</v>
      </c>
      <c r="BR240" s="141">
        <f t="shared" si="120"/>
        <v>610284.41040000005</v>
      </c>
      <c r="BS240" s="141">
        <f t="shared" si="120"/>
        <v>0</v>
      </c>
      <c r="BT240" s="141">
        <f t="shared" si="120"/>
        <v>2223.811285273237</v>
      </c>
      <c r="BU240" s="141">
        <f t="shared" si="120"/>
        <v>0</v>
      </c>
      <c r="BV240" s="141">
        <f t="shared" si="120"/>
        <v>-79327.095683831198</v>
      </c>
      <c r="BW240" s="141">
        <f t="shared" si="120"/>
        <v>8952.7368000000006</v>
      </c>
      <c r="BX240" s="141">
        <f t="shared" si="120"/>
        <v>-128366.9219301</v>
      </c>
      <c r="BY240" s="141">
        <f t="shared" si="120"/>
        <v>-84787.856999999975</v>
      </c>
      <c r="BZ240" s="141">
        <f t="shared" si="120"/>
        <v>-129.7338</v>
      </c>
      <c r="CA240" s="141">
        <f t="shared" si="120"/>
        <v>-79907.27005169999</v>
      </c>
      <c r="CB240" s="141">
        <f t="shared" ref="CB240:CL240" si="121">SUM(CB234:CB239)</f>
        <v>0</v>
      </c>
      <c r="CC240" s="141">
        <f t="shared" si="121"/>
        <v>0</v>
      </c>
      <c r="CD240" s="141">
        <f t="shared" si="121"/>
        <v>0</v>
      </c>
      <c r="CE240" s="141">
        <f t="shared" si="121"/>
        <v>0</v>
      </c>
      <c r="CF240" s="141">
        <f t="shared" si="121"/>
        <v>0</v>
      </c>
      <c r="CG240" s="141">
        <f t="shared" si="121"/>
        <v>-4797296.6156639997</v>
      </c>
      <c r="CH240" s="141">
        <f t="shared" si="121"/>
        <v>-631273.47975710849</v>
      </c>
      <c r="CI240" s="141">
        <f t="shared" si="121"/>
        <v>87838.481762220297</v>
      </c>
      <c r="CJ240" s="141">
        <f t="shared" si="121"/>
        <v>-24260722.753349889</v>
      </c>
      <c r="CK240" s="141">
        <f t="shared" si="121"/>
        <v>-139211115.0516775</v>
      </c>
      <c r="CL240" s="141">
        <f t="shared" si="121"/>
        <v>34625853.028322488</v>
      </c>
      <c r="CN240" s="138"/>
      <c r="CO240" s="138"/>
    </row>
    <row r="241" spans="1:93" outlineLevel="1" x14ac:dyDescent="0.25">
      <c r="A241" s="129">
        <f t="shared" si="103"/>
        <v>234</v>
      </c>
      <c r="B241" s="215" t="s">
        <v>229</v>
      </c>
      <c r="C241" s="39" t="s">
        <v>230</v>
      </c>
      <c r="D241" s="42">
        <v>411.6</v>
      </c>
      <c r="E241" s="136">
        <v>0</v>
      </c>
      <c r="F241" s="136"/>
      <c r="G241" s="136"/>
      <c r="H241" s="136"/>
      <c r="I241" s="136"/>
      <c r="J241" s="136"/>
      <c r="K241" s="136"/>
      <c r="L241" s="136"/>
      <c r="M241" s="136"/>
      <c r="N241" s="136"/>
      <c r="O241" s="136"/>
      <c r="P241" s="136"/>
      <c r="Q241" s="136"/>
      <c r="R241" s="136"/>
      <c r="S241" s="136"/>
      <c r="T241" s="136"/>
      <c r="U241" s="136"/>
      <c r="V241" s="136"/>
      <c r="W241" s="136"/>
      <c r="X241" s="136"/>
      <c r="Y241" s="136"/>
      <c r="Z241" s="136"/>
      <c r="AA241" s="136"/>
      <c r="AB241" s="136"/>
      <c r="AC241" s="136"/>
      <c r="AD241" s="136"/>
      <c r="AE241" s="136"/>
      <c r="AF241" s="136"/>
      <c r="AG241" s="136"/>
      <c r="AH241" s="136"/>
      <c r="AI241" s="136"/>
      <c r="AJ241" s="136"/>
      <c r="AK241" s="136"/>
      <c r="AL241" s="136"/>
      <c r="AM241" s="136"/>
      <c r="AN241" s="136"/>
      <c r="AO241" s="136"/>
      <c r="AP241" s="136"/>
      <c r="AQ241" s="136"/>
      <c r="AR241" s="136"/>
      <c r="AS241" s="136"/>
      <c r="AT241" s="136"/>
      <c r="AU241" s="136">
        <f t="shared" ref="AU241:AU246" si="122">SUM(F241:AT241)</f>
        <v>0</v>
      </c>
      <c r="AV241" s="50"/>
      <c r="AW241" s="50"/>
      <c r="AX241" s="50"/>
      <c r="AY241" s="50"/>
      <c r="AZ241" s="50"/>
      <c r="BA241" s="50"/>
      <c r="BB241" s="50"/>
      <c r="BC241" s="50"/>
      <c r="BD241" s="50"/>
      <c r="BE241" s="50"/>
      <c r="BF241" s="136"/>
      <c r="BG241" s="50"/>
      <c r="BH241" s="50"/>
      <c r="BI241" s="50"/>
      <c r="BJ241" s="50"/>
      <c r="BK241" s="50"/>
      <c r="BL241" s="50"/>
      <c r="BM241" s="50"/>
      <c r="BN241" s="50"/>
      <c r="BO241" s="50"/>
      <c r="BP241" s="50"/>
      <c r="BQ241" s="50"/>
      <c r="BR241" s="50"/>
      <c r="BS241" s="50"/>
      <c r="BT241" s="50"/>
      <c r="BU241" s="50"/>
      <c r="BV241" s="50"/>
      <c r="BW241" s="50"/>
      <c r="BX241" s="50"/>
      <c r="BY241" s="50"/>
      <c r="BZ241" s="50"/>
      <c r="CA241" s="50"/>
      <c r="CB241" s="50"/>
      <c r="CC241" s="50"/>
      <c r="CD241" s="50"/>
      <c r="CE241" s="50"/>
      <c r="CF241" s="50"/>
      <c r="CG241" s="50"/>
      <c r="CH241" s="50"/>
      <c r="CI241" s="50"/>
      <c r="CJ241" s="50">
        <f t="shared" si="90"/>
        <v>0</v>
      </c>
      <c r="CK241" s="50">
        <f t="shared" ref="CK241:CK246" si="123">CJ241+AU241</f>
        <v>0</v>
      </c>
      <c r="CL241" s="50">
        <f t="shared" si="108"/>
        <v>0</v>
      </c>
      <c r="CN241" s="138"/>
      <c r="CO241" s="138"/>
    </row>
    <row r="242" spans="1:93" outlineLevel="1" x14ac:dyDescent="0.25">
      <c r="A242" s="129">
        <f t="shared" si="103"/>
        <v>235</v>
      </c>
      <c r="B242" s="211"/>
      <c r="C242" s="30" t="s">
        <v>231</v>
      </c>
      <c r="D242" s="23">
        <v>411.7</v>
      </c>
      <c r="E242" s="136">
        <v>923313.3</v>
      </c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>
        <v>984867.936666667</v>
      </c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50"/>
      <c r="AR242" s="50"/>
      <c r="AS242" s="50"/>
      <c r="AT242" s="50"/>
      <c r="AU242" s="136">
        <f t="shared" si="122"/>
        <v>984867.936666667</v>
      </c>
      <c r="AV242" s="50"/>
      <c r="AW242" s="50"/>
      <c r="AX242" s="50"/>
      <c r="AY242" s="50"/>
      <c r="AZ242" s="50"/>
      <c r="BA242" s="50"/>
      <c r="BB242" s="50"/>
      <c r="BC242" s="50"/>
      <c r="BD242" s="50"/>
      <c r="BE242" s="50"/>
      <c r="BF242" s="50"/>
      <c r="BG242" s="50"/>
      <c r="BH242" s="50"/>
      <c r="BI242" s="50"/>
      <c r="BJ242" s="50"/>
      <c r="BK242" s="50"/>
      <c r="BL242" s="50"/>
      <c r="BM242" s="50"/>
      <c r="BN242" s="50"/>
      <c r="BO242" s="50"/>
      <c r="BP242" s="50"/>
      <c r="BQ242" s="50"/>
      <c r="BR242" s="50"/>
      <c r="BS242" s="50"/>
      <c r="BT242" s="50"/>
      <c r="BU242" s="50"/>
      <c r="BV242" s="50"/>
      <c r="BW242" s="50"/>
      <c r="BX242" s="50"/>
      <c r="BY242" s="50"/>
      <c r="BZ242" s="50"/>
      <c r="CA242" s="50"/>
      <c r="CB242" s="50"/>
      <c r="CC242" s="50"/>
      <c r="CD242" s="50"/>
      <c r="CE242" s="50"/>
      <c r="CF242" s="50"/>
      <c r="CG242" s="50"/>
      <c r="CH242" s="50"/>
      <c r="CI242" s="50"/>
      <c r="CJ242" s="50">
        <f t="shared" si="90"/>
        <v>0</v>
      </c>
      <c r="CK242" s="50">
        <f t="shared" si="123"/>
        <v>984867.936666667</v>
      </c>
      <c r="CL242" s="50">
        <f t="shared" si="108"/>
        <v>1908181.236666667</v>
      </c>
      <c r="CN242" s="138"/>
      <c r="CO242" s="138"/>
    </row>
    <row r="243" spans="1:93" outlineLevel="1" x14ac:dyDescent="0.25">
      <c r="A243" s="129">
        <f t="shared" si="103"/>
        <v>236</v>
      </c>
      <c r="B243" s="211"/>
      <c r="C243" s="30" t="s">
        <v>232</v>
      </c>
      <c r="D243" s="23">
        <v>412</v>
      </c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50"/>
      <c r="AR243" s="50"/>
      <c r="AS243" s="50"/>
      <c r="AT243" s="50"/>
      <c r="AU243" s="136">
        <f t="shared" si="122"/>
        <v>0</v>
      </c>
      <c r="AV243" s="50"/>
      <c r="AW243" s="50"/>
      <c r="AX243" s="50"/>
      <c r="AY243" s="50"/>
      <c r="AZ243" s="50"/>
      <c r="BA243" s="50"/>
      <c r="BB243" s="50"/>
      <c r="BC243" s="50"/>
      <c r="BD243" s="50"/>
      <c r="BE243" s="50"/>
      <c r="BF243" s="50"/>
      <c r="BG243" s="50"/>
      <c r="BH243" s="50"/>
      <c r="BI243" s="50"/>
      <c r="BJ243" s="50"/>
      <c r="BK243" s="50"/>
      <c r="BL243" s="50"/>
      <c r="BM243" s="50"/>
      <c r="BN243" s="50"/>
      <c r="BO243" s="50"/>
      <c r="BP243" s="50"/>
      <c r="BQ243" s="50"/>
      <c r="BR243" s="50"/>
      <c r="BS243" s="50"/>
      <c r="BT243" s="50"/>
      <c r="BU243" s="50"/>
      <c r="BV243" s="50"/>
      <c r="BW243" s="50"/>
      <c r="BX243" s="50"/>
      <c r="BY243" s="50"/>
      <c r="BZ243" s="50"/>
      <c r="CA243" s="50"/>
      <c r="CB243" s="50"/>
      <c r="CC243" s="50"/>
      <c r="CD243" s="50"/>
      <c r="CE243" s="50"/>
      <c r="CF243" s="50"/>
      <c r="CG243" s="50"/>
      <c r="CH243" s="50"/>
      <c r="CI243" s="50"/>
      <c r="CJ243" s="50">
        <f t="shared" ref="CJ243:CJ246" si="124">SUM(AV243:CI243)</f>
        <v>0</v>
      </c>
      <c r="CK243" s="50">
        <f t="shared" si="123"/>
        <v>0</v>
      </c>
      <c r="CL243" s="50">
        <f t="shared" si="108"/>
        <v>0</v>
      </c>
      <c r="CN243" s="138"/>
      <c r="CO243" s="138"/>
    </row>
    <row r="244" spans="1:93" outlineLevel="1" x14ac:dyDescent="0.25">
      <c r="A244" s="129">
        <f t="shared" si="103"/>
        <v>237</v>
      </c>
      <c r="B244" s="211"/>
      <c r="C244" s="30" t="s">
        <v>233</v>
      </c>
      <c r="D244" s="23">
        <v>413</v>
      </c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50"/>
      <c r="AR244" s="50"/>
      <c r="AS244" s="50"/>
      <c r="AT244" s="50"/>
      <c r="AU244" s="136">
        <f t="shared" si="122"/>
        <v>0</v>
      </c>
      <c r="AV244" s="50"/>
      <c r="AW244" s="50"/>
      <c r="AX244" s="50"/>
      <c r="AY244" s="50"/>
      <c r="AZ244" s="50"/>
      <c r="BA244" s="50"/>
      <c r="BB244" s="50"/>
      <c r="BC244" s="50"/>
      <c r="BD244" s="50"/>
      <c r="BE244" s="50"/>
      <c r="BF244" s="50"/>
      <c r="BG244" s="50"/>
      <c r="BH244" s="50"/>
      <c r="BI244" s="50"/>
      <c r="BJ244" s="50"/>
      <c r="BK244" s="50"/>
      <c r="BL244" s="50"/>
      <c r="BM244" s="50"/>
      <c r="BN244" s="50"/>
      <c r="BO244" s="50"/>
      <c r="BP244" s="50"/>
      <c r="BQ244" s="50"/>
      <c r="BR244" s="50"/>
      <c r="BS244" s="50"/>
      <c r="BT244" s="50"/>
      <c r="BU244" s="50"/>
      <c r="BV244" s="50"/>
      <c r="BW244" s="50"/>
      <c r="BX244" s="50"/>
      <c r="BY244" s="50"/>
      <c r="BZ244" s="50"/>
      <c r="CA244" s="50"/>
      <c r="CB244" s="50"/>
      <c r="CC244" s="50"/>
      <c r="CD244" s="50"/>
      <c r="CE244" s="50"/>
      <c r="CF244" s="50"/>
      <c r="CG244" s="50"/>
      <c r="CH244" s="50"/>
      <c r="CI244" s="50"/>
      <c r="CJ244" s="50">
        <f t="shared" si="124"/>
        <v>0</v>
      </c>
      <c r="CK244" s="50">
        <f t="shared" si="123"/>
        <v>0</v>
      </c>
      <c r="CL244" s="50">
        <f t="shared" si="108"/>
        <v>0</v>
      </c>
      <c r="CN244" s="138"/>
      <c r="CO244" s="138"/>
    </row>
    <row r="245" spans="1:93" outlineLevel="1" x14ac:dyDescent="0.25">
      <c r="A245" s="129">
        <f t="shared" si="103"/>
        <v>238</v>
      </c>
      <c r="B245" s="211"/>
      <c r="C245" s="30" t="s">
        <v>234</v>
      </c>
      <c r="D245" s="48">
        <v>414</v>
      </c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50"/>
      <c r="AR245" s="50"/>
      <c r="AS245" s="50"/>
      <c r="AT245" s="50"/>
      <c r="AU245" s="136">
        <f t="shared" si="122"/>
        <v>0</v>
      </c>
      <c r="AV245" s="50"/>
      <c r="AW245" s="50"/>
      <c r="AX245" s="50"/>
      <c r="AY245" s="50"/>
      <c r="AZ245" s="50"/>
      <c r="BA245" s="50"/>
      <c r="BB245" s="50"/>
      <c r="BC245" s="50"/>
      <c r="BD245" s="50"/>
      <c r="BE245" s="50"/>
      <c r="BF245" s="50"/>
      <c r="BG245" s="50"/>
      <c r="BH245" s="50"/>
      <c r="BI245" s="50"/>
      <c r="BJ245" s="50"/>
      <c r="BK245" s="50"/>
      <c r="BL245" s="50"/>
      <c r="BM245" s="50"/>
      <c r="BN245" s="50"/>
      <c r="BO245" s="50"/>
      <c r="BP245" s="50"/>
      <c r="BQ245" s="50"/>
      <c r="BR245" s="50"/>
      <c r="BS245" s="50"/>
      <c r="BT245" s="50"/>
      <c r="BU245" s="50"/>
      <c r="BV245" s="50"/>
      <c r="BW245" s="50"/>
      <c r="BX245" s="50"/>
      <c r="BY245" s="50"/>
      <c r="BZ245" s="50"/>
      <c r="CA245" s="50"/>
      <c r="CB245" s="50"/>
      <c r="CC245" s="50"/>
      <c r="CD245" s="50"/>
      <c r="CE245" s="50"/>
      <c r="CF245" s="50"/>
      <c r="CG245" s="50"/>
      <c r="CH245" s="50"/>
      <c r="CI245" s="50"/>
      <c r="CJ245" s="50">
        <f t="shared" si="124"/>
        <v>0</v>
      </c>
      <c r="CK245" s="50">
        <f t="shared" si="123"/>
        <v>0</v>
      </c>
      <c r="CL245" s="50">
        <f t="shared" si="108"/>
        <v>0</v>
      </c>
      <c r="CN245" s="138"/>
      <c r="CO245" s="138"/>
    </row>
    <row r="246" spans="1:93" ht="15.6" customHeight="1" outlineLevel="1" x14ac:dyDescent="0.25">
      <c r="A246" s="129">
        <f t="shared" si="103"/>
        <v>239</v>
      </c>
      <c r="B246" s="212"/>
      <c r="C246" s="40" t="s">
        <v>235</v>
      </c>
      <c r="D246" s="49">
        <v>411.1</v>
      </c>
      <c r="E246" s="136">
        <v>252538.75</v>
      </c>
      <c r="F246" s="136"/>
      <c r="G246" s="136"/>
      <c r="H246" s="136"/>
      <c r="I246" s="136"/>
      <c r="J246" s="136"/>
      <c r="K246" s="136"/>
      <c r="L246" s="136"/>
      <c r="M246" s="136"/>
      <c r="N246" s="136"/>
      <c r="O246" s="136"/>
      <c r="P246" s="136"/>
      <c r="Q246" s="136"/>
      <c r="R246" s="136"/>
      <c r="S246" s="136"/>
      <c r="T246" s="136"/>
      <c r="U246" s="136"/>
      <c r="V246" s="136"/>
      <c r="W246" s="136"/>
      <c r="X246" s="136"/>
      <c r="Y246" s="136">
        <v>-252538.74689999997</v>
      </c>
      <c r="Z246" s="136"/>
      <c r="AA246" s="136"/>
      <c r="AB246" s="136"/>
      <c r="AC246" s="136"/>
      <c r="AD246" s="136"/>
      <c r="AE246" s="136"/>
      <c r="AF246" s="136"/>
      <c r="AG246" s="136"/>
      <c r="AH246" s="136"/>
      <c r="AI246" s="136"/>
      <c r="AJ246" s="136"/>
      <c r="AK246" s="136"/>
      <c r="AL246" s="136"/>
      <c r="AM246" s="136"/>
      <c r="AN246" s="136"/>
      <c r="AO246" s="136"/>
      <c r="AP246" s="136"/>
      <c r="AQ246" s="136"/>
      <c r="AR246" s="136"/>
      <c r="AS246" s="136"/>
      <c r="AT246" s="136"/>
      <c r="AU246" s="136">
        <f t="shared" si="122"/>
        <v>-252538.74689999997</v>
      </c>
      <c r="AV246" s="50"/>
      <c r="AW246" s="50"/>
      <c r="AX246" s="50"/>
      <c r="AY246" s="50"/>
      <c r="AZ246" s="50"/>
      <c r="BA246" s="50"/>
      <c r="BB246" s="50"/>
      <c r="BC246" s="50"/>
      <c r="BD246" s="50"/>
      <c r="BE246" s="50"/>
      <c r="BF246" s="136"/>
      <c r="BG246" s="50"/>
      <c r="BH246" s="50"/>
      <c r="BI246" s="50"/>
      <c r="BJ246" s="50"/>
      <c r="BK246" s="50"/>
      <c r="BL246" s="50"/>
      <c r="BM246" s="50"/>
      <c r="BN246" s="50"/>
      <c r="BO246" s="50"/>
      <c r="BP246" s="50"/>
      <c r="BQ246" s="50"/>
      <c r="BR246" s="50"/>
      <c r="BS246" s="50"/>
      <c r="BT246" s="50"/>
      <c r="BU246" s="50"/>
      <c r="BV246" s="50"/>
      <c r="BW246" s="50"/>
      <c r="BX246" s="50"/>
      <c r="BY246" s="50"/>
      <c r="BZ246" s="50"/>
      <c r="CA246" s="50"/>
      <c r="CB246" s="50"/>
      <c r="CC246" s="50"/>
      <c r="CD246" s="50"/>
      <c r="CE246" s="50"/>
      <c r="CF246" s="50"/>
      <c r="CG246" s="50"/>
      <c r="CH246" s="50"/>
      <c r="CI246" s="50"/>
      <c r="CJ246" s="50">
        <f t="shared" si="124"/>
        <v>0</v>
      </c>
      <c r="CK246" s="50">
        <f t="shared" si="123"/>
        <v>-252538.74689999997</v>
      </c>
      <c r="CL246" s="50">
        <f t="shared" si="108"/>
        <v>3.1000000308267772E-3</v>
      </c>
      <c r="CN246" s="138"/>
      <c r="CO246" s="138"/>
    </row>
    <row r="247" spans="1:93" outlineLevel="1" x14ac:dyDescent="0.25">
      <c r="A247" s="129">
        <f t="shared" si="103"/>
        <v>240</v>
      </c>
      <c r="B247" s="220" t="s">
        <v>236</v>
      </c>
      <c r="C247" s="213"/>
      <c r="D247" s="214"/>
      <c r="E247" s="141">
        <f>SUM(E241:E246)</f>
        <v>1175852.05</v>
      </c>
      <c r="F247" s="141">
        <f t="shared" ref="F247:CA247" si="125">SUM(F241:F246)</f>
        <v>0</v>
      </c>
      <c r="G247" s="141">
        <f t="shared" si="125"/>
        <v>0</v>
      </c>
      <c r="H247" s="141">
        <f t="shared" si="125"/>
        <v>0</v>
      </c>
      <c r="I247" s="141">
        <f t="shared" si="125"/>
        <v>0</v>
      </c>
      <c r="J247" s="141">
        <f t="shared" si="125"/>
        <v>0</v>
      </c>
      <c r="K247" s="141">
        <f t="shared" si="125"/>
        <v>0</v>
      </c>
      <c r="L247" s="141">
        <f t="shared" si="125"/>
        <v>0</v>
      </c>
      <c r="M247" s="141">
        <f t="shared" si="125"/>
        <v>0</v>
      </c>
      <c r="N247" s="141">
        <f t="shared" si="125"/>
        <v>0</v>
      </c>
      <c r="O247" s="141">
        <f t="shared" si="125"/>
        <v>0</v>
      </c>
      <c r="P247" s="141">
        <f t="shared" si="125"/>
        <v>0</v>
      </c>
      <c r="Q247" s="141">
        <f t="shared" si="125"/>
        <v>0</v>
      </c>
      <c r="R247" s="141">
        <f t="shared" si="125"/>
        <v>0</v>
      </c>
      <c r="S247" s="141">
        <f t="shared" si="125"/>
        <v>0</v>
      </c>
      <c r="T247" s="141">
        <f t="shared" si="125"/>
        <v>984867.936666667</v>
      </c>
      <c r="U247" s="141">
        <f t="shared" si="125"/>
        <v>0</v>
      </c>
      <c r="V247" s="141">
        <f t="shared" si="125"/>
        <v>0</v>
      </c>
      <c r="W247" s="141">
        <f t="shared" si="125"/>
        <v>0</v>
      </c>
      <c r="X247" s="141">
        <f t="shared" si="125"/>
        <v>0</v>
      </c>
      <c r="Y247" s="141">
        <f t="shared" si="125"/>
        <v>-252538.74689999997</v>
      </c>
      <c r="Z247" s="141">
        <f t="shared" si="125"/>
        <v>0</v>
      </c>
      <c r="AA247" s="141">
        <f t="shared" si="125"/>
        <v>0</v>
      </c>
      <c r="AB247" s="141">
        <f t="shared" si="125"/>
        <v>0</v>
      </c>
      <c r="AC247" s="141">
        <f t="shared" si="125"/>
        <v>0</v>
      </c>
      <c r="AD247" s="141">
        <f t="shared" si="125"/>
        <v>0</v>
      </c>
      <c r="AE247" s="141">
        <f t="shared" si="125"/>
        <v>0</v>
      </c>
      <c r="AF247" s="141">
        <f t="shared" si="125"/>
        <v>0</v>
      </c>
      <c r="AG247" s="141">
        <f t="shared" si="125"/>
        <v>0</v>
      </c>
      <c r="AH247" s="141">
        <f t="shared" si="125"/>
        <v>0</v>
      </c>
      <c r="AI247" s="141">
        <f t="shared" si="125"/>
        <v>0</v>
      </c>
      <c r="AJ247" s="141">
        <f t="shared" si="125"/>
        <v>0</v>
      </c>
      <c r="AK247" s="141">
        <f t="shared" si="125"/>
        <v>0</v>
      </c>
      <c r="AL247" s="141">
        <f t="shared" si="125"/>
        <v>0</v>
      </c>
      <c r="AM247" s="141">
        <f t="shared" si="125"/>
        <v>0</v>
      </c>
      <c r="AN247" s="141">
        <f t="shared" si="125"/>
        <v>0</v>
      </c>
      <c r="AO247" s="141">
        <f t="shared" si="125"/>
        <v>0</v>
      </c>
      <c r="AP247" s="141"/>
      <c r="AQ247" s="141">
        <f t="shared" si="125"/>
        <v>0</v>
      </c>
      <c r="AR247" s="141">
        <f t="shared" si="125"/>
        <v>0</v>
      </c>
      <c r="AS247" s="141">
        <f t="shared" si="125"/>
        <v>0</v>
      </c>
      <c r="AT247" s="141">
        <f t="shared" si="125"/>
        <v>0</v>
      </c>
      <c r="AU247" s="141">
        <f t="shared" si="125"/>
        <v>732329.18976666708</v>
      </c>
      <c r="AV247" s="141">
        <f t="shared" si="125"/>
        <v>0</v>
      </c>
      <c r="AW247" s="141">
        <f t="shared" si="125"/>
        <v>0</v>
      </c>
      <c r="AX247" s="141">
        <f t="shared" si="125"/>
        <v>0</v>
      </c>
      <c r="AY247" s="141">
        <f t="shared" si="125"/>
        <v>0</v>
      </c>
      <c r="AZ247" s="141">
        <f t="shared" si="125"/>
        <v>0</v>
      </c>
      <c r="BA247" s="141">
        <f t="shared" si="125"/>
        <v>0</v>
      </c>
      <c r="BB247" s="141">
        <f t="shared" si="125"/>
        <v>0</v>
      </c>
      <c r="BC247" s="141">
        <f t="shared" si="125"/>
        <v>0</v>
      </c>
      <c r="BD247" s="141">
        <f t="shared" si="125"/>
        <v>0</v>
      </c>
      <c r="BE247" s="141">
        <f t="shared" si="125"/>
        <v>0</v>
      </c>
      <c r="BF247" s="141">
        <f t="shared" si="125"/>
        <v>0</v>
      </c>
      <c r="BG247" s="141">
        <f t="shared" si="125"/>
        <v>0</v>
      </c>
      <c r="BH247" s="141">
        <f t="shared" si="125"/>
        <v>0</v>
      </c>
      <c r="BI247" s="141">
        <f t="shared" si="125"/>
        <v>0</v>
      </c>
      <c r="BJ247" s="141">
        <f t="shared" si="125"/>
        <v>0</v>
      </c>
      <c r="BK247" s="141">
        <f t="shared" si="125"/>
        <v>0</v>
      </c>
      <c r="BL247" s="141">
        <f t="shared" si="125"/>
        <v>0</v>
      </c>
      <c r="BM247" s="141">
        <f t="shared" si="125"/>
        <v>0</v>
      </c>
      <c r="BN247" s="141">
        <f t="shared" si="125"/>
        <v>0</v>
      </c>
      <c r="BO247" s="141">
        <f t="shared" si="125"/>
        <v>0</v>
      </c>
      <c r="BP247" s="141">
        <f t="shared" si="125"/>
        <v>0</v>
      </c>
      <c r="BQ247" s="141">
        <f t="shared" si="125"/>
        <v>0</v>
      </c>
      <c r="BR247" s="141">
        <f t="shared" si="125"/>
        <v>0</v>
      </c>
      <c r="BS247" s="141">
        <f t="shared" si="125"/>
        <v>0</v>
      </c>
      <c r="BT247" s="141">
        <f t="shared" si="125"/>
        <v>0</v>
      </c>
      <c r="BU247" s="141">
        <f t="shared" si="125"/>
        <v>0</v>
      </c>
      <c r="BV247" s="141">
        <f t="shared" si="125"/>
        <v>0</v>
      </c>
      <c r="BW247" s="141">
        <f t="shared" si="125"/>
        <v>0</v>
      </c>
      <c r="BX247" s="141">
        <f t="shared" si="125"/>
        <v>0</v>
      </c>
      <c r="BY247" s="141">
        <f t="shared" si="125"/>
        <v>0</v>
      </c>
      <c r="BZ247" s="141">
        <f t="shared" si="125"/>
        <v>0</v>
      </c>
      <c r="CA247" s="141">
        <f t="shared" si="125"/>
        <v>0</v>
      </c>
      <c r="CB247" s="141">
        <f t="shared" ref="CB247:CL247" si="126">SUM(CB241:CB246)</f>
        <v>0</v>
      </c>
      <c r="CC247" s="141">
        <f t="shared" si="126"/>
        <v>0</v>
      </c>
      <c r="CD247" s="141">
        <f t="shared" si="126"/>
        <v>0</v>
      </c>
      <c r="CE247" s="141">
        <f t="shared" si="126"/>
        <v>0</v>
      </c>
      <c r="CF247" s="141">
        <f t="shared" si="126"/>
        <v>0</v>
      </c>
      <c r="CG247" s="141">
        <f t="shared" si="126"/>
        <v>0</v>
      </c>
      <c r="CH247" s="141">
        <f t="shared" si="126"/>
        <v>0</v>
      </c>
      <c r="CI247" s="141">
        <f t="shared" si="126"/>
        <v>0</v>
      </c>
      <c r="CJ247" s="141">
        <f t="shared" si="126"/>
        <v>0</v>
      </c>
      <c r="CK247" s="141">
        <f t="shared" si="126"/>
        <v>732329.18976666708</v>
      </c>
      <c r="CL247" s="141">
        <f t="shared" si="126"/>
        <v>1908181.2397666671</v>
      </c>
      <c r="CN247" s="138"/>
      <c r="CO247" s="138"/>
    </row>
    <row r="248" spans="1:93" ht="16.5" outlineLevel="1" thickBot="1" x14ac:dyDescent="0.3">
      <c r="A248" s="129">
        <f t="shared" si="103"/>
        <v>241</v>
      </c>
      <c r="B248" s="201" t="s">
        <v>237</v>
      </c>
      <c r="C248" s="201"/>
      <c r="D248" s="202"/>
      <c r="E248" s="24">
        <f>SUM(E88,E132,E153,E178,E184,E189,E194,E209,E222,E230,E233,E240,E247)</f>
        <v>1152558116.3053851</v>
      </c>
      <c r="F248" s="24">
        <f t="shared" ref="F248:CA248" si="127">SUM(F88,F132,F153,F178,F184,F189,F194,F209,F222,F230,F233,F240,F247)</f>
        <v>10510982.286289798</v>
      </c>
      <c r="G248" s="24">
        <f t="shared" si="127"/>
        <v>-718687758.67800033</v>
      </c>
      <c r="H248" s="24">
        <f t="shared" si="127"/>
        <v>-22267.360875796054</v>
      </c>
      <c r="I248" s="24">
        <f t="shared" si="127"/>
        <v>2391601.7753268979</v>
      </c>
      <c r="J248" s="24">
        <f t="shared" si="127"/>
        <v>-16074542.57656165</v>
      </c>
      <c r="K248" s="24">
        <f t="shared" si="127"/>
        <v>-213041.17074922178</v>
      </c>
      <c r="L248" s="24">
        <f t="shared" si="127"/>
        <v>183413.51902969996</v>
      </c>
      <c r="M248" s="24">
        <f t="shared" si="127"/>
        <v>678.41161519914863</v>
      </c>
      <c r="N248" s="24">
        <f t="shared" si="127"/>
        <v>-13658.449104713156</v>
      </c>
      <c r="O248" s="24">
        <f t="shared" si="127"/>
        <v>-18993.65433911428</v>
      </c>
      <c r="P248" s="24">
        <f t="shared" si="127"/>
        <v>-1105216.2454017457</v>
      </c>
      <c r="Q248" s="24">
        <f t="shared" si="127"/>
        <v>151116.36784572125</v>
      </c>
      <c r="R248" s="24">
        <f t="shared" si="127"/>
        <v>30503.742766919091</v>
      </c>
      <c r="S248" s="24">
        <f t="shared" si="127"/>
        <v>435005.0623120963</v>
      </c>
      <c r="T248" s="24">
        <f t="shared" si="127"/>
        <v>778045.66996666696</v>
      </c>
      <c r="U248" s="24">
        <f t="shared" si="127"/>
        <v>-13098.494505843493</v>
      </c>
      <c r="V248" s="24">
        <f t="shared" si="127"/>
        <v>1117190.4516966809</v>
      </c>
      <c r="W248" s="24">
        <f t="shared" si="127"/>
        <v>2924834.9278341187</v>
      </c>
      <c r="X248" s="24">
        <f t="shared" si="127"/>
        <v>0</v>
      </c>
      <c r="Y248" s="24">
        <f t="shared" si="127"/>
        <v>6824350.6486590765</v>
      </c>
      <c r="Z248" s="24">
        <f t="shared" si="127"/>
        <v>-14420.256752399737</v>
      </c>
      <c r="AA248" s="24">
        <f t="shared" si="127"/>
        <v>0</v>
      </c>
      <c r="AB248" s="24">
        <f t="shared" si="127"/>
        <v>0</v>
      </c>
      <c r="AC248" s="24">
        <f t="shared" si="127"/>
        <v>-944846.67260394013</v>
      </c>
      <c r="AD248" s="24">
        <f t="shared" si="127"/>
        <v>267705.11489864736</v>
      </c>
      <c r="AE248" s="24">
        <f t="shared" si="127"/>
        <v>0</v>
      </c>
      <c r="AF248" s="24">
        <f t="shared" si="127"/>
        <v>0</v>
      </c>
      <c r="AG248" s="24">
        <f t="shared" si="127"/>
        <v>0</v>
      </c>
      <c r="AH248" s="24">
        <f t="shared" si="127"/>
        <v>0</v>
      </c>
      <c r="AI248" s="24">
        <f t="shared" si="127"/>
        <v>0</v>
      </c>
      <c r="AJ248" s="24">
        <f t="shared" si="127"/>
        <v>0</v>
      </c>
      <c r="AK248" s="24">
        <f t="shared" si="127"/>
        <v>0</v>
      </c>
      <c r="AL248" s="24">
        <f t="shared" si="127"/>
        <v>1702914.1352699972</v>
      </c>
      <c r="AM248" s="24">
        <f t="shared" si="127"/>
        <v>1275792.7171000002</v>
      </c>
      <c r="AN248" s="24">
        <f t="shared" si="127"/>
        <v>-69091.03</v>
      </c>
      <c r="AO248" s="24">
        <f t="shared" si="127"/>
        <v>0</v>
      </c>
      <c r="AP248" s="24">
        <f t="shared" si="127"/>
        <v>0</v>
      </c>
      <c r="AQ248" s="24">
        <f t="shared" si="127"/>
        <v>0</v>
      </c>
      <c r="AR248" s="24">
        <f t="shared" si="127"/>
        <v>0</v>
      </c>
      <c r="AS248" s="24">
        <f t="shared" si="127"/>
        <v>-662617.10414054128</v>
      </c>
      <c r="AT248" s="24">
        <f t="shared" si="127"/>
        <v>0</v>
      </c>
      <c r="AU248" s="24">
        <f t="shared" si="127"/>
        <v>-709245416.86242366</v>
      </c>
      <c r="AV248" s="24">
        <f t="shared" si="127"/>
        <v>-14346789.447113251</v>
      </c>
      <c r="AW248" s="24">
        <f t="shared" si="127"/>
        <v>0</v>
      </c>
      <c r="AX248" s="24">
        <f t="shared" si="127"/>
        <v>-5765144.459216197</v>
      </c>
      <c r="AY248" s="24">
        <f t="shared" si="127"/>
        <v>-133104.75165847223</v>
      </c>
      <c r="AZ248" s="24">
        <f t="shared" si="127"/>
        <v>596614.66645446536</v>
      </c>
      <c r="BA248" s="24">
        <f t="shared" si="127"/>
        <v>0</v>
      </c>
      <c r="BB248" s="24">
        <f t="shared" si="127"/>
        <v>0</v>
      </c>
      <c r="BC248" s="24">
        <f t="shared" si="127"/>
        <v>0</v>
      </c>
      <c r="BD248" s="24">
        <f t="shared" si="127"/>
        <v>203582.65075738163</v>
      </c>
      <c r="BE248" s="24">
        <f t="shared" si="127"/>
        <v>0</v>
      </c>
      <c r="BF248" s="24">
        <f t="shared" si="127"/>
        <v>185023.06626937975</v>
      </c>
      <c r="BG248" s="24">
        <f t="shared" si="127"/>
        <v>0</v>
      </c>
      <c r="BH248" s="24">
        <f t="shared" si="127"/>
        <v>0</v>
      </c>
      <c r="BI248" s="24">
        <f t="shared" si="127"/>
        <v>0</v>
      </c>
      <c r="BJ248" s="24">
        <f t="shared" si="127"/>
        <v>0</v>
      </c>
      <c r="BK248" s="24">
        <f t="shared" si="127"/>
        <v>0</v>
      </c>
      <c r="BL248" s="24">
        <f t="shared" si="127"/>
        <v>0</v>
      </c>
      <c r="BM248" s="24">
        <f t="shared" si="127"/>
        <v>0</v>
      </c>
      <c r="BN248" s="24">
        <f t="shared" si="127"/>
        <v>0</v>
      </c>
      <c r="BO248" s="24">
        <f t="shared" si="127"/>
        <v>0</v>
      </c>
      <c r="BP248" s="24">
        <f t="shared" si="127"/>
        <v>0</v>
      </c>
      <c r="BQ248" s="24">
        <f t="shared" si="127"/>
        <v>0</v>
      </c>
      <c r="BR248" s="24">
        <f t="shared" si="127"/>
        <v>-2295831.8296000003</v>
      </c>
      <c r="BS248" s="24">
        <f t="shared" si="127"/>
        <v>0</v>
      </c>
      <c r="BT248" s="24">
        <f t="shared" si="127"/>
        <v>-8365.7662636469395</v>
      </c>
      <c r="BU248" s="24">
        <f t="shared" si="127"/>
        <v>0</v>
      </c>
      <c r="BV248" s="24">
        <f t="shared" si="127"/>
        <v>298420.97900049301</v>
      </c>
      <c r="BW248" s="24">
        <f t="shared" si="127"/>
        <v>-33679.343200000003</v>
      </c>
      <c r="BX248" s="24">
        <f t="shared" si="127"/>
        <v>482904.13487989997</v>
      </c>
      <c r="BY248" s="24">
        <f t="shared" si="127"/>
        <v>318963.84300000005</v>
      </c>
      <c r="BZ248" s="24">
        <f t="shared" si="127"/>
        <v>488.0462</v>
      </c>
      <c r="CA248" s="24">
        <f t="shared" si="127"/>
        <v>300603.53971829993</v>
      </c>
      <c r="CB248" s="24">
        <f t="shared" ref="CB248:CJ248" si="128">SUM(CB88,CB132,CB153,CB178,CB184,CB189,CB194,CB209,CB222,CB230,CB233,CB240,CB247)</f>
        <v>0</v>
      </c>
      <c r="CC248" s="24">
        <f t="shared" si="128"/>
        <v>0</v>
      </c>
      <c r="CD248" s="24">
        <f t="shared" si="128"/>
        <v>0</v>
      </c>
      <c r="CE248" s="24">
        <f t="shared" si="128"/>
        <v>0</v>
      </c>
      <c r="CF248" s="24">
        <f t="shared" si="128"/>
        <v>0</v>
      </c>
      <c r="CG248" s="24">
        <f t="shared" si="128"/>
        <v>-4935675.905683361</v>
      </c>
      <c r="CH248" s="24">
        <f t="shared" si="128"/>
        <v>1037998.341264867</v>
      </c>
      <c r="CI248" s="24">
        <f t="shared" si="128"/>
        <v>-330440.00281978119</v>
      </c>
      <c r="CJ248" s="24">
        <f t="shared" si="128"/>
        <v>-24424432.238009922</v>
      </c>
      <c r="CK248" s="24">
        <f>SUM(CK88,CK132,CK153,CK178,CK184,CK189,CK194,CK209,CK222,CK230,CK233,CK240,CK247)+1</f>
        <v>-733669848.10043371</v>
      </c>
      <c r="CL248" s="24">
        <f>SUM(CL88,CL132,CL153,CL178,CL184,CL189,CL194,CL209,CL222,CL230,CL233,CL240,CL247)</f>
        <v>418888267.20495123</v>
      </c>
      <c r="CN248" s="138"/>
      <c r="CO248" s="138"/>
    </row>
    <row r="249" spans="1:93" ht="16.5" outlineLevel="1" thickBot="1" x14ac:dyDescent="0.3">
      <c r="A249" s="129">
        <f t="shared" si="103"/>
        <v>242</v>
      </c>
      <c r="B249" s="216" t="s">
        <v>238</v>
      </c>
      <c r="C249" s="216"/>
      <c r="D249" s="217"/>
      <c r="E249" s="24">
        <f>+E32-E248</f>
        <v>182074206.59461498</v>
      </c>
      <c r="F249" s="24">
        <f>+F32-F248</f>
        <v>32253615.866947755</v>
      </c>
      <c r="G249" s="24">
        <f t="shared" ref="G249:CA249" si="129">+G32-G248</f>
        <v>2084412.2876832485</v>
      </c>
      <c r="H249" s="24">
        <f t="shared" si="129"/>
        <v>-68328.809286971111</v>
      </c>
      <c r="I249" s="24">
        <f t="shared" si="129"/>
        <v>-2391601.7753268979</v>
      </c>
      <c r="J249" s="24">
        <f t="shared" si="129"/>
        <v>16074542.57656165</v>
      </c>
      <c r="K249" s="24">
        <f t="shared" si="129"/>
        <v>213041.17074922178</v>
      </c>
      <c r="L249" s="24">
        <f t="shared" si="129"/>
        <v>-183413.51902969996</v>
      </c>
      <c r="M249" s="24">
        <f t="shared" si="129"/>
        <v>-678.41161519914863</v>
      </c>
      <c r="N249" s="24">
        <f t="shared" si="129"/>
        <v>13658.449104713156</v>
      </c>
      <c r="O249" s="24">
        <f t="shared" si="129"/>
        <v>18993.65433911428</v>
      </c>
      <c r="P249" s="24">
        <f t="shared" si="129"/>
        <v>1105216.2454017457</v>
      </c>
      <c r="Q249" s="24">
        <f t="shared" si="129"/>
        <v>-151116.36784572125</v>
      </c>
      <c r="R249" s="24">
        <f t="shared" si="129"/>
        <v>-30503.742766919091</v>
      </c>
      <c r="S249" s="24">
        <f t="shared" si="129"/>
        <v>-435005.0623120963</v>
      </c>
      <c r="T249" s="24">
        <f t="shared" si="129"/>
        <v>-778045.66996666696</v>
      </c>
      <c r="U249" s="24">
        <f t="shared" si="129"/>
        <v>13098.494505843493</v>
      </c>
      <c r="V249" s="24">
        <f t="shared" si="129"/>
        <v>-1117190.4516966809</v>
      </c>
      <c r="W249" s="24">
        <f t="shared" si="129"/>
        <v>-2924834.9278341187</v>
      </c>
      <c r="X249" s="24">
        <f t="shared" si="129"/>
        <v>0</v>
      </c>
      <c r="Y249" s="24">
        <f t="shared" si="129"/>
        <v>-6824350.6486590765</v>
      </c>
      <c r="Z249" s="24">
        <f t="shared" si="129"/>
        <v>14420.256752399737</v>
      </c>
      <c r="AA249" s="24">
        <f t="shared" si="129"/>
        <v>0</v>
      </c>
      <c r="AB249" s="24">
        <f t="shared" si="129"/>
        <v>0</v>
      </c>
      <c r="AC249" s="24">
        <f t="shared" si="129"/>
        <v>-2899321.94739606</v>
      </c>
      <c r="AD249" s="24">
        <f t="shared" si="129"/>
        <v>-267705.11489864736</v>
      </c>
      <c r="AE249" s="24">
        <f t="shared" si="129"/>
        <v>0</v>
      </c>
      <c r="AF249" s="24">
        <f t="shared" si="129"/>
        <v>0</v>
      </c>
      <c r="AG249" s="24">
        <f t="shared" si="129"/>
        <v>0</v>
      </c>
      <c r="AH249" s="24">
        <f t="shared" si="129"/>
        <v>0</v>
      </c>
      <c r="AI249" s="24">
        <f t="shared" si="129"/>
        <v>0</v>
      </c>
      <c r="AJ249" s="24">
        <f t="shared" si="129"/>
        <v>0</v>
      </c>
      <c r="AK249" s="24">
        <f t="shared" si="129"/>
        <v>0</v>
      </c>
      <c r="AL249" s="24">
        <f t="shared" si="129"/>
        <v>-1702914.1352699972</v>
      </c>
      <c r="AM249" s="24">
        <f t="shared" si="129"/>
        <v>-1275792.7171000002</v>
      </c>
      <c r="AN249" s="24">
        <f t="shared" si="129"/>
        <v>69091.03</v>
      </c>
      <c r="AO249" s="24">
        <f t="shared" si="129"/>
        <v>0</v>
      </c>
      <c r="AP249" s="24">
        <f t="shared" si="129"/>
        <v>0</v>
      </c>
      <c r="AQ249" s="24">
        <f t="shared" si="129"/>
        <v>0</v>
      </c>
      <c r="AR249" s="24">
        <f t="shared" si="129"/>
        <v>0</v>
      </c>
      <c r="AS249" s="24">
        <f t="shared" si="129"/>
        <v>662617.10414054128</v>
      </c>
      <c r="AT249" s="24">
        <f t="shared" si="129"/>
        <v>0</v>
      </c>
      <c r="AU249" s="24">
        <f>+AU32-AU248</f>
        <v>31471903.835181355</v>
      </c>
      <c r="AV249" s="24">
        <f t="shared" si="129"/>
        <v>-44024033.448781371</v>
      </c>
      <c r="AW249" s="24">
        <f t="shared" si="129"/>
        <v>0</v>
      </c>
      <c r="AX249" s="24">
        <f t="shared" si="129"/>
        <v>-17690711.461626638</v>
      </c>
      <c r="AY249" s="24">
        <f t="shared" si="129"/>
        <v>133104.75165847223</v>
      </c>
      <c r="AZ249" s="24">
        <f t="shared" si="129"/>
        <v>-596614.66645446536</v>
      </c>
      <c r="BA249" s="24">
        <f t="shared" si="129"/>
        <v>0</v>
      </c>
      <c r="BB249" s="24">
        <f t="shared" si="129"/>
        <v>0</v>
      </c>
      <c r="BC249" s="24">
        <f t="shared" si="129"/>
        <v>0</v>
      </c>
      <c r="BD249" s="24">
        <f t="shared" si="129"/>
        <v>-203582.65075738163</v>
      </c>
      <c r="BE249" s="24">
        <f t="shared" si="129"/>
        <v>0</v>
      </c>
      <c r="BF249" s="24">
        <f t="shared" si="129"/>
        <v>-185023.06626937975</v>
      </c>
      <c r="BG249" s="24">
        <f t="shared" si="129"/>
        <v>0</v>
      </c>
      <c r="BH249" s="24">
        <f t="shared" si="129"/>
        <v>0</v>
      </c>
      <c r="BI249" s="24">
        <f t="shared" si="129"/>
        <v>0</v>
      </c>
      <c r="BJ249" s="24">
        <f t="shared" si="129"/>
        <v>0</v>
      </c>
      <c r="BK249" s="24">
        <f t="shared" si="129"/>
        <v>0</v>
      </c>
      <c r="BL249" s="24">
        <f t="shared" si="129"/>
        <v>0</v>
      </c>
      <c r="BM249" s="24">
        <f t="shared" si="129"/>
        <v>0</v>
      </c>
      <c r="BN249" s="24">
        <f t="shared" si="129"/>
        <v>0</v>
      </c>
      <c r="BO249" s="24">
        <f t="shared" si="129"/>
        <v>0</v>
      </c>
      <c r="BP249" s="24">
        <f t="shared" si="129"/>
        <v>0</v>
      </c>
      <c r="BQ249" s="24">
        <f t="shared" si="129"/>
        <v>0</v>
      </c>
      <c r="BR249" s="24">
        <f t="shared" si="129"/>
        <v>2295831.8296000003</v>
      </c>
      <c r="BS249" s="24">
        <f t="shared" si="129"/>
        <v>0</v>
      </c>
      <c r="BT249" s="24">
        <f t="shared" si="129"/>
        <v>8365.7662636469395</v>
      </c>
      <c r="BU249" s="24">
        <f t="shared" si="129"/>
        <v>0</v>
      </c>
      <c r="BV249" s="24">
        <f t="shared" si="129"/>
        <v>-298420.97900049301</v>
      </c>
      <c r="BW249" s="24">
        <f t="shared" si="129"/>
        <v>33679.343200000003</v>
      </c>
      <c r="BX249" s="24">
        <f t="shared" si="129"/>
        <v>-482904.13487989997</v>
      </c>
      <c r="BY249" s="24">
        <f t="shared" si="129"/>
        <v>-318963.84300000005</v>
      </c>
      <c r="BZ249" s="24">
        <f t="shared" si="129"/>
        <v>-488.0462</v>
      </c>
      <c r="CA249" s="24">
        <f t="shared" si="129"/>
        <v>-300603.53971829993</v>
      </c>
      <c r="CB249" s="24">
        <f t="shared" ref="CB249:CG249" si="130">+CB32-CB248</f>
        <v>0</v>
      </c>
      <c r="CC249" s="24">
        <f t="shared" si="130"/>
        <v>0</v>
      </c>
      <c r="CD249" s="24">
        <f t="shared" si="130"/>
        <v>0</v>
      </c>
      <c r="CE249" s="24">
        <f t="shared" si="130"/>
        <v>0</v>
      </c>
      <c r="CF249" s="24">
        <f t="shared" si="130"/>
        <v>0</v>
      </c>
      <c r="CG249" s="24">
        <f t="shared" si="130"/>
        <v>-15145433.094316639</v>
      </c>
      <c r="CH249" s="24">
        <f>+CH32-CH248</f>
        <v>-2374790.7095624562</v>
      </c>
      <c r="CI249" s="24">
        <f>+CI32-CI248</f>
        <v>330440.00281978119</v>
      </c>
      <c r="CJ249" s="24">
        <f t="shared" ref="CJ249:CK249" si="131">+CJ32-CJ248</f>
        <v>-78820147.94702512</v>
      </c>
      <c r="CK249" s="24">
        <f t="shared" si="131"/>
        <v>-47348245.111843705</v>
      </c>
      <c r="CL249" s="24">
        <f>+CL32-CL248</f>
        <v>134725962.48277146</v>
      </c>
      <c r="CN249" s="138"/>
      <c r="CO249" s="138"/>
    </row>
    <row r="250" spans="1:93" x14ac:dyDescent="0.25">
      <c r="A250" s="147"/>
      <c r="B250" s="148"/>
      <c r="C250" s="148"/>
      <c r="D250" s="148"/>
      <c r="E250" s="149"/>
      <c r="F250" s="149"/>
      <c r="G250" s="149"/>
      <c r="H250" s="149"/>
      <c r="I250" s="149"/>
      <c r="J250" s="149"/>
      <c r="K250" s="149"/>
      <c r="L250" s="149"/>
      <c r="M250" s="149"/>
      <c r="N250" s="149"/>
      <c r="O250" s="149"/>
      <c r="P250" s="149"/>
      <c r="Q250" s="149"/>
      <c r="R250" s="149"/>
      <c r="S250" s="149"/>
      <c r="T250" s="149"/>
      <c r="U250" s="149"/>
      <c r="V250" s="149"/>
      <c r="W250" s="149"/>
      <c r="X250" s="149"/>
      <c r="Y250" s="149"/>
      <c r="Z250" s="149"/>
      <c r="AA250" s="149"/>
      <c r="AB250" s="149"/>
      <c r="AC250" s="149"/>
      <c r="AD250" s="149"/>
      <c r="AE250" s="149"/>
      <c r="AF250" s="149"/>
      <c r="AG250" s="149"/>
      <c r="AH250" s="149"/>
      <c r="AI250" s="149"/>
      <c r="AJ250" s="149"/>
      <c r="AK250" s="149"/>
      <c r="AL250" s="149"/>
      <c r="AM250" s="149"/>
      <c r="AN250" s="149"/>
      <c r="AO250" s="149"/>
      <c r="AP250" s="149"/>
      <c r="AQ250" s="149"/>
      <c r="AR250" s="149"/>
      <c r="AS250" s="149"/>
      <c r="AT250" s="149"/>
      <c r="AU250" s="149"/>
      <c r="AV250" s="149"/>
      <c r="AW250" s="149"/>
      <c r="AX250" s="149"/>
      <c r="AY250" s="149"/>
      <c r="AZ250" s="149"/>
      <c r="BA250" s="149"/>
      <c r="BB250" s="149"/>
      <c r="BC250" s="149"/>
      <c r="BD250" s="149"/>
      <c r="BE250" s="149"/>
      <c r="BF250" s="149"/>
      <c r="BG250" s="149"/>
      <c r="BH250" s="149"/>
      <c r="BI250" s="149"/>
      <c r="BJ250" s="149"/>
      <c r="BK250" s="149"/>
      <c r="BL250" s="149"/>
      <c r="BM250" s="149"/>
      <c r="BN250" s="149"/>
      <c r="BO250" s="149"/>
      <c r="BP250" s="149"/>
      <c r="BQ250" s="149"/>
      <c r="BR250" s="149"/>
      <c r="BS250" s="149"/>
      <c r="BT250" s="149"/>
      <c r="BU250" s="149"/>
      <c r="BV250" s="149"/>
      <c r="BW250" s="149"/>
      <c r="BX250" s="149"/>
      <c r="BY250" s="149"/>
      <c r="BZ250" s="149"/>
      <c r="CA250" s="149"/>
      <c r="CB250" s="149"/>
      <c r="CC250" s="149"/>
      <c r="CD250" s="149"/>
      <c r="CE250" s="149"/>
      <c r="CF250" s="149"/>
      <c r="CG250" s="149"/>
      <c r="CH250" s="149"/>
      <c r="CI250" s="149"/>
      <c r="CJ250" s="150"/>
      <c r="CK250" s="150"/>
      <c r="CL250" s="150"/>
      <c r="CN250" s="138"/>
      <c r="CO250" s="138"/>
    </row>
    <row r="251" spans="1:93" x14ac:dyDescent="0.25">
      <c r="A251" s="147"/>
      <c r="B251" s="151"/>
      <c r="C251" s="151"/>
      <c r="D251" s="151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  <c r="T251" s="149"/>
      <c r="U251" s="149"/>
      <c r="V251" s="149"/>
      <c r="W251" s="149"/>
      <c r="X251" s="149"/>
      <c r="Y251" s="149"/>
      <c r="Z251" s="149"/>
      <c r="AA251" s="149"/>
      <c r="AB251" s="149"/>
      <c r="AC251" s="149"/>
      <c r="AD251" s="149"/>
      <c r="AE251" s="149"/>
      <c r="AF251" s="149"/>
      <c r="AG251" s="149"/>
      <c r="AH251" s="149"/>
      <c r="AI251" s="149"/>
      <c r="AJ251" s="149"/>
      <c r="AK251" s="149"/>
      <c r="AL251" s="149"/>
      <c r="AM251" s="149"/>
      <c r="AN251" s="149"/>
      <c r="AO251" s="149"/>
      <c r="AP251" s="149"/>
      <c r="AQ251" s="149"/>
      <c r="AR251" s="149"/>
      <c r="AS251" s="149"/>
      <c r="AT251" s="149"/>
      <c r="AU251" s="149"/>
      <c r="AV251" s="149"/>
      <c r="AW251" s="149"/>
      <c r="AX251" s="149"/>
      <c r="AY251" s="149"/>
      <c r="AZ251" s="149"/>
      <c r="BA251" s="149"/>
      <c r="BB251" s="149"/>
      <c r="BC251" s="149"/>
      <c r="BD251" s="149"/>
      <c r="BE251" s="149"/>
      <c r="BF251" s="149"/>
      <c r="BG251" s="149"/>
      <c r="BH251" s="149"/>
      <c r="BI251" s="149"/>
      <c r="BJ251" s="149"/>
      <c r="BK251" s="149"/>
      <c r="BL251" s="149"/>
      <c r="BM251" s="149"/>
      <c r="BN251" s="149"/>
      <c r="BO251" s="149"/>
      <c r="BP251" s="149"/>
      <c r="BQ251" s="149"/>
      <c r="BR251" s="149"/>
      <c r="BS251" s="149"/>
      <c r="BT251" s="149"/>
      <c r="BU251" s="149"/>
      <c r="BV251" s="149"/>
      <c r="BW251" s="149"/>
      <c r="BX251" s="149"/>
      <c r="BY251" s="149"/>
      <c r="BZ251" s="149"/>
      <c r="CA251" s="149"/>
      <c r="CB251" s="149"/>
      <c r="CC251" s="149"/>
      <c r="CD251" s="149"/>
      <c r="CE251" s="149"/>
      <c r="CF251" s="149"/>
      <c r="CG251" s="149"/>
      <c r="CH251" s="149"/>
      <c r="CI251" s="149"/>
      <c r="CJ251" s="150"/>
      <c r="CK251" s="150"/>
      <c r="CL251" s="150"/>
      <c r="CN251" s="138"/>
      <c r="CO251" s="138"/>
    </row>
    <row r="252" spans="1:93" x14ac:dyDescent="0.25">
      <c r="A252" s="129">
        <f>A249+1</f>
        <v>243</v>
      </c>
      <c r="B252" s="192" t="s">
        <v>239</v>
      </c>
      <c r="C252" s="43" t="s">
        <v>240</v>
      </c>
      <c r="D252" s="26">
        <v>301</v>
      </c>
      <c r="E252" s="50">
        <v>158691.96</v>
      </c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>
        <v>0</v>
      </c>
      <c r="Y252" s="50">
        <v>0</v>
      </c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50"/>
      <c r="AR252" s="50"/>
      <c r="AS252" s="50"/>
      <c r="AT252" s="50"/>
      <c r="AU252" s="50">
        <f>SUM(F252:AT252)</f>
        <v>0</v>
      </c>
      <c r="AV252" s="50"/>
      <c r="AW252" s="50"/>
      <c r="AX252" s="50"/>
      <c r="AY252" s="50"/>
      <c r="AZ252" s="50"/>
      <c r="BA252" s="50"/>
      <c r="BB252" s="50"/>
      <c r="BC252" s="50"/>
      <c r="BD252" s="50"/>
      <c r="BE252" s="50"/>
      <c r="BF252" s="50"/>
      <c r="BG252" s="50"/>
      <c r="BH252" s="50"/>
      <c r="BI252" s="50"/>
      <c r="BJ252" s="50"/>
      <c r="BK252" s="50"/>
      <c r="BL252" s="50"/>
      <c r="BM252" s="50"/>
      <c r="BN252" s="50"/>
      <c r="BO252" s="50"/>
      <c r="BP252" s="50"/>
      <c r="BQ252" s="50"/>
      <c r="BR252" s="50"/>
      <c r="BS252" s="50"/>
      <c r="BT252" s="50"/>
      <c r="BU252" s="50"/>
      <c r="BV252" s="50"/>
      <c r="BW252" s="50"/>
      <c r="BX252" s="50">
        <v>0</v>
      </c>
      <c r="BY252" s="50">
        <v>0</v>
      </c>
      <c r="BZ252" s="50">
        <v>0</v>
      </c>
      <c r="CA252" s="50">
        <v>0</v>
      </c>
      <c r="CB252" s="50"/>
      <c r="CC252" s="50"/>
      <c r="CD252" s="50"/>
      <c r="CE252" s="50"/>
      <c r="CF252" s="50"/>
      <c r="CG252" s="50"/>
      <c r="CH252" s="50"/>
      <c r="CI252" s="50"/>
      <c r="CJ252" s="50">
        <f>SUM(AV252:CI252)</f>
        <v>0</v>
      </c>
      <c r="CK252" s="50">
        <f t="shared" ref="CK252:CK316" si="132">CJ252+AU252</f>
        <v>0</v>
      </c>
      <c r="CL252" s="50">
        <f>CK252+E252</f>
        <v>158691.96</v>
      </c>
      <c r="CN252" s="138"/>
      <c r="CO252" s="138"/>
    </row>
    <row r="253" spans="1:93" x14ac:dyDescent="0.25">
      <c r="A253" s="129">
        <f t="shared" ref="A253:A316" si="133">A252+1</f>
        <v>244</v>
      </c>
      <c r="B253" s="193"/>
      <c r="C253" s="43" t="s">
        <v>241</v>
      </c>
      <c r="D253" s="26">
        <v>302</v>
      </c>
      <c r="E253" s="50">
        <v>491237.54215500003</v>
      </c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>
        <v>-40008.475000000093</v>
      </c>
      <c r="Y253" s="50">
        <v>0</v>
      </c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50"/>
      <c r="AR253" s="50"/>
      <c r="AS253" s="50"/>
      <c r="AT253" s="50"/>
      <c r="AU253" s="50">
        <f>SUM(F253:AT253)</f>
        <v>-40008.475000000093</v>
      </c>
      <c r="AV253" s="50"/>
      <c r="AW253" s="50"/>
      <c r="AX253" s="50"/>
      <c r="AY253" s="50"/>
      <c r="AZ253" s="50"/>
      <c r="BA253" s="50"/>
      <c r="BB253" s="50"/>
      <c r="BC253" s="50"/>
      <c r="BD253" s="50"/>
      <c r="BE253" s="50"/>
      <c r="BF253" s="50"/>
      <c r="BG253" s="50"/>
      <c r="BH253" s="50"/>
      <c r="BI253" s="50"/>
      <c r="BJ253" s="50"/>
      <c r="BK253" s="50"/>
      <c r="BL253" s="50"/>
      <c r="BM253" s="50"/>
      <c r="BN253" s="50"/>
      <c r="BO253" s="50"/>
      <c r="BP253" s="50"/>
      <c r="BQ253" s="50"/>
      <c r="BR253" s="50"/>
      <c r="BS253" s="50"/>
      <c r="BT253" s="50"/>
      <c r="BU253" s="50"/>
      <c r="BV253" s="50"/>
      <c r="BW253" s="50"/>
      <c r="BX253" s="50">
        <v>0</v>
      </c>
      <c r="BY253" s="50">
        <v>0</v>
      </c>
      <c r="BZ253" s="50">
        <v>0</v>
      </c>
      <c r="CA253" s="50">
        <v>1987441.9364749999</v>
      </c>
      <c r="CB253" s="50"/>
      <c r="CC253" s="50"/>
      <c r="CD253" s="50"/>
      <c r="CE253" s="50"/>
      <c r="CF253" s="50"/>
      <c r="CG253" s="50"/>
      <c r="CH253" s="50"/>
      <c r="CI253" s="50"/>
      <c r="CJ253" s="50">
        <f>SUM(AV253:CI253)</f>
        <v>1987441.9364749999</v>
      </c>
      <c r="CK253" s="50">
        <f t="shared" si="132"/>
        <v>1947433.4614749998</v>
      </c>
      <c r="CL253" s="50">
        <f>CK253+E253</f>
        <v>2438671.0036299997</v>
      </c>
      <c r="CN253" s="138"/>
      <c r="CO253" s="138"/>
    </row>
    <row r="254" spans="1:93" x14ac:dyDescent="0.25">
      <c r="A254" s="129">
        <f t="shared" si="133"/>
        <v>245</v>
      </c>
      <c r="B254" s="193"/>
      <c r="C254" s="54" t="s">
        <v>242</v>
      </c>
      <c r="D254" s="38">
        <v>303</v>
      </c>
      <c r="E254" s="50">
        <v>204640560.47256395</v>
      </c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>
        <v>-31689353.5788894</v>
      </c>
      <c r="Y254" s="50">
        <v>0</v>
      </c>
      <c r="Z254" s="50"/>
      <c r="AA254" s="50"/>
      <c r="AB254" s="50"/>
      <c r="AC254" s="50">
        <v>-2133888.3503678772</v>
      </c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50"/>
      <c r="AR254" s="50"/>
      <c r="AS254" s="50">
        <v>-383913.02885072777</v>
      </c>
      <c r="AT254" s="50"/>
      <c r="AU254" s="50">
        <f>SUM(F254:AT254)</f>
        <v>-34207154.958108</v>
      </c>
      <c r="AV254" s="50"/>
      <c r="AW254" s="50"/>
      <c r="AX254" s="50"/>
      <c r="AY254" s="50"/>
      <c r="AZ254" s="50"/>
      <c r="BA254" s="50"/>
      <c r="BB254" s="50"/>
      <c r="BC254" s="50"/>
      <c r="BD254" s="50"/>
      <c r="BE254" s="50"/>
      <c r="BF254" s="50"/>
      <c r="BG254" s="50"/>
      <c r="BH254" s="50"/>
      <c r="BI254" s="50"/>
      <c r="BJ254" s="50"/>
      <c r="BK254" s="50"/>
      <c r="BL254" s="50"/>
      <c r="BM254" s="50"/>
      <c r="BN254" s="50"/>
      <c r="BO254" s="50"/>
      <c r="BP254" s="50"/>
      <c r="BQ254" s="50"/>
      <c r="BR254" s="50"/>
      <c r="BS254" s="50">
        <v>2133888.3503678772</v>
      </c>
      <c r="BT254" s="50"/>
      <c r="BU254" s="50"/>
      <c r="BV254" s="50"/>
      <c r="BW254" s="50"/>
      <c r="BX254" s="50">
        <v>12775002.332585</v>
      </c>
      <c r="BY254" s="50">
        <v>0</v>
      </c>
      <c r="BZ254" s="50">
        <v>0</v>
      </c>
      <c r="CA254" s="50">
        <v>19135136.78771</v>
      </c>
      <c r="CB254" s="50"/>
      <c r="CC254" s="50"/>
      <c r="CD254" s="50"/>
      <c r="CE254" s="50"/>
      <c r="CF254" s="50" t="s">
        <v>698</v>
      </c>
      <c r="CG254" s="50"/>
      <c r="CH254" s="50"/>
      <c r="CI254" s="50">
        <v>74624.310999999871</v>
      </c>
      <c r="CJ254" s="50">
        <f>SUM(AV254:CI254)</f>
        <v>34118651.781662874</v>
      </c>
      <c r="CK254" s="50">
        <f t="shared" si="132"/>
        <v>-88503.176445126534</v>
      </c>
      <c r="CL254" s="50">
        <f>CK254+E254</f>
        <v>204552057.29611883</v>
      </c>
      <c r="CN254" s="138"/>
      <c r="CO254" s="138"/>
    </row>
    <row r="255" spans="1:93" x14ac:dyDescent="0.25">
      <c r="A255" s="129">
        <f t="shared" si="133"/>
        <v>246</v>
      </c>
      <c r="B255" s="193"/>
      <c r="C255" s="221" t="s">
        <v>243</v>
      </c>
      <c r="D255" s="222"/>
      <c r="E255" s="141">
        <f>SUM(E252:E254)</f>
        <v>205290489.97471896</v>
      </c>
      <c r="F255" s="141">
        <f>SUM(F252:F254)</f>
        <v>0</v>
      </c>
      <c r="G255" s="141">
        <f t="shared" ref="G255:AT255" si="134">SUM(G252:G254)</f>
        <v>0</v>
      </c>
      <c r="H255" s="141">
        <f t="shared" si="134"/>
        <v>0</v>
      </c>
      <c r="I255" s="141">
        <f t="shared" si="134"/>
        <v>0</v>
      </c>
      <c r="J255" s="141">
        <f t="shared" si="134"/>
        <v>0</v>
      </c>
      <c r="K255" s="141">
        <f t="shared" si="134"/>
        <v>0</v>
      </c>
      <c r="L255" s="141">
        <f t="shared" si="134"/>
        <v>0</v>
      </c>
      <c r="M255" s="141">
        <f t="shared" si="134"/>
        <v>0</v>
      </c>
      <c r="N255" s="141">
        <f t="shared" si="134"/>
        <v>0</v>
      </c>
      <c r="O255" s="141">
        <f t="shared" si="134"/>
        <v>0</v>
      </c>
      <c r="P255" s="141">
        <f t="shared" si="134"/>
        <v>0</v>
      </c>
      <c r="Q255" s="141">
        <f t="shared" si="134"/>
        <v>0</v>
      </c>
      <c r="R255" s="141">
        <f t="shared" si="134"/>
        <v>0</v>
      </c>
      <c r="S255" s="141">
        <f t="shared" si="134"/>
        <v>0</v>
      </c>
      <c r="T255" s="141">
        <f t="shared" si="134"/>
        <v>0</v>
      </c>
      <c r="U255" s="141">
        <f t="shared" si="134"/>
        <v>0</v>
      </c>
      <c r="V255" s="141">
        <f t="shared" si="134"/>
        <v>0</v>
      </c>
      <c r="W255" s="141">
        <f t="shared" si="134"/>
        <v>0</v>
      </c>
      <c r="X255" s="141">
        <f t="shared" si="134"/>
        <v>-31729362.053889401</v>
      </c>
      <c r="Y255" s="141">
        <f t="shared" si="134"/>
        <v>0</v>
      </c>
      <c r="Z255" s="141">
        <f t="shared" si="134"/>
        <v>0</v>
      </c>
      <c r="AA255" s="141">
        <f t="shared" si="134"/>
        <v>0</v>
      </c>
      <c r="AB255" s="141">
        <f t="shared" si="134"/>
        <v>0</v>
      </c>
      <c r="AC255" s="141">
        <f t="shared" si="134"/>
        <v>-2133888.3503678772</v>
      </c>
      <c r="AD255" s="141">
        <f t="shared" si="134"/>
        <v>0</v>
      </c>
      <c r="AE255" s="141">
        <f t="shared" si="134"/>
        <v>0</v>
      </c>
      <c r="AF255" s="141">
        <f t="shared" si="134"/>
        <v>0</v>
      </c>
      <c r="AG255" s="141">
        <f t="shared" si="134"/>
        <v>0</v>
      </c>
      <c r="AH255" s="141">
        <f t="shared" si="134"/>
        <v>0</v>
      </c>
      <c r="AI255" s="141">
        <f t="shared" si="134"/>
        <v>0</v>
      </c>
      <c r="AJ255" s="141">
        <f t="shared" si="134"/>
        <v>0</v>
      </c>
      <c r="AK255" s="141">
        <f t="shared" si="134"/>
        <v>0</v>
      </c>
      <c r="AL255" s="141">
        <f t="shared" si="134"/>
        <v>0</v>
      </c>
      <c r="AM255" s="141">
        <f t="shared" si="134"/>
        <v>0</v>
      </c>
      <c r="AN255" s="141">
        <f t="shared" si="134"/>
        <v>0</v>
      </c>
      <c r="AO255" s="141">
        <f t="shared" si="134"/>
        <v>0</v>
      </c>
      <c r="AP255" s="141"/>
      <c r="AQ255" s="141">
        <f t="shared" si="134"/>
        <v>0</v>
      </c>
      <c r="AR255" s="141">
        <f t="shared" si="134"/>
        <v>0</v>
      </c>
      <c r="AS255" s="141">
        <f>SUM(AS252:AS254)</f>
        <v>-383913.02885072777</v>
      </c>
      <c r="AT255" s="141">
        <f t="shared" si="134"/>
        <v>0</v>
      </c>
      <c r="AU255" s="141">
        <f>SUM(AU252:AU254)</f>
        <v>-34247163.433108002</v>
      </c>
      <c r="AV255" s="141">
        <f t="shared" ref="AV255:CL255" si="135">SUM(AV252:AV254)</f>
        <v>0</v>
      </c>
      <c r="AW255" s="141">
        <f t="shared" si="135"/>
        <v>0</v>
      </c>
      <c r="AX255" s="141">
        <f t="shared" si="135"/>
        <v>0</v>
      </c>
      <c r="AY255" s="141">
        <f t="shared" si="135"/>
        <v>0</v>
      </c>
      <c r="AZ255" s="141">
        <f t="shared" si="135"/>
        <v>0</v>
      </c>
      <c r="BA255" s="141">
        <f t="shared" si="135"/>
        <v>0</v>
      </c>
      <c r="BB255" s="141">
        <f t="shared" si="135"/>
        <v>0</v>
      </c>
      <c r="BC255" s="141">
        <f t="shared" si="135"/>
        <v>0</v>
      </c>
      <c r="BD255" s="141">
        <f t="shared" si="135"/>
        <v>0</v>
      </c>
      <c r="BE255" s="141">
        <f t="shared" si="135"/>
        <v>0</v>
      </c>
      <c r="BF255" s="141">
        <f t="shared" si="135"/>
        <v>0</v>
      </c>
      <c r="BG255" s="141">
        <f t="shared" si="135"/>
        <v>0</v>
      </c>
      <c r="BH255" s="141">
        <f t="shared" si="135"/>
        <v>0</v>
      </c>
      <c r="BI255" s="141">
        <f t="shared" si="135"/>
        <v>0</v>
      </c>
      <c r="BJ255" s="141">
        <f t="shared" si="135"/>
        <v>0</v>
      </c>
      <c r="BK255" s="141">
        <f t="shared" si="135"/>
        <v>0</v>
      </c>
      <c r="BL255" s="141">
        <f t="shared" si="135"/>
        <v>0</v>
      </c>
      <c r="BM255" s="141">
        <f t="shared" si="135"/>
        <v>0</v>
      </c>
      <c r="BN255" s="141">
        <f t="shared" si="135"/>
        <v>0</v>
      </c>
      <c r="BO255" s="141">
        <f t="shared" si="135"/>
        <v>0</v>
      </c>
      <c r="BP255" s="141">
        <f t="shared" si="135"/>
        <v>0</v>
      </c>
      <c r="BQ255" s="141">
        <f t="shared" si="135"/>
        <v>0</v>
      </c>
      <c r="BR255" s="141">
        <f t="shared" si="135"/>
        <v>0</v>
      </c>
      <c r="BS255" s="141">
        <f t="shared" si="135"/>
        <v>2133888.3503678772</v>
      </c>
      <c r="BT255" s="141">
        <f t="shared" si="135"/>
        <v>0</v>
      </c>
      <c r="BU255" s="141">
        <f t="shared" si="135"/>
        <v>0</v>
      </c>
      <c r="BV255" s="141">
        <f t="shared" si="135"/>
        <v>0</v>
      </c>
      <c r="BW255" s="141">
        <f t="shared" si="135"/>
        <v>0</v>
      </c>
      <c r="BX255" s="141">
        <f t="shared" si="135"/>
        <v>12775002.332585</v>
      </c>
      <c r="BY255" s="141">
        <f t="shared" si="135"/>
        <v>0</v>
      </c>
      <c r="BZ255" s="141">
        <f t="shared" si="135"/>
        <v>0</v>
      </c>
      <c r="CA255" s="141">
        <f t="shared" si="135"/>
        <v>21122578.724185001</v>
      </c>
      <c r="CB255" s="141">
        <f t="shared" si="135"/>
        <v>0</v>
      </c>
      <c r="CC255" s="141">
        <f t="shared" si="135"/>
        <v>0</v>
      </c>
      <c r="CD255" s="141">
        <f t="shared" si="135"/>
        <v>0</v>
      </c>
      <c r="CE255" s="141">
        <f t="shared" si="135"/>
        <v>0</v>
      </c>
      <c r="CF255" s="141">
        <f t="shared" si="135"/>
        <v>0</v>
      </c>
      <c r="CG255" s="141">
        <f t="shared" si="135"/>
        <v>0</v>
      </c>
      <c r="CH255" s="141">
        <f t="shared" si="135"/>
        <v>0</v>
      </c>
      <c r="CI255" s="141">
        <f t="shared" si="135"/>
        <v>74624.310999999871</v>
      </c>
      <c r="CJ255" s="141">
        <f t="shared" si="135"/>
        <v>36106093.718137875</v>
      </c>
      <c r="CK255" s="141">
        <f t="shared" si="135"/>
        <v>1858930.2850298733</v>
      </c>
      <c r="CL255" s="141">
        <f t="shared" si="135"/>
        <v>207149420.25974882</v>
      </c>
      <c r="CN255" s="138"/>
      <c r="CO255" s="138"/>
    </row>
    <row r="256" spans="1:93" x14ac:dyDescent="0.25">
      <c r="A256" s="129">
        <f t="shared" si="133"/>
        <v>247</v>
      </c>
      <c r="B256" s="211"/>
      <c r="C256" s="28" t="s">
        <v>244</v>
      </c>
      <c r="D256" s="35">
        <v>304</v>
      </c>
      <c r="E256" s="50">
        <v>2042.5200000000002</v>
      </c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>
        <v>0</v>
      </c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  <c r="AS256" s="50"/>
      <c r="AT256" s="50"/>
      <c r="AU256" s="50">
        <f>SUM(F256:AT256)</f>
        <v>0</v>
      </c>
      <c r="AV256" s="50"/>
      <c r="AW256" s="50"/>
      <c r="AX256" s="50"/>
      <c r="AY256" s="50"/>
      <c r="AZ256" s="50"/>
      <c r="BA256" s="50"/>
      <c r="BB256" s="50"/>
      <c r="BC256" s="50"/>
      <c r="BD256" s="50"/>
      <c r="BE256" s="50"/>
      <c r="BF256" s="50"/>
      <c r="BG256" s="50"/>
      <c r="BH256" s="50"/>
      <c r="BI256" s="50"/>
      <c r="BJ256" s="50"/>
      <c r="BK256" s="50"/>
      <c r="BL256" s="50"/>
      <c r="BM256" s="50"/>
      <c r="BN256" s="50"/>
      <c r="BO256" s="50"/>
      <c r="BP256" s="50"/>
      <c r="BQ256" s="50"/>
      <c r="BR256" s="50"/>
      <c r="BS256" s="50"/>
      <c r="BT256" s="50"/>
      <c r="BU256" s="50"/>
      <c r="BV256" s="50"/>
      <c r="BW256" s="50"/>
      <c r="BX256" s="50">
        <v>0</v>
      </c>
      <c r="BY256" s="50">
        <v>0</v>
      </c>
      <c r="BZ256" s="50">
        <v>0</v>
      </c>
      <c r="CA256" s="50">
        <v>0</v>
      </c>
      <c r="CB256" s="50"/>
      <c r="CC256" s="50"/>
      <c r="CD256" s="50"/>
      <c r="CE256" s="50"/>
      <c r="CF256" s="50"/>
      <c r="CG256" s="50"/>
      <c r="CH256" s="50"/>
      <c r="CI256" s="50"/>
      <c r="CJ256" s="50">
        <f>SUM(AV256:CI256)</f>
        <v>0</v>
      </c>
      <c r="CK256" s="50">
        <f t="shared" si="132"/>
        <v>0</v>
      </c>
      <c r="CL256" s="50">
        <f>CK256+E256</f>
        <v>2042.5200000000002</v>
      </c>
      <c r="CN256" s="138"/>
      <c r="CO256" s="138"/>
    </row>
    <row r="257" spans="1:93" x14ac:dyDescent="0.25">
      <c r="A257" s="129">
        <f t="shared" si="133"/>
        <v>248</v>
      </c>
      <c r="B257" s="211"/>
      <c r="C257" s="31" t="s">
        <v>245</v>
      </c>
      <c r="D257" s="26">
        <v>305</v>
      </c>
      <c r="E257" s="50">
        <v>0</v>
      </c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142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50"/>
      <c r="AR257" s="50"/>
      <c r="AS257" s="50"/>
      <c r="AT257" s="50"/>
      <c r="AU257" s="50">
        <f>SUM(F257:AT257)</f>
        <v>0</v>
      </c>
      <c r="AV257" s="50"/>
      <c r="AW257" s="50"/>
      <c r="AX257" s="50"/>
      <c r="AY257" s="50"/>
      <c r="AZ257" s="50"/>
      <c r="BA257" s="50"/>
      <c r="BB257" s="50"/>
      <c r="BC257" s="50"/>
      <c r="BD257" s="50"/>
      <c r="BE257" s="50"/>
      <c r="BF257" s="50"/>
      <c r="BG257" s="50"/>
      <c r="BH257" s="50"/>
      <c r="BI257" s="50"/>
      <c r="BJ257" s="50"/>
      <c r="BK257" s="50"/>
      <c r="BL257" s="50"/>
      <c r="BM257" s="50"/>
      <c r="BN257" s="50"/>
      <c r="BO257" s="50"/>
      <c r="BP257" s="50"/>
      <c r="BQ257" s="50"/>
      <c r="BR257" s="50"/>
      <c r="BS257" s="50"/>
      <c r="BT257" s="50"/>
      <c r="BU257" s="50"/>
      <c r="BV257" s="50"/>
      <c r="BW257" s="50"/>
      <c r="BX257" s="50">
        <v>0</v>
      </c>
      <c r="BY257" s="50">
        <v>0</v>
      </c>
      <c r="BZ257" s="50">
        <v>0</v>
      </c>
      <c r="CA257" s="50">
        <v>0</v>
      </c>
      <c r="CB257" s="50"/>
      <c r="CC257" s="50"/>
      <c r="CD257" s="50"/>
      <c r="CE257" s="50"/>
      <c r="CF257" s="50"/>
      <c r="CG257" s="50"/>
      <c r="CH257" s="50"/>
      <c r="CI257" s="50"/>
      <c r="CJ257" s="50">
        <f>SUM(AV257:CI257)</f>
        <v>0</v>
      </c>
      <c r="CK257" s="50">
        <f t="shared" si="132"/>
        <v>0</v>
      </c>
      <c r="CL257" s="50">
        <f>CK257+E257</f>
        <v>0</v>
      </c>
      <c r="CN257" s="138"/>
      <c r="CO257" s="138"/>
    </row>
    <row r="258" spans="1:93" x14ac:dyDescent="0.25">
      <c r="A258" s="129">
        <f t="shared" si="133"/>
        <v>249</v>
      </c>
      <c r="B258" s="211"/>
      <c r="C258" s="31" t="s">
        <v>246</v>
      </c>
      <c r="D258" s="26">
        <v>311</v>
      </c>
      <c r="E258" s="50">
        <v>0</v>
      </c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>
        <v>0</v>
      </c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50"/>
      <c r="AR258" s="50"/>
      <c r="AS258" s="50"/>
      <c r="AT258" s="50"/>
      <c r="AU258" s="50">
        <f>SUM(F258:AT258)</f>
        <v>0</v>
      </c>
      <c r="AV258" s="50"/>
      <c r="AW258" s="50"/>
      <c r="AX258" s="50"/>
      <c r="AY258" s="50"/>
      <c r="AZ258" s="50"/>
      <c r="BA258" s="50"/>
      <c r="BB258" s="50"/>
      <c r="BC258" s="50"/>
      <c r="BD258" s="50"/>
      <c r="BE258" s="50"/>
      <c r="BF258" s="50"/>
      <c r="BG258" s="50"/>
      <c r="BH258" s="50"/>
      <c r="BI258" s="50"/>
      <c r="BJ258" s="50"/>
      <c r="BK258" s="50"/>
      <c r="BL258" s="50"/>
      <c r="BM258" s="50"/>
      <c r="BN258" s="50"/>
      <c r="BO258" s="50"/>
      <c r="BP258" s="50"/>
      <c r="BQ258" s="50"/>
      <c r="BR258" s="50"/>
      <c r="BS258" s="50"/>
      <c r="BT258" s="50"/>
      <c r="BU258" s="50"/>
      <c r="BV258" s="50"/>
      <c r="BW258" s="50"/>
      <c r="BX258" s="50">
        <v>0</v>
      </c>
      <c r="BY258" s="50">
        <v>0</v>
      </c>
      <c r="BZ258" s="50">
        <v>0</v>
      </c>
      <c r="CA258" s="50">
        <v>0</v>
      </c>
      <c r="CB258" s="50"/>
      <c r="CC258" s="50"/>
      <c r="CD258" s="50"/>
      <c r="CE258" s="50"/>
      <c r="CF258" s="50"/>
      <c r="CG258" s="50"/>
      <c r="CH258" s="50"/>
      <c r="CI258" s="50"/>
      <c r="CJ258" s="50">
        <f>SUM(AV258:CI258)</f>
        <v>0</v>
      </c>
      <c r="CK258" s="50">
        <f t="shared" si="132"/>
        <v>0</v>
      </c>
      <c r="CL258" s="50">
        <f>CK258+E258</f>
        <v>0</v>
      </c>
      <c r="CN258" s="138"/>
      <c r="CO258" s="138"/>
    </row>
    <row r="259" spans="1:93" x14ac:dyDescent="0.25">
      <c r="A259" s="129">
        <f t="shared" si="133"/>
        <v>250</v>
      </c>
      <c r="B259" s="211"/>
      <c r="C259" s="31" t="s">
        <v>247</v>
      </c>
      <c r="D259" s="26">
        <v>320</v>
      </c>
      <c r="E259" s="50">
        <v>0</v>
      </c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>
        <v>0</v>
      </c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50"/>
      <c r="AR259" s="50"/>
      <c r="AS259" s="50"/>
      <c r="AT259" s="50"/>
      <c r="AU259" s="50">
        <f>SUM(F259:AT259)</f>
        <v>0</v>
      </c>
      <c r="AV259" s="50"/>
      <c r="AW259" s="50"/>
      <c r="AX259" s="50"/>
      <c r="AY259" s="50"/>
      <c r="AZ259" s="50"/>
      <c r="BA259" s="50"/>
      <c r="BB259" s="50"/>
      <c r="BC259" s="50"/>
      <c r="BD259" s="50"/>
      <c r="BE259" s="50"/>
      <c r="BF259" s="50"/>
      <c r="BG259" s="50"/>
      <c r="BH259" s="50"/>
      <c r="BI259" s="50"/>
      <c r="BJ259" s="50"/>
      <c r="BK259" s="50"/>
      <c r="BL259" s="50"/>
      <c r="BM259" s="50"/>
      <c r="BN259" s="50"/>
      <c r="BO259" s="50"/>
      <c r="BP259" s="50"/>
      <c r="BQ259" s="50"/>
      <c r="BR259" s="50"/>
      <c r="BS259" s="50"/>
      <c r="BT259" s="50"/>
      <c r="BU259" s="50"/>
      <c r="BV259" s="50"/>
      <c r="BW259" s="50"/>
      <c r="BX259" s="50">
        <v>0</v>
      </c>
      <c r="BY259" s="50">
        <v>0</v>
      </c>
      <c r="BZ259" s="50">
        <v>0</v>
      </c>
      <c r="CA259" s="50">
        <v>0</v>
      </c>
      <c r="CB259" s="50"/>
      <c r="CC259" s="50"/>
      <c r="CD259" s="50"/>
      <c r="CE259" s="50"/>
      <c r="CF259" s="50"/>
      <c r="CG259" s="50"/>
      <c r="CH259" s="50"/>
      <c r="CI259" s="50"/>
      <c r="CJ259" s="50">
        <f>SUM(AV259:CI259)</f>
        <v>0</v>
      </c>
      <c r="CK259" s="50">
        <f t="shared" si="132"/>
        <v>0</v>
      </c>
      <c r="CL259" s="50">
        <f>CK259+E259</f>
        <v>0</v>
      </c>
      <c r="CN259" s="138"/>
      <c r="CO259" s="138"/>
    </row>
    <row r="260" spans="1:93" x14ac:dyDescent="0.25">
      <c r="A260" s="129">
        <f t="shared" si="133"/>
        <v>251</v>
      </c>
      <c r="B260" s="211"/>
      <c r="C260" s="37" t="s">
        <v>248</v>
      </c>
      <c r="D260" s="38">
        <v>321</v>
      </c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50"/>
      <c r="AR260" s="50"/>
      <c r="AS260" s="50"/>
      <c r="AT260" s="50"/>
      <c r="AU260" s="50">
        <f>SUM(F260:AT260)</f>
        <v>0</v>
      </c>
      <c r="AV260" s="50"/>
      <c r="AW260" s="50"/>
      <c r="AX260" s="50"/>
      <c r="AY260" s="50"/>
      <c r="AZ260" s="50"/>
      <c r="BA260" s="50"/>
      <c r="BB260" s="50"/>
      <c r="BC260" s="50"/>
      <c r="BD260" s="50"/>
      <c r="BE260" s="50"/>
      <c r="BF260" s="50"/>
      <c r="BG260" s="50"/>
      <c r="BH260" s="50"/>
      <c r="BI260" s="50"/>
      <c r="BJ260" s="50"/>
      <c r="BK260" s="50"/>
      <c r="BL260" s="50"/>
      <c r="BM260" s="50"/>
      <c r="BN260" s="50"/>
      <c r="BO260" s="50"/>
      <c r="BP260" s="50"/>
      <c r="BQ260" s="50"/>
      <c r="BR260" s="50"/>
      <c r="BS260" s="50"/>
      <c r="BT260" s="50"/>
      <c r="BU260" s="50"/>
      <c r="BV260" s="50"/>
      <c r="BW260" s="50"/>
      <c r="BX260" s="50"/>
      <c r="BY260" s="50"/>
      <c r="BZ260" s="50"/>
      <c r="CA260" s="50"/>
      <c r="CB260" s="50"/>
      <c r="CC260" s="50"/>
      <c r="CD260" s="50"/>
      <c r="CE260" s="50"/>
      <c r="CF260" s="50"/>
      <c r="CG260" s="50"/>
      <c r="CH260" s="50"/>
      <c r="CI260" s="50"/>
      <c r="CJ260" s="50">
        <f>SUM(AV260:CI260)</f>
        <v>0</v>
      </c>
      <c r="CK260" s="50">
        <f t="shared" si="132"/>
        <v>0</v>
      </c>
      <c r="CL260" s="50">
        <f>CK260+E260</f>
        <v>0</v>
      </c>
      <c r="CN260" s="138"/>
      <c r="CO260" s="138"/>
    </row>
    <row r="261" spans="1:93" x14ac:dyDescent="0.25">
      <c r="A261" s="129">
        <f t="shared" si="133"/>
        <v>252</v>
      </c>
      <c r="B261" s="193"/>
      <c r="C261" s="223" t="s">
        <v>249</v>
      </c>
      <c r="D261" s="224"/>
      <c r="E261" s="141">
        <f>SUM(E256:E260)</f>
        <v>2042.5200000000002</v>
      </c>
      <c r="F261" s="141">
        <f t="shared" ref="F261:BQ261" si="136">SUM(F256:F260)</f>
        <v>0</v>
      </c>
      <c r="G261" s="141">
        <f t="shared" si="136"/>
        <v>0</v>
      </c>
      <c r="H261" s="141">
        <f t="shared" si="136"/>
        <v>0</v>
      </c>
      <c r="I261" s="141">
        <f t="shared" si="136"/>
        <v>0</v>
      </c>
      <c r="J261" s="141">
        <f t="shared" si="136"/>
        <v>0</v>
      </c>
      <c r="K261" s="141">
        <f t="shared" si="136"/>
        <v>0</v>
      </c>
      <c r="L261" s="141">
        <f t="shared" si="136"/>
        <v>0</v>
      </c>
      <c r="M261" s="141">
        <f t="shared" si="136"/>
        <v>0</v>
      </c>
      <c r="N261" s="141">
        <f t="shared" si="136"/>
        <v>0</v>
      </c>
      <c r="O261" s="141">
        <f t="shared" si="136"/>
        <v>0</v>
      </c>
      <c r="P261" s="141">
        <f t="shared" si="136"/>
        <v>0</v>
      </c>
      <c r="Q261" s="141">
        <f t="shared" si="136"/>
        <v>0</v>
      </c>
      <c r="R261" s="141">
        <f t="shared" si="136"/>
        <v>0</v>
      </c>
      <c r="S261" s="141">
        <f t="shared" si="136"/>
        <v>0</v>
      </c>
      <c r="T261" s="141">
        <f t="shared" si="136"/>
        <v>0</v>
      </c>
      <c r="U261" s="141">
        <f t="shared" si="136"/>
        <v>0</v>
      </c>
      <c r="V261" s="141">
        <f t="shared" si="136"/>
        <v>0</v>
      </c>
      <c r="W261" s="141">
        <f t="shared" si="136"/>
        <v>0</v>
      </c>
      <c r="X261" s="141">
        <f t="shared" si="136"/>
        <v>0</v>
      </c>
      <c r="Y261" s="141">
        <f t="shared" si="136"/>
        <v>0</v>
      </c>
      <c r="Z261" s="141">
        <f t="shared" si="136"/>
        <v>0</v>
      </c>
      <c r="AA261" s="141">
        <f t="shared" si="136"/>
        <v>0</v>
      </c>
      <c r="AB261" s="141">
        <f t="shared" si="136"/>
        <v>0</v>
      </c>
      <c r="AC261" s="141">
        <f t="shared" si="136"/>
        <v>0</v>
      </c>
      <c r="AD261" s="141">
        <f t="shared" si="136"/>
        <v>0</v>
      </c>
      <c r="AE261" s="141">
        <f t="shared" si="136"/>
        <v>0</v>
      </c>
      <c r="AF261" s="141">
        <f t="shared" si="136"/>
        <v>0</v>
      </c>
      <c r="AG261" s="141">
        <f t="shared" si="136"/>
        <v>0</v>
      </c>
      <c r="AH261" s="141">
        <f t="shared" si="136"/>
        <v>0</v>
      </c>
      <c r="AI261" s="141">
        <f t="shared" si="136"/>
        <v>0</v>
      </c>
      <c r="AJ261" s="141">
        <f t="shared" si="136"/>
        <v>0</v>
      </c>
      <c r="AK261" s="141">
        <f t="shared" si="136"/>
        <v>0</v>
      </c>
      <c r="AL261" s="141">
        <f t="shared" si="136"/>
        <v>0</v>
      </c>
      <c r="AM261" s="141">
        <f t="shared" si="136"/>
        <v>0</v>
      </c>
      <c r="AN261" s="141">
        <f t="shared" si="136"/>
        <v>0</v>
      </c>
      <c r="AO261" s="141">
        <f t="shared" si="136"/>
        <v>0</v>
      </c>
      <c r="AP261" s="141"/>
      <c r="AQ261" s="141">
        <f t="shared" si="136"/>
        <v>0</v>
      </c>
      <c r="AR261" s="141">
        <f t="shared" si="136"/>
        <v>0</v>
      </c>
      <c r="AS261" s="141">
        <f t="shared" si="136"/>
        <v>0</v>
      </c>
      <c r="AT261" s="141">
        <f t="shared" si="136"/>
        <v>0</v>
      </c>
      <c r="AU261" s="141">
        <f t="shared" si="136"/>
        <v>0</v>
      </c>
      <c r="AV261" s="141">
        <f t="shared" si="136"/>
        <v>0</v>
      </c>
      <c r="AW261" s="141">
        <f t="shared" si="136"/>
        <v>0</v>
      </c>
      <c r="AX261" s="141">
        <f t="shared" si="136"/>
        <v>0</v>
      </c>
      <c r="AY261" s="141">
        <f t="shared" si="136"/>
        <v>0</v>
      </c>
      <c r="AZ261" s="141">
        <f t="shared" si="136"/>
        <v>0</v>
      </c>
      <c r="BA261" s="141">
        <f t="shared" si="136"/>
        <v>0</v>
      </c>
      <c r="BB261" s="141">
        <f t="shared" si="136"/>
        <v>0</v>
      </c>
      <c r="BC261" s="141">
        <f t="shared" si="136"/>
        <v>0</v>
      </c>
      <c r="BD261" s="141">
        <f t="shared" si="136"/>
        <v>0</v>
      </c>
      <c r="BE261" s="141">
        <f t="shared" si="136"/>
        <v>0</v>
      </c>
      <c r="BF261" s="141">
        <f t="shared" si="136"/>
        <v>0</v>
      </c>
      <c r="BG261" s="141">
        <f t="shared" si="136"/>
        <v>0</v>
      </c>
      <c r="BH261" s="141">
        <f t="shared" si="136"/>
        <v>0</v>
      </c>
      <c r="BI261" s="141">
        <f t="shared" si="136"/>
        <v>0</v>
      </c>
      <c r="BJ261" s="141">
        <f t="shared" si="136"/>
        <v>0</v>
      </c>
      <c r="BK261" s="141">
        <f t="shared" si="136"/>
        <v>0</v>
      </c>
      <c r="BL261" s="141">
        <f t="shared" si="136"/>
        <v>0</v>
      </c>
      <c r="BM261" s="141">
        <f t="shared" si="136"/>
        <v>0</v>
      </c>
      <c r="BN261" s="141">
        <f t="shared" si="136"/>
        <v>0</v>
      </c>
      <c r="BO261" s="141">
        <f t="shared" si="136"/>
        <v>0</v>
      </c>
      <c r="BP261" s="141">
        <f t="shared" si="136"/>
        <v>0</v>
      </c>
      <c r="BQ261" s="141">
        <f t="shared" si="136"/>
        <v>0</v>
      </c>
      <c r="BR261" s="141">
        <f t="shared" ref="BR261:CL261" si="137">SUM(BR256:BR260)</f>
        <v>0</v>
      </c>
      <c r="BS261" s="141">
        <f t="shared" si="137"/>
        <v>0</v>
      </c>
      <c r="BT261" s="141">
        <f t="shared" si="137"/>
        <v>0</v>
      </c>
      <c r="BU261" s="141">
        <f t="shared" si="137"/>
        <v>0</v>
      </c>
      <c r="BV261" s="141">
        <f t="shared" si="137"/>
        <v>0</v>
      </c>
      <c r="BW261" s="141">
        <f t="shared" si="137"/>
        <v>0</v>
      </c>
      <c r="BX261" s="141">
        <f t="shared" si="137"/>
        <v>0</v>
      </c>
      <c r="BY261" s="141">
        <f t="shared" si="137"/>
        <v>0</v>
      </c>
      <c r="BZ261" s="141">
        <f t="shared" si="137"/>
        <v>0</v>
      </c>
      <c r="CA261" s="141">
        <f t="shared" si="137"/>
        <v>0</v>
      </c>
      <c r="CB261" s="141">
        <f t="shared" si="137"/>
        <v>0</v>
      </c>
      <c r="CC261" s="141">
        <f t="shared" si="137"/>
        <v>0</v>
      </c>
      <c r="CD261" s="141">
        <f t="shared" si="137"/>
        <v>0</v>
      </c>
      <c r="CE261" s="141">
        <f t="shared" si="137"/>
        <v>0</v>
      </c>
      <c r="CF261" s="141">
        <f t="shared" si="137"/>
        <v>0</v>
      </c>
      <c r="CG261" s="141">
        <f t="shared" si="137"/>
        <v>0</v>
      </c>
      <c r="CH261" s="141">
        <f t="shared" si="137"/>
        <v>0</v>
      </c>
      <c r="CI261" s="141">
        <f t="shared" si="137"/>
        <v>0</v>
      </c>
      <c r="CJ261" s="141">
        <f t="shared" si="137"/>
        <v>0</v>
      </c>
      <c r="CK261" s="141">
        <f t="shared" si="137"/>
        <v>0</v>
      </c>
      <c r="CL261" s="141">
        <f t="shared" si="137"/>
        <v>2042.5200000000002</v>
      </c>
      <c r="CN261" s="138"/>
      <c r="CO261" s="138"/>
    </row>
    <row r="262" spans="1:93" x14ac:dyDescent="0.25">
      <c r="A262" s="129">
        <f t="shared" si="133"/>
        <v>253</v>
      </c>
      <c r="B262" s="193"/>
      <c r="C262" s="25" t="s">
        <v>250</v>
      </c>
      <c r="D262" s="55">
        <v>350.1</v>
      </c>
      <c r="E262" s="50">
        <v>1372992.1024999998</v>
      </c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>
        <v>50159.83750000014</v>
      </c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50"/>
      <c r="AR262" s="50"/>
      <c r="AS262" s="50"/>
      <c r="AT262" s="50"/>
      <c r="AU262" s="50">
        <f t="shared" ref="AU262:AU274" si="138">SUM(F262:AT262)</f>
        <v>50159.83750000014</v>
      </c>
      <c r="AV262" s="50"/>
      <c r="AW262" s="50"/>
      <c r="AX262" s="50"/>
      <c r="AY262" s="50"/>
      <c r="AZ262" s="50"/>
      <c r="BA262" s="50"/>
      <c r="BB262" s="50"/>
      <c r="BC262" s="50"/>
      <c r="BD262" s="50"/>
      <c r="BE262" s="50"/>
      <c r="BF262" s="50"/>
      <c r="BG262" s="50"/>
      <c r="BH262" s="50"/>
      <c r="BI262" s="50"/>
      <c r="BJ262" s="50"/>
      <c r="BK262" s="50"/>
      <c r="BL262" s="50"/>
      <c r="BM262" s="50"/>
      <c r="BN262" s="50"/>
      <c r="BO262" s="50"/>
      <c r="BP262" s="50"/>
      <c r="BQ262" s="50"/>
      <c r="BR262" s="50"/>
      <c r="BS262" s="50"/>
      <c r="BT262" s="50"/>
      <c r="BU262" s="50"/>
      <c r="BV262" s="50"/>
      <c r="BW262" s="50"/>
      <c r="BX262" s="50">
        <v>0</v>
      </c>
      <c r="BY262" s="50">
        <v>0</v>
      </c>
      <c r="BZ262" s="50">
        <v>0</v>
      </c>
      <c r="CA262" s="50">
        <v>0</v>
      </c>
      <c r="CB262" s="50"/>
      <c r="CC262" s="50"/>
      <c r="CD262" s="50"/>
      <c r="CE262" s="50"/>
      <c r="CF262" s="50"/>
      <c r="CG262" s="50"/>
      <c r="CH262" s="50"/>
      <c r="CI262" s="50"/>
      <c r="CJ262" s="50">
        <f t="shared" ref="CJ262:CJ274" si="139">SUM(AV262:CI262)</f>
        <v>0</v>
      </c>
      <c r="CK262" s="50">
        <f t="shared" si="132"/>
        <v>50159.83750000014</v>
      </c>
      <c r="CL262" s="50">
        <f t="shared" ref="CL262:CL274" si="140">CK262+E262</f>
        <v>1423151.94</v>
      </c>
      <c r="CN262" s="138"/>
      <c r="CO262" s="138"/>
    </row>
    <row r="263" spans="1:93" x14ac:dyDescent="0.25">
      <c r="A263" s="129">
        <f t="shared" si="133"/>
        <v>254</v>
      </c>
      <c r="B263" s="193"/>
      <c r="C263" s="43" t="s">
        <v>251</v>
      </c>
      <c r="D263" s="29">
        <v>350.2</v>
      </c>
      <c r="E263" s="50">
        <v>37077.749999999993</v>
      </c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>
        <v>0</v>
      </c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50"/>
      <c r="AR263" s="50"/>
      <c r="AS263" s="50"/>
      <c r="AT263" s="50"/>
      <c r="AU263" s="50">
        <f t="shared" si="138"/>
        <v>0</v>
      </c>
      <c r="AV263" s="50"/>
      <c r="AW263" s="50"/>
      <c r="AX263" s="50"/>
      <c r="AY263" s="50"/>
      <c r="AZ263" s="50"/>
      <c r="BA263" s="50"/>
      <c r="BB263" s="50"/>
      <c r="BC263" s="50"/>
      <c r="BD263" s="50"/>
      <c r="BE263" s="50"/>
      <c r="BF263" s="50"/>
      <c r="BG263" s="50"/>
      <c r="BH263" s="50"/>
      <c r="BI263" s="50"/>
      <c r="BJ263" s="50"/>
      <c r="BK263" s="50"/>
      <c r="BL263" s="50"/>
      <c r="BM263" s="50"/>
      <c r="BN263" s="50"/>
      <c r="BO263" s="50"/>
      <c r="BP263" s="50"/>
      <c r="BQ263" s="50"/>
      <c r="BR263" s="50"/>
      <c r="BS263" s="50"/>
      <c r="BT263" s="50"/>
      <c r="BU263" s="50"/>
      <c r="BV263" s="50"/>
      <c r="BW263" s="50"/>
      <c r="BX263" s="50">
        <v>0</v>
      </c>
      <c r="BY263" s="50">
        <v>0</v>
      </c>
      <c r="BZ263" s="50">
        <v>0</v>
      </c>
      <c r="CA263" s="50">
        <v>0</v>
      </c>
      <c r="CB263" s="50"/>
      <c r="CC263" s="50"/>
      <c r="CD263" s="50"/>
      <c r="CE263" s="50"/>
      <c r="CF263" s="50"/>
      <c r="CG263" s="50"/>
      <c r="CH263" s="50"/>
      <c r="CI263" s="50"/>
      <c r="CJ263" s="50">
        <f t="shared" si="139"/>
        <v>0</v>
      </c>
      <c r="CK263" s="50">
        <f t="shared" si="132"/>
        <v>0</v>
      </c>
      <c r="CL263" s="50">
        <f t="shared" si="140"/>
        <v>37077.749999999993</v>
      </c>
      <c r="CN263" s="138"/>
      <c r="CO263" s="138"/>
    </row>
    <row r="264" spans="1:93" x14ac:dyDescent="0.25">
      <c r="A264" s="129">
        <f t="shared" si="133"/>
        <v>255</v>
      </c>
      <c r="B264" s="193"/>
      <c r="C264" s="43" t="s">
        <v>245</v>
      </c>
      <c r="D264" s="29">
        <v>351</v>
      </c>
      <c r="E264" s="50">
        <v>1139407.1254166667</v>
      </c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>
        <v>29334.537916666362</v>
      </c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50"/>
      <c r="AR264" s="50"/>
      <c r="AS264" s="50"/>
      <c r="AT264" s="50"/>
      <c r="AU264" s="50">
        <f t="shared" si="138"/>
        <v>29334.537916666362</v>
      </c>
      <c r="AV264" s="50"/>
      <c r="AW264" s="50"/>
      <c r="AX264" s="50"/>
      <c r="AY264" s="50"/>
      <c r="AZ264" s="50"/>
      <c r="BA264" s="50"/>
      <c r="BB264" s="50"/>
      <c r="BC264" s="50"/>
      <c r="BD264" s="50"/>
      <c r="BE264" s="50"/>
      <c r="BF264" s="50"/>
      <c r="BG264" s="50"/>
      <c r="BH264" s="50"/>
      <c r="BI264" s="50"/>
      <c r="BJ264" s="50"/>
      <c r="BK264" s="50"/>
      <c r="BL264" s="50"/>
      <c r="BM264" s="50"/>
      <c r="BN264" s="50"/>
      <c r="BO264" s="50"/>
      <c r="BP264" s="50"/>
      <c r="BQ264" s="50"/>
      <c r="BR264" s="50"/>
      <c r="BS264" s="50"/>
      <c r="BT264" s="50"/>
      <c r="BU264" s="50"/>
      <c r="BV264" s="50"/>
      <c r="BW264" s="50"/>
      <c r="BX264" s="50">
        <v>0</v>
      </c>
      <c r="BY264" s="50">
        <v>0</v>
      </c>
      <c r="BZ264" s="50">
        <v>0</v>
      </c>
      <c r="CA264" s="50">
        <v>78486.760000000009</v>
      </c>
      <c r="CB264" s="50"/>
      <c r="CC264" s="50"/>
      <c r="CD264" s="50"/>
      <c r="CE264" s="50"/>
      <c r="CF264" s="50"/>
      <c r="CG264" s="50"/>
      <c r="CH264" s="50"/>
      <c r="CI264" s="50"/>
      <c r="CJ264" s="50">
        <f t="shared" si="139"/>
        <v>78486.760000000009</v>
      </c>
      <c r="CK264" s="50">
        <f t="shared" si="132"/>
        <v>107821.29791666637</v>
      </c>
      <c r="CL264" s="50">
        <f t="shared" si="140"/>
        <v>1247228.4233333331</v>
      </c>
      <c r="CN264" s="138"/>
      <c r="CO264" s="138"/>
    </row>
    <row r="265" spans="1:93" x14ac:dyDescent="0.25">
      <c r="A265" s="129">
        <f t="shared" si="133"/>
        <v>256</v>
      </c>
      <c r="B265" s="193"/>
      <c r="C265" s="43" t="s">
        <v>252</v>
      </c>
      <c r="D265" s="29">
        <v>352</v>
      </c>
      <c r="E265" s="50">
        <v>18233629.091250002</v>
      </c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>
        <v>382187.39874999598</v>
      </c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50"/>
      <c r="AR265" s="50"/>
      <c r="AS265" s="50"/>
      <c r="AT265" s="50"/>
      <c r="AU265" s="50">
        <f t="shared" si="138"/>
        <v>382187.39874999598</v>
      </c>
      <c r="AV265" s="50"/>
      <c r="AW265" s="50"/>
      <c r="AX265" s="50"/>
      <c r="AY265" s="50"/>
      <c r="AZ265" s="50"/>
      <c r="BA265" s="50"/>
      <c r="BB265" s="50"/>
      <c r="BC265" s="50"/>
      <c r="BD265" s="50"/>
      <c r="BE265" s="50"/>
      <c r="BF265" s="50"/>
      <c r="BG265" s="50"/>
      <c r="BH265" s="50"/>
      <c r="BI265" s="50"/>
      <c r="BJ265" s="50"/>
      <c r="BK265" s="50"/>
      <c r="BL265" s="50"/>
      <c r="BM265" s="50"/>
      <c r="BN265" s="50"/>
      <c r="BO265" s="50"/>
      <c r="BP265" s="50"/>
      <c r="BQ265" s="50"/>
      <c r="BR265" s="50"/>
      <c r="BS265" s="50"/>
      <c r="BT265" s="50"/>
      <c r="BU265" s="50"/>
      <c r="BV265" s="50"/>
      <c r="BW265" s="50"/>
      <c r="BX265" s="50">
        <v>0</v>
      </c>
      <c r="BY265" s="50">
        <v>0</v>
      </c>
      <c r="BZ265" s="50">
        <v>0</v>
      </c>
      <c r="CA265" s="50">
        <v>1368391.58</v>
      </c>
      <c r="CB265" s="50"/>
      <c r="CC265" s="50"/>
      <c r="CD265" s="50"/>
      <c r="CE265" s="50"/>
      <c r="CF265" s="50"/>
      <c r="CG265" s="50"/>
      <c r="CH265" s="50"/>
      <c r="CI265" s="50"/>
      <c r="CJ265" s="50">
        <f t="shared" si="139"/>
        <v>1368391.58</v>
      </c>
      <c r="CK265" s="50">
        <f t="shared" si="132"/>
        <v>1750578.9787499961</v>
      </c>
      <c r="CL265" s="50">
        <f t="shared" si="140"/>
        <v>19984208.07</v>
      </c>
      <c r="CN265" s="138"/>
      <c r="CO265" s="138"/>
    </row>
    <row r="266" spans="1:93" x14ac:dyDescent="0.25">
      <c r="A266" s="129">
        <f t="shared" si="133"/>
        <v>257</v>
      </c>
      <c r="B266" s="193"/>
      <c r="C266" s="43" t="s">
        <v>253</v>
      </c>
      <c r="D266" s="29">
        <v>352.1</v>
      </c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50"/>
      <c r="AR266" s="50"/>
      <c r="AS266" s="50"/>
      <c r="AT266" s="50"/>
      <c r="AU266" s="50">
        <f t="shared" si="138"/>
        <v>0</v>
      </c>
      <c r="AV266" s="50"/>
      <c r="AW266" s="50"/>
      <c r="AX266" s="50"/>
      <c r="AY266" s="50"/>
      <c r="AZ266" s="50"/>
      <c r="BA266" s="50"/>
      <c r="BB266" s="50"/>
      <c r="BC266" s="50"/>
      <c r="BD266" s="50"/>
      <c r="BE266" s="50"/>
      <c r="BF266" s="50"/>
      <c r="BG266" s="50"/>
      <c r="BH266" s="50"/>
      <c r="BI266" s="50"/>
      <c r="BJ266" s="50"/>
      <c r="BK266" s="50"/>
      <c r="BL266" s="50"/>
      <c r="BM266" s="50"/>
      <c r="BN266" s="50"/>
      <c r="BO266" s="50"/>
      <c r="BP266" s="50"/>
      <c r="BQ266" s="50"/>
      <c r="BR266" s="50"/>
      <c r="BS266" s="50"/>
      <c r="BT266" s="50"/>
      <c r="BU266" s="50"/>
      <c r="BV266" s="50"/>
      <c r="BW266" s="50"/>
      <c r="BX266" s="50"/>
      <c r="BY266" s="50"/>
      <c r="BZ266" s="50"/>
      <c r="CA266" s="50"/>
      <c r="CB266" s="50"/>
      <c r="CC266" s="50"/>
      <c r="CD266" s="50"/>
      <c r="CE266" s="50"/>
      <c r="CF266" s="50"/>
      <c r="CG266" s="50"/>
      <c r="CH266" s="50"/>
      <c r="CI266" s="50"/>
      <c r="CJ266" s="50">
        <f t="shared" si="139"/>
        <v>0</v>
      </c>
      <c r="CK266" s="50">
        <f t="shared" si="132"/>
        <v>0</v>
      </c>
      <c r="CL266" s="50">
        <f t="shared" si="140"/>
        <v>0</v>
      </c>
      <c r="CN266" s="138"/>
      <c r="CO266" s="138"/>
    </row>
    <row r="267" spans="1:93" x14ac:dyDescent="0.25">
      <c r="A267" s="129">
        <f t="shared" si="133"/>
        <v>258</v>
      </c>
      <c r="B267" s="193"/>
      <c r="C267" s="43" t="s">
        <v>254</v>
      </c>
      <c r="D267" s="29">
        <v>352.2</v>
      </c>
      <c r="E267" s="50">
        <v>1757701.3599999996</v>
      </c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>
        <v>0</v>
      </c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50"/>
      <c r="AR267" s="50"/>
      <c r="AS267" s="50"/>
      <c r="AT267" s="50"/>
      <c r="AU267" s="50">
        <f t="shared" si="138"/>
        <v>0</v>
      </c>
      <c r="AV267" s="50"/>
      <c r="AW267" s="50"/>
      <c r="AX267" s="50"/>
      <c r="AY267" s="50"/>
      <c r="AZ267" s="50"/>
      <c r="BA267" s="50"/>
      <c r="BB267" s="50"/>
      <c r="BC267" s="50"/>
      <c r="BD267" s="50"/>
      <c r="BE267" s="50"/>
      <c r="BF267" s="50"/>
      <c r="BG267" s="50"/>
      <c r="BH267" s="50"/>
      <c r="BI267" s="50"/>
      <c r="BJ267" s="50"/>
      <c r="BK267" s="50"/>
      <c r="BL267" s="50"/>
      <c r="BM267" s="50"/>
      <c r="BN267" s="50"/>
      <c r="BO267" s="50"/>
      <c r="BP267" s="50"/>
      <c r="BQ267" s="50"/>
      <c r="BR267" s="50"/>
      <c r="BS267" s="50"/>
      <c r="BT267" s="50"/>
      <c r="BU267" s="50"/>
      <c r="BV267" s="50"/>
      <c r="BW267" s="50"/>
      <c r="BX267" s="50">
        <v>0</v>
      </c>
      <c r="BY267" s="50">
        <v>0</v>
      </c>
      <c r="BZ267" s="50">
        <v>0</v>
      </c>
      <c r="CA267" s="50">
        <v>0</v>
      </c>
      <c r="CB267" s="50"/>
      <c r="CC267" s="50"/>
      <c r="CD267" s="50"/>
      <c r="CE267" s="50"/>
      <c r="CF267" s="50"/>
      <c r="CG267" s="50"/>
      <c r="CH267" s="50"/>
      <c r="CI267" s="50"/>
      <c r="CJ267" s="50">
        <f t="shared" si="139"/>
        <v>0</v>
      </c>
      <c r="CK267" s="50">
        <f t="shared" si="132"/>
        <v>0</v>
      </c>
      <c r="CL267" s="50">
        <f t="shared" si="140"/>
        <v>1757701.3599999996</v>
      </c>
      <c r="CN267" s="138"/>
      <c r="CO267" s="138"/>
    </row>
    <row r="268" spans="1:93" x14ac:dyDescent="0.25">
      <c r="A268" s="129">
        <f t="shared" si="133"/>
        <v>259</v>
      </c>
      <c r="B268" s="193"/>
      <c r="C268" s="43" t="s">
        <v>255</v>
      </c>
      <c r="D268" s="29">
        <v>352.3</v>
      </c>
      <c r="E268" s="50">
        <v>4185430.8299999987</v>
      </c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>
        <v>0</v>
      </c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50"/>
      <c r="AR268" s="50"/>
      <c r="AS268" s="50"/>
      <c r="AT268" s="50"/>
      <c r="AU268" s="50">
        <f t="shared" si="138"/>
        <v>0</v>
      </c>
      <c r="AV268" s="50"/>
      <c r="AW268" s="50"/>
      <c r="AX268" s="50"/>
      <c r="AY268" s="50"/>
      <c r="AZ268" s="50"/>
      <c r="BA268" s="50"/>
      <c r="BB268" s="50"/>
      <c r="BC268" s="50"/>
      <c r="BD268" s="50"/>
      <c r="BE268" s="50"/>
      <c r="BF268" s="50"/>
      <c r="BG268" s="50"/>
      <c r="BH268" s="50"/>
      <c r="BI268" s="50"/>
      <c r="BJ268" s="50"/>
      <c r="BK268" s="50"/>
      <c r="BL268" s="50"/>
      <c r="BM268" s="50"/>
      <c r="BN268" s="50"/>
      <c r="BO268" s="50"/>
      <c r="BP268" s="50"/>
      <c r="BQ268" s="50"/>
      <c r="BR268" s="50"/>
      <c r="BS268" s="50"/>
      <c r="BT268" s="50"/>
      <c r="BU268" s="50"/>
      <c r="BV268" s="50"/>
      <c r="BW268" s="50"/>
      <c r="BX268" s="50">
        <v>0</v>
      </c>
      <c r="BY268" s="50">
        <v>0</v>
      </c>
      <c r="BZ268" s="50">
        <v>0</v>
      </c>
      <c r="CA268" s="50">
        <v>0</v>
      </c>
      <c r="CB268" s="50"/>
      <c r="CC268" s="50"/>
      <c r="CD268" s="50"/>
      <c r="CE268" s="50"/>
      <c r="CF268" s="50"/>
      <c r="CG268" s="50"/>
      <c r="CH268" s="50"/>
      <c r="CI268" s="50"/>
      <c r="CJ268" s="50">
        <f t="shared" si="139"/>
        <v>0</v>
      </c>
      <c r="CK268" s="50">
        <f t="shared" si="132"/>
        <v>0</v>
      </c>
      <c r="CL268" s="50">
        <f t="shared" si="140"/>
        <v>4185430.8299999987</v>
      </c>
      <c r="CN268" s="138"/>
      <c r="CO268" s="138"/>
    </row>
    <row r="269" spans="1:93" x14ac:dyDescent="0.25">
      <c r="A269" s="129">
        <f t="shared" si="133"/>
        <v>260</v>
      </c>
      <c r="B269" s="193"/>
      <c r="C269" s="43" t="s">
        <v>256</v>
      </c>
      <c r="D269" s="29">
        <v>353</v>
      </c>
      <c r="E269" s="50">
        <v>3330266.899999999</v>
      </c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>
        <v>0</v>
      </c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50"/>
      <c r="AR269" s="50"/>
      <c r="AS269" s="50"/>
      <c r="AT269" s="50"/>
      <c r="AU269" s="50">
        <f t="shared" si="138"/>
        <v>0</v>
      </c>
      <c r="AV269" s="50"/>
      <c r="AW269" s="50"/>
      <c r="AX269" s="50"/>
      <c r="AY269" s="50"/>
      <c r="AZ269" s="50"/>
      <c r="BA269" s="50"/>
      <c r="BB269" s="50"/>
      <c r="BC269" s="50"/>
      <c r="BD269" s="50"/>
      <c r="BE269" s="50"/>
      <c r="BF269" s="50"/>
      <c r="BG269" s="50"/>
      <c r="BH269" s="50"/>
      <c r="BI269" s="50"/>
      <c r="BJ269" s="50"/>
      <c r="BK269" s="50"/>
      <c r="BL269" s="50"/>
      <c r="BM269" s="50"/>
      <c r="BN269" s="50"/>
      <c r="BO269" s="50"/>
      <c r="BP269" s="50"/>
      <c r="BQ269" s="50"/>
      <c r="BR269" s="50"/>
      <c r="BS269" s="50"/>
      <c r="BT269" s="50"/>
      <c r="BU269" s="50"/>
      <c r="BV269" s="50"/>
      <c r="BW269" s="50"/>
      <c r="BX269" s="50">
        <v>0</v>
      </c>
      <c r="BY269" s="50">
        <v>0</v>
      </c>
      <c r="BZ269" s="50">
        <v>0</v>
      </c>
      <c r="CA269" s="50">
        <v>146399.41</v>
      </c>
      <c r="CB269" s="50"/>
      <c r="CC269" s="50"/>
      <c r="CD269" s="50"/>
      <c r="CE269" s="50"/>
      <c r="CF269" s="50"/>
      <c r="CG269" s="50"/>
      <c r="CH269" s="50"/>
      <c r="CI269" s="50"/>
      <c r="CJ269" s="50">
        <f t="shared" si="139"/>
        <v>146399.41</v>
      </c>
      <c r="CK269" s="50">
        <f t="shared" si="132"/>
        <v>146399.41</v>
      </c>
      <c r="CL269" s="50">
        <f t="shared" si="140"/>
        <v>3476666.3099999991</v>
      </c>
      <c r="CN269" s="138"/>
      <c r="CO269" s="138"/>
    </row>
    <row r="270" spans="1:93" x14ac:dyDescent="0.25">
      <c r="A270" s="129">
        <f t="shared" si="133"/>
        <v>261</v>
      </c>
      <c r="B270" s="193"/>
      <c r="C270" s="43" t="s">
        <v>257</v>
      </c>
      <c r="D270" s="29">
        <v>354</v>
      </c>
      <c r="E270" s="50">
        <v>23677474.436249997</v>
      </c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>
        <v>172524.29083333537</v>
      </c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50"/>
      <c r="AR270" s="50"/>
      <c r="AS270" s="50"/>
      <c r="AT270" s="50"/>
      <c r="AU270" s="50">
        <f t="shared" si="138"/>
        <v>172524.29083333537</v>
      </c>
      <c r="AV270" s="50"/>
      <c r="AW270" s="50"/>
      <c r="AX270" s="50"/>
      <c r="AY270" s="50"/>
      <c r="AZ270" s="50"/>
      <c r="BA270" s="50"/>
      <c r="BB270" s="50"/>
      <c r="BC270" s="50"/>
      <c r="BD270" s="50"/>
      <c r="BE270" s="50"/>
      <c r="BF270" s="50"/>
      <c r="BG270" s="50"/>
      <c r="BH270" s="50"/>
      <c r="BI270" s="50"/>
      <c r="BJ270" s="50"/>
      <c r="BK270" s="50"/>
      <c r="BL270" s="50"/>
      <c r="BM270" s="50"/>
      <c r="BN270" s="50"/>
      <c r="BO270" s="50"/>
      <c r="BP270" s="50"/>
      <c r="BQ270" s="50"/>
      <c r="BR270" s="50"/>
      <c r="BS270" s="50"/>
      <c r="BT270" s="50"/>
      <c r="BU270" s="50"/>
      <c r="BV270" s="50"/>
      <c r="BW270" s="50"/>
      <c r="BX270" s="50">
        <v>0</v>
      </c>
      <c r="BY270" s="50">
        <v>0</v>
      </c>
      <c r="BZ270" s="50">
        <v>0</v>
      </c>
      <c r="CA270" s="50">
        <v>1528456.47</v>
      </c>
      <c r="CB270" s="50"/>
      <c r="CC270" s="50"/>
      <c r="CD270" s="50"/>
      <c r="CE270" s="50"/>
      <c r="CF270" s="50"/>
      <c r="CG270" s="50"/>
      <c r="CH270" s="50"/>
      <c r="CI270" s="50"/>
      <c r="CJ270" s="50">
        <f t="shared" si="139"/>
        <v>1528456.47</v>
      </c>
      <c r="CK270" s="50">
        <f t="shared" si="132"/>
        <v>1700980.7608333353</v>
      </c>
      <c r="CL270" s="50">
        <f t="shared" si="140"/>
        <v>25378455.197083332</v>
      </c>
      <c r="CN270" s="138"/>
      <c r="CO270" s="138"/>
    </row>
    <row r="271" spans="1:93" x14ac:dyDescent="0.25">
      <c r="A271" s="129">
        <f t="shared" si="133"/>
        <v>262</v>
      </c>
      <c r="B271" s="193"/>
      <c r="C271" s="43" t="s">
        <v>258</v>
      </c>
      <c r="D271" s="29">
        <v>355</v>
      </c>
      <c r="E271" s="50">
        <v>1336293.67</v>
      </c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>
        <v>0</v>
      </c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50"/>
      <c r="AR271" s="50"/>
      <c r="AS271" s="50"/>
      <c r="AT271" s="50"/>
      <c r="AU271" s="50">
        <f t="shared" si="138"/>
        <v>0</v>
      </c>
      <c r="AV271" s="50"/>
      <c r="AW271" s="50"/>
      <c r="AX271" s="50"/>
      <c r="AY271" s="50"/>
      <c r="AZ271" s="50"/>
      <c r="BA271" s="50"/>
      <c r="BB271" s="50"/>
      <c r="BC271" s="50"/>
      <c r="BD271" s="50"/>
      <c r="BE271" s="50"/>
      <c r="BF271" s="50"/>
      <c r="BG271" s="50"/>
      <c r="BH271" s="50"/>
      <c r="BI271" s="50"/>
      <c r="BJ271" s="50"/>
      <c r="BK271" s="50"/>
      <c r="BL271" s="50"/>
      <c r="BM271" s="50"/>
      <c r="BN271" s="50"/>
      <c r="BO271" s="50"/>
      <c r="BP271" s="50"/>
      <c r="BQ271" s="50"/>
      <c r="BR271" s="50"/>
      <c r="BS271" s="50"/>
      <c r="BT271" s="50"/>
      <c r="BU271" s="50"/>
      <c r="BV271" s="50"/>
      <c r="BW271" s="50"/>
      <c r="BX271" s="50">
        <v>0</v>
      </c>
      <c r="BY271" s="50">
        <v>0</v>
      </c>
      <c r="BZ271" s="50">
        <v>0</v>
      </c>
      <c r="CA271" s="50">
        <v>263679.96000000002</v>
      </c>
      <c r="CB271" s="50"/>
      <c r="CC271" s="50"/>
      <c r="CD271" s="50"/>
      <c r="CE271" s="50"/>
      <c r="CF271" s="50"/>
      <c r="CG271" s="50"/>
      <c r="CH271" s="50"/>
      <c r="CI271" s="50"/>
      <c r="CJ271" s="50">
        <f t="shared" si="139"/>
        <v>263679.96000000002</v>
      </c>
      <c r="CK271" s="50">
        <f t="shared" si="132"/>
        <v>263679.96000000002</v>
      </c>
      <c r="CL271" s="50">
        <f t="shared" si="140"/>
        <v>1599973.63</v>
      </c>
      <c r="CN271" s="138"/>
      <c r="CO271" s="138"/>
    </row>
    <row r="272" spans="1:93" x14ac:dyDescent="0.25">
      <c r="A272" s="129">
        <f t="shared" si="133"/>
        <v>263</v>
      </c>
      <c r="B272" s="193"/>
      <c r="C272" s="43" t="s">
        <v>259</v>
      </c>
      <c r="D272" s="29">
        <v>356</v>
      </c>
      <c r="E272" s="50">
        <v>2853701.48</v>
      </c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>
        <v>19366.279999999795</v>
      </c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50"/>
      <c r="AR272" s="50"/>
      <c r="AS272" s="50"/>
      <c r="AT272" s="50"/>
      <c r="AU272" s="50">
        <f t="shared" si="138"/>
        <v>19366.279999999795</v>
      </c>
      <c r="AV272" s="50"/>
      <c r="AW272" s="50"/>
      <c r="AX272" s="50"/>
      <c r="AY272" s="50"/>
      <c r="AZ272" s="50"/>
      <c r="BA272" s="50"/>
      <c r="BB272" s="50"/>
      <c r="BC272" s="50"/>
      <c r="BD272" s="50"/>
      <c r="BE272" s="50"/>
      <c r="BF272" s="50"/>
      <c r="BG272" s="50"/>
      <c r="BH272" s="50"/>
      <c r="BI272" s="50"/>
      <c r="BJ272" s="50"/>
      <c r="BK272" s="50"/>
      <c r="BL272" s="50"/>
      <c r="BM272" s="50"/>
      <c r="BN272" s="50"/>
      <c r="BO272" s="50"/>
      <c r="BP272" s="50"/>
      <c r="BQ272" s="50"/>
      <c r="BR272" s="50"/>
      <c r="BS272" s="50"/>
      <c r="BT272" s="50"/>
      <c r="BU272" s="50"/>
      <c r="BV272" s="50"/>
      <c r="BW272" s="50"/>
      <c r="BX272" s="50">
        <v>0</v>
      </c>
      <c r="BY272" s="50">
        <v>0</v>
      </c>
      <c r="BZ272" s="50">
        <v>0</v>
      </c>
      <c r="CA272" s="50">
        <v>60422.96</v>
      </c>
      <c r="CB272" s="50"/>
      <c r="CC272" s="50"/>
      <c r="CD272" s="50"/>
      <c r="CE272" s="50"/>
      <c r="CF272" s="50"/>
      <c r="CG272" s="50"/>
      <c r="CH272" s="50"/>
      <c r="CI272" s="50"/>
      <c r="CJ272" s="50">
        <f t="shared" si="139"/>
        <v>60422.96</v>
      </c>
      <c r="CK272" s="50">
        <f t="shared" si="132"/>
        <v>79789.239999999787</v>
      </c>
      <c r="CL272" s="50">
        <f t="shared" si="140"/>
        <v>2933490.7199999997</v>
      </c>
      <c r="CN272" s="138"/>
      <c r="CO272" s="138"/>
    </row>
    <row r="273" spans="1:93" x14ac:dyDescent="0.25">
      <c r="A273" s="129">
        <f t="shared" si="133"/>
        <v>264</v>
      </c>
      <c r="B273" s="193"/>
      <c r="C273" s="43" t="s">
        <v>247</v>
      </c>
      <c r="D273" s="56">
        <v>357</v>
      </c>
      <c r="E273" s="50">
        <v>496450.31958333333</v>
      </c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>
        <v>-855.98958333331393</v>
      </c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50"/>
      <c r="AR273" s="50"/>
      <c r="AS273" s="50"/>
      <c r="AT273" s="50"/>
      <c r="AU273" s="50">
        <f t="shared" si="138"/>
        <v>-855.98958333331393</v>
      </c>
      <c r="AV273" s="50"/>
      <c r="AW273" s="50"/>
      <c r="AX273" s="50"/>
      <c r="AY273" s="50"/>
      <c r="AZ273" s="50"/>
      <c r="BA273" s="50"/>
      <c r="BB273" s="50"/>
      <c r="BC273" s="50"/>
      <c r="BD273" s="50"/>
      <c r="BE273" s="50"/>
      <c r="BF273" s="50"/>
      <c r="BG273" s="50"/>
      <c r="BH273" s="50"/>
      <c r="BI273" s="50"/>
      <c r="BJ273" s="50"/>
      <c r="BK273" s="50"/>
      <c r="BL273" s="50"/>
      <c r="BM273" s="50"/>
      <c r="BN273" s="50"/>
      <c r="BO273" s="50"/>
      <c r="BP273" s="50"/>
      <c r="BQ273" s="50"/>
      <c r="BR273" s="50"/>
      <c r="BS273" s="50"/>
      <c r="BT273" s="50"/>
      <c r="BU273" s="50"/>
      <c r="BV273" s="50"/>
      <c r="BW273" s="50"/>
      <c r="BX273" s="50">
        <v>0</v>
      </c>
      <c r="BY273" s="50">
        <v>0</v>
      </c>
      <c r="BZ273" s="50">
        <v>0</v>
      </c>
      <c r="CA273" s="50">
        <v>39365.360000000001</v>
      </c>
      <c r="CB273" s="50"/>
      <c r="CC273" s="50"/>
      <c r="CD273" s="50"/>
      <c r="CE273" s="50"/>
      <c r="CF273" s="50"/>
      <c r="CG273" s="50"/>
      <c r="CH273" s="50"/>
      <c r="CI273" s="50"/>
      <c r="CJ273" s="50">
        <f t="shared" si="139"/>
        <v>39365.360000000001</v>
      </c>
      <c r="CK273" s="50">
        <f t="shared" si="132"/>
        <v>38509.370416666687</v>
      </c>
      <c r="CL273" s="50">
        <f t="shared" si="140"/>
        <v>534959.69000000006</v>
      </c>
      <c r="CN273" s="138"/>
      <c r="CO273" s="138"/>
    </row>
    <row r="274" spans="1:93" x14ac:dyDescent="0.25">
      <c r="A274" s="129">
        <f t="shared" si="133"/>
        <v>265</v>
      </c>
      <c r="B274" s="193"/>
      <c r="C274" s="43" t="s">
        <v>260</v>
      </c>
      <c r="D274" s="56">
        <v>358</v>
      </c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50"/>
      <c r="AR274" s="50"/>
      <c r="AS274" s="50"/>
      <c r="AT274" s="50"/>
      <c r="AU274" s="50">
        <f t="shared" si="138"/>
        <v>0</v>
      </c>
      <c r="AV274" s="50"/>
      <c r="AW274" s="50"/>
      <c r="AX274" s="50"/>
      <c r="AY274" s="50"/>
      <c r="AZ274" s="50"/>
      <c r="BA274" s="50"/>
      <c r="BB274" s="50"/>
      <c r="BC274" s="50"/>
      <c r="BD274" s="50"/>
      <c r="BE274" s="50"/>
      <c r="BF274" s="50"/>
      <c r="BG274" s="50"/>
      <c r="BH274" s="50"/>
      <c r="BI274" s="50"/>
      <c r="BJ274" s="50"/>
      <c r="BK274" s="50"/>
      <c r="BL274" s="50"/>
      <c r="BM274" s="50"/>
      <c r="BN274" s="50"/>
      <c r="BO274" s="50"/>
      <c r="BP274" s="50"/>
      <c r="BQ274" s="50"/>
      <c r="BR274" s="50"/>
      <c r="BS274" s="50"/>
      <c r="BT274" s="50"/>
      <c r="BU274" s="50"/>
      <c r="BV274" s="50"/>
      <c r="BW274" s="50"/>
      <c r="BX274" s="50"/>
      <c r="BY274" s="50"/>
      <c r="BZ274" s="50"/>
      <c r="CA274" s="50"/>
      <c r="CB274" s="50"/>
      <c r="CC274" s="50"/>
      <c r="CD274" s="50"/>
      <c r="CE274" s="50"/>
      <c r="CF274" s="50"/>
      <c r="CG274" s="50"/>
      <c r="CH274" s="50"/>
      <c r="CI274" s="50"/>
      <c r="CJ274" s="50">
        <f t="shared" si="139"/>
        <v>0</v>
      </c>
      <c r="CK274" s="50">
        <f t="shared" si="132"/>
        <v>0</v>
      </c>
      <c r="CL274" s="50">
        <f t="shared" si="140"/>
        <v>0</v>
      </c>
      <c r="CN274" s="138"/>
      <c r="CO274" s="138"/>
    </row>
    <row r="275" spans="1:93" x14ac:dyDescent="0.25">
      <c r="A275" s="129">
        <f t="shared" si="133"/>
        <v>266</v>
      </c>
      <c r="B275" s="193"/>
      <c r="C275" s="225" t="s">
        <v>261</v>
      </c>
      <c r="D275" s="226"/>
      <c r="E275" s="141">
        <f>SUM(E262:E274)</f>
        <v>58420425.064999998</v>
      </c>
      <c r="F275" s="141">
        <f>SUM(F262:F274)</f>
        <v>0</v>
      </c>
      <c r="G275" s="141">
        <f t="shared" ref="G275:AT275" si="141">SUM(G262:G274)</f>
        <v>0</v>
      </c>
      <c r="H275" s="141">
        <f t="shared" si="141"/>
        <v>0</v>
      </c>
      <c r="I275" s="141">
        <f t="shared" si="141"/>
        <v>0</v>
      </c>
      <c r="J275" s="141">
        <f t="shared" si="141"/>
        <v>0</v>
      </c>
      <c r="K275" s="141">
        <f t="shared" si="141"/>
        <v>0</v>
      </c>
      <c r="L275" s="141">
        <f t="shared" si="141"/>
        <v>0</v>
      </c>
      <c r="M275" s="141">
        <f t="shared" si="141"/>
        <v>0</v>
      </c>
      <c r="N275" s="141">
        <f t="shared" si="141"/>
        <v>0</v>
      </c>
      <c r="O275" s="141">
        <f t="shared" si="141"/>
        <v>0</v>
      </c>
      <c r="P275" s="141">
        <f t="shared" si="141"/>
        <v>0</v>
      </c>
      <c r="Q275" s="141">
        <f t="shared" si="141"/>
        <v>0</v>
      </c>
      <c r="R275" s="141">
        <f t="shared" si="141"/>
        <v>0</v>
      </c>
      <c r="S275" s="141">
        <f t="shared" si="141"/>
        <v>0</v>
      </c>
      <c r="T275" s="141">
        <f t="shared" si="141"/>
        <v>0</v>
      </c>
      <c r="U275" s="141">
        <f t="shared" si="141"/>
        <v>0</v>
      </c>
      <c r="V275" s="141">
        <f t="shared" si="141"/>
        <v>0</v>
      </c>
      <c r="W275" s="141">
        <f t="shared" si="141"/>
        <v>0</v>
      </c>
      <c r="X275" s="141">
        <f t="shared" si="141"/>
        <v>652716.35541666439</v>
      </c>
      <c r="Y275" s="141">
        <f t="shared" si="141"/>
        <v>0</v>
      </c>
      <c r="Z275" s="141">
        <f t="shared" si="141"/>
        <v>0</v>
      </c>
      <c r="AA275" s="141">
        <f t="shared" si="141"/>
        <v>0</v>
      </c>
      <c r="AB275" s="141">
        <f t="shared" si="141"/>
        <v>0</v>
      </c>
      <c r="AC275" s="141">
        <f t="shared" si="141"/>
        <v>0</v>
      </c>
      <c r="AD275" s="141">
        <f t="shared" si="141"/>
        <v>0</v>
      </c>
      <c r="AE275" s="141">
        <f t="shared" si="141"/>
        <v>0</v>
      </c>
      <c r="AF275" s="141">
        <f t="shared" si="141"/>
        <v>0</v>
      </c>
      <c r="AG275" s="141">
        <f t="shared" si="141"/>
        <v>0</v>
      </c>
      <c r="AH275" s="141">
        <f t="shared" si="141"/>
        <v>0</v>
      </c>
      <c r="AI275" s="141">
        <f t="shared" si="141"/>
        <v>0</v>
      </c>
      <c r="AJ275" s="141">
        <f t="shared" si="141"/>
        <v>0</v>
      </c>
      <c r="AK275" s="141">
        <f t="shared" si="141"/>
        <v>0</v>
      </c>
      <c r="AL275" s="141">
        <f t="shared" si="141"/>
        <v>0</v>
      </c>
      <c r="AM275" s="141">
        <f t="shared" si="141"/>
        <v>0</v>
      </c>
      <c r="AN275" s="141">
        <f t="shared" si="141"/>
        <v>0</v>
      </c>
      <c r="AO275" s="141">
        <f t="shared" si="141"/>
        <v>0</v>
      </c>
      <c r="AP275" s="141"/>
      <c r="AQ275" s="141">
        <f t="shared" si="141"/>
        <v>0</v>
      </c>
      <c r="AR275" s="141">
        <f t="shared" si="141"/>
        <v>0</v>
      </c>
      <c r="AS275" s="141">
        <f t="shared" si="141"/>
        <v>0</v>
      </c>
      <c r="AT275" s="141">
        <f t="shared" si="141"/>
        <v>0</v>
      </c>
      <c r="AU275" s="141">
        <f>SUM(AU262:AU274)</f>
        <v>652716.35541666439</v>
      </c>
      <c r="AV275" s="141">
        <f t="shared" ref="AV275:CL275" si="142">SUM(AV262:AV274)</f>
        <v>0</v>
      </c>
      <c r="AW275" s="141">
        <f t="shared" si="142"/>
        <v>0</v>
      </c>
      <c r="AX275" s="141">
        <f t="shared" si="142"/>
        <v>0</v>
      </c>
      <c r="AY275" s="141">
        <f t="shared" si="142"/>
        <v>0</v>
      </c>
      <c r="AZ275" s="141">
        <f t="shared" si="142"/>
        <v>0</v>
      </c>
      <c r="BA275" s="141">
        <f t="shared" si="142"/>
        <v>0</v>
      </c>
      <c r="BB275" s="141">
        <f t="shared" si="142"/>
        <v>0</v>
      </c>
      <c r="BC275" s="141">
        <f t="shared" si="142"/>
        <v>0</v>
      </c>
      <c r="BD275" s="141">
        <f t="shared" si="142"/>
        <v>0</v>
      </c>
      <c r="BE275" s="141">
        <f t="shared" si="142"/>
        <v>0</v>
      </c>
      <c r="BF275" s="141">
        <f t="shared" si="142"/>
        <v>0</v>
      </c>
      <c r="BG275" s="141">
        <f t="shared" si="142"/>
        <v>0</v>
      </c>
      <c r="BH275" s="141">
        <f t="shared" si="142"/>
        <v>0</v>
      </c>
      <c r="BI275" s="141">
        <f t="shared" si="142"/>
        <v>0</v>
      </c>
      <c r="BJ275" s="141">
        <f t="shared" si="142"/>
        <v>0</v>
      </c>
      <c r="BK275" s="141">
        <f t="shared" si="142"/>
        <v>0</v>
      </c>
      <c r="BL275" s="141">
        <f t="shared" si="142"/>
        <v>0</v>
      </c>
      <c r="BM275" s="141">
        <f t="shared" si="142"/>
        <v>0</v>
      </c>
      <c r="BN275" s="141">
        <f t="shared" si="142"/>
        <v>0</v>
      </c>
      <c r="BO275" s="141">
        <f t="shared" si="142"/>
        <v>0</v>
      </c>
      <c r="BP275" s="141">
        <f t="shared" si="142"/>
        <v>0</v>
      </c>
      <c r="BQ275" s="141">
        <f t="shared" si="142"/>
        <v>0</v>
      </c>
      <c r="BR275" s="141">
        <f t="shared" si="142"/>
        <v>0</v>
      </c>
      <c r="BS275" s="141">
        <f t="shared" si="142"/>
        <v>0</v>
      </c>
      <c r="BT275" s="141">
        <f t="shared" si="142"/>
        <v>0</v>
      </c>
      <c r="BU275" s="141">
        <f t="shared" si="142"/>
        <v>0</v>
      </c>
      <c r="BV275" s="141">
        <f t="shared" si="142"/>
        <v>0</v>
      </c>
      <c r="BW275" s="141">
        <f t="shared" si="142"/>
        <v>0</v>
      </c>
      <c r="BX275" s="141">
        <f t="shared" si="142"/>
        <v>0</v>
      </c>
      <c r="BY275" s="141">
        <f t="shared" si="142"/>
        <v>0</v>
      </c>
      <c r="BZ275" s="141">
        <f t="shared" si="142"/>
        <v>0</v>
      </c>
      <c r="CA275" s="141">
        <f t="shared" si="142"/>
        <v>3485202.4999999995</v>
      </c>
      <c r="CB275" s="152">
        <f t="shared" si="142"/>
        <v>0</v>
      </c>
      <c r="CC275" s="141">
        <f t="shared" si="142"/>
        <v>0</v>
      </c>
      <c r="CD275" s="141">
        <f t="shared" si="142"/>
        <v>0</v>
      </c>
      <c r="CE275" s="141">
        <f t="shared" si="142"/>
        <v>0</v>
      </c>
      <c r="CF275" s="141">
        <f t="shared" si="142"/>
        <v>0</v>
      </c>
      <c r="CG275" s="141">
        <f t="shared" si="142"/>
        <v>0</v>
      </c>
      <c r="CH275" s="141">
        <f t="shared" si="142"/>
        <v>0</v>
      </c>
      <c r="CI275" s="141">
        <f t="shared" si="142"/>
        <v>0</v>
      </c>
      <c r="CJ275" s="141">
        <f t="shared" si="142"/>
        <v>3485202.4999999995</v>
      </c>
      <c r="CK275" s="141">
        <f t="shared" si="142"/>
        <v>4137918.8554166644</v>
      </c>
      <c r="CL275" s="141">
        <f t="shared" si="142"/>
        <v>62558343.920416661</v>
      </c>
      <c r="CN275" s="138"/>
      <c r="CO275" s="138"/>
    </row>
    <row r="276" spans="1:93" x14ac:dyDescent="0.25">
      <c r="A276" s="129">
        <f t="shared" si="133"/>
        <v>267</v>
      </c>
      <c r="B276" s="193"/>
      <c r="C276" s="43" t="s">
        <v>244</v>
      </c>
      <c r="D276" s="26">
        <v>360</v>
      </c>
      <c r="E276" s="50">
        <v>1704569.3799999992</v>
      </c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>
        <v>0</v>
      </c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50"/>
      <c r="AR276" s="50"/>
      <c r="AS276" s="50"/>
      <c r="AT276" s="50"/>
      <c r="AU276" s="50">
        <f t="shared" ref="AU276:AU285" si="143">SUM(F276:AT276)</f>
        <v>0</v>
      </c>
      <c r="AV276" s="50"/>
      <c r="AW276" s="50"/>
      <c r="AX276" s="50"/>
      <c r="AY276" s="50"/>
      <c r="AZ276" s="50"/>
      <c r="BA276" s="50"/>
      <c r="BB276" s="50"/>
      <c r="BC276" s="50"/>
      <c r="BD276" s="50"/>
      <c r="BE276" s="50"/>
      <c r="BF276" s="50"/>
      <c r="BG276" s="50"/>
      <c r="BH276" s="50"/>
      <c r="BI276" s="50"/>
      <c r="BJ276" s="50"/>
      <c r="BK276" s="50"/>
      <c r="BL276" s="50"/>
      <c r="BM276" s="50"/>
      <c r="BN276" s="50"/>
      <c r="BO276" s="50"/>
      <c r="BP276" s="50"/>
      <c r="BQ276" s="50"/>
      <c r="BR276" s="50"/>
      <c r="BS276" s="50"/>
      <c r="BT276" s="50"/>
      <c r="BU276" s="50"/>
      <c r="BV276" s="50"/>
      <c r="BW276" s="50"/>
      <c r="BX276" s="50">
        <v>0</v>
      </c>
      <c r="BY276" s="50">
        <v>0</v>
      </c>
      <c r="BZ276" s="50">
        <v>0</v>
      </c>
      <c r="CA276" s="50">
        <v>0</v>
      </c>
      <c r="CB276" s="50"/>
      <c r="CC276" s="50"/>
      <c r="CD276" s="50"/>
      <c r="CE276" s="50"/>
      <c r="CF276" s="50"/>
      <c r="CG276" s="50"/>
      <c r="CH276" s="50"/>
      <c r="CI276" s="50"/>
      <c r="CJ276" s="50">
        <f t="shared" ref="CJ276:CJ285" si="144">SUM(AV276:CI276)</f>
        <v>0</v>
      </c>
      <c r="CK276" s="50">
        <f t="shared" si="132"/>
        <v>0</v>
      </c>
      <c r="CL276" s="50">
        <f t="shared" ref="CL276:CL285" si="145">CK276+E276</f>
        <v>1704569.3799999992</v>
      </c>
      <c r="CN276" s="138"/>
      <c r="CO276" s="138"/>
    </row>
    <row r="277" spans="1:93" x14ac:dyDescent="0.25">
      <c r="A277" s="129">
        <f t="shared" si="133"/>
        <v>268</v>
      </c>
      <c r="B277" s="193"/>
      <c r="C277" s="43" t="s">
        <v>245</v>
      </c>
      <c r="D277" s="26">
        <v>361</v>
      </c>
      <c r="E277" s="50">
        <v>4155602.1199999996</v>
      </c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>
        <v>136960.78958332539</v>
      </c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50"/>
      <c r="AR277" s="50"/>
      <c r="AS277" s="50"/>
      <c r="AT277" s="50"/>
      <c r="AU277" s="50">
        <f t="shared" si="143"/>
        <v>136960.78958332539</v>
      </c>
      <c r="AV277" s="50"/>
      <c r="AW277" s="50"/>
      <c r="AX277" s="50"/>
      <c r="AY277" s="50"/>
      <c r="AZ277" s="50"/>
      <c r="BA277" s="50"/>
      <c r="BB277" s="50"/>
      <c r="BC277" s="50"/>
      <c r="BD277" s="50"/>
      <c r="BE277" s="50"/>
      <c r="BF277" s="50"/>
      <c r="BG277" s="50"/>
      <c r="BH277" s="50"/>
      <c r="BI277" s="50"/>
      <c r="BJ277" s="50"/>
      <c r="BK277" s="50"/>
      <c r="BL277" s="50"/>
      <c r="BM277" s="50"/>
      <c r="BN277" s="50"/>
      <c r="BO277" s="50"/>
      <c r="BP277" s="50"/>
      <c r="BQ277" s="50"/>
      <c r="BR277" s="50"/>
      <c r="BS277" s="50"/>
      <c r="BT277" s="50"/>
      <c r="BU277" s="50"/>
      <c r="BV277" s="50"/>
      <c r="BW277" s="50"/>
      <c r="BX277" s="50">
        <v>0</v>
      </c>
      <c r="BY277" s="50">
        <v>0</v>
      </c>
      <c r="BZ277" s="50">
        <v>0</v>
      </c>
      <c r="CA277" s="50">
        <v>0</v>
      </c>
      <c r="CB277" s="50"/>
      <c r="CC277" s="50"/>
      <c r="CD277" s="50"/>
      <c r="CE277" s="50"/>
      <c r="CF277" s="50"/>
      <c r="CG277" s="50"/>
      <c r="CH277" s="50"/>
      <c r="CI277" s="50"/>
      <c r="CJ277" s="50">
        <f t="shared" si="144"/>
        <v>0</v>
      </c>
      <c r="CK277" s="50">
        <f t="shared" si="132"/>
        <v>136960.78958332539</v>
      </c>
      <c r="CL277" s="50">
        <f t="shared" si="145"/>
        <v>4292562.9095833246</v>
      </c>
      <c r="CN277" s="138"/>
      <c r="CO277" s="138"/>
    </row>
    <row r="278" spans="1:93" x14ac:dyDescent="0.25">
      <c r="A278" s="129">
        <f t="shared" si="133"/>
        <v>269</v>
      </c>
      <c r="B278" s="193"/>
      <c r="C278" s="43" t="s">
        <v>262</v>
      </c>
      <c r="D278" s="26">
        <v>362</v>
      </c>
      <c r="E278" s="50">
        <v>3683221.39</v>
      </c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>
        <v>22907.892083317041</v>
      </c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50"/>
      <c r="AR278" s="50"/>
      <c r="AS278" s="50"/>
      <c r="AT278" s="50"/>
      <c r="AU278" s="50">
        <f t="shared" si="143"/>
        <v>22907.892083317041</v>
      </c>
      <c r="AV278" s="50"/>
      <c r="AW278" s="50"/>
      <c r="AX278" s="50"/>
      <c r="AY278" s="50"/>
      <c r="AZ278" s="50"/>
      <c r="BA278" s="50"/>
      <c r="BB278" s="50"/>
      <c r="BC278" s="50"/>
      <c r="BD278" s="50"/>
      <c r="BE278" s="50"/>
      <c r="BF278" s="50"/>
      <c r="BG278" s="50"/>
      <c r="BH278" s="50"/>
      <c r="BI278" s="50"/>
      <c r="BJ278" s="50"/>
      <c r="BK278" s="50"/>
      <c r="BL278" s="50"/>
      <c r="BM278" s="50"/>
      <c r="BN278" s="50"/>
      <c r="BO278" s="50"/>
      <c r="BP278" s="50"/>
      <c r="BQ278" s="50"/>
      <c r="BR278" s="50"/>
      <c r="BS278" s="50"/>
      <c r="BT278" s="50"/>
      <c r="BU278" s="50"/>
      <c r="BV278" s="50"/>
      <c r="BW278" s="50"/>
      <c r="BX278" s="50">
        <v>0</v>
      </c>
      <c r="BY278" s="50">
        <v>0</v>
      </c>
      <c r="BZ278" s="50">
        <v>0</v>
      </c>
      <c r="CA278" s="50">
        <v>753551.64</v>
      </c>
      <c r="CB278" s="50"/>
      <c r="CC278" s="50"/>
      <c r="CD278" s="50"/>
      <c r="CE278" s="50"/>
      <c r="CF278" s="50"/>
      <c r="CG278" s="50"/>
      <c r="CH278" s="50"/>
      <c r="CI278" s="50"/>
      <c r="CJ278" s="50">
        <f t="shared" si="144"/>
        <v>753551.64</v>
      </c>
      <c r="CK278" s="50">
        <f t="shared" si="132"/>
        <v>776459.53208331706</v>
      </c>
      <c r="CL278" s="50">
        <f t="shared" si="145"/>
        <v>4459680.9220833173</v>
      </c>
      <c r="CN278" s="138"/>
      <c r="CO278" s="138"/>
    </row>
    <row r="279" spans="1:93" x14ac:dyDescent="0.25">
      <c r="A279" s="129">
        <f t="shared" si="133"/>
        <v>270</v>
      </c>
      <c r="B279" s="193"/>
      <c r="C279" s="43" t="s">
        <v>259</v>
      </c>
      <c r="D279" s="26">
        <v>363</v>
      </c>
      <c r="E279" s="50">
        <v>3984038.93</v>
      </c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>
        <v>995.99708333238959</v>
      </c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50"/>
      <c r="AR279" s="50"/>
      <c r="AS279" s="50"/>
      <c r="AT279" s="50"/>
      <c r="AU279" s="50">
        <f t="shared" si="143"/>
        <v>995.99708333238959</v>
      </c>
      <c r="AV279" s="50"/>
      <c r="AW279" s="50"/>
      <c r="AX279" s="50"/>
      <c r="AY279" s="50"/>
      <c r="AZ279" s="50"/>
      <c r="BA279" s="50"/>
      <c r="BB279" s="50"/>
      <c r="BC279" s="50"/>
      <c r="BD279" s="50"/>
      <c r="BE279" s="50"/>
      <c r="BF279" s="50"/>
      <c r="BG279" s="50"/>
      <c r="BH279" s="50"/>
      <c r="BI279" s="50"/>
      <c r="BJ279" s="50"/>
      <c r="BK279" s="50"/>
      <c r="BL279" s="50"/>
      <c r="BM279" s="50"/>
      <c r="BN279" s="50"/>
      <c r="BO279" s="50"/>
      <c r="BP279" s="50"/>
      <c r="BQ279" s="50"/>
      <c r="BR279" s="50"/>
      <c r="BS279" s="50"/>
      <c r="BT279" s="50"/>
      <c r="BU279" s="50"/>
      <c r="BV279" s="50"/>
      <c r="BW279" s="50"/>
      <c r="BX279" s="50">
        <v>0</v>
      </c>
      <c r="BY279" s="50">
        <v>0</v>
      </c>
      <c r="BZ279" s="50">
        <v>0</v>
      </c>
      <c r="CA279" s="50">
        <v>0</v>
      </c>
      <c r="CB279" s="50"/>
      <c r="CC279" s="50"/>
      <c r="CD279" s="50"/>
      <c r="CE279" s="50"/>
      <c r="CF279" s="50"/>
      <c r="CG279" s="50"/>
      <c r="CH279" s="50"/>
      <c r="CI279" s="50"/>
      <c r="CJ279" s="50">
        <f t="shared" si="144"/>
        <v>0</v>
      </c>
      <c r="CK279" s="50">
        <f t="shared" si="132"/>
        <v>995.99708333238959</v>
      </c>
      <c r="CL279" s="50">
        <f t="shared" si="145"/>
        <v>3985034.9270833326</v>
      </c>
      <c r="CN279" s="138"/>
      <c r="CO279" s="138"/>
    </row>
    <row r="280" spans="1:93" x14ac:dyDescent="0.25">
      <c r="A280" s="129">
        <f t="shared" si="133"/>
        <v>271</v>
      </c>
      <c r="B280" s="193"/>
      <c r="C280" s="43" t="s">
        <v>263</v>
      </c>
      <c r="D280" s="27">
        <v>363.1</v>
      </c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50"/>
      <c r="AR280" s="50"/>
      <c r="AS280" s="50"/>
      <c r="AT280" s="50"/>
      <c r="AU280" s="50">
        <f t="shared" si="143"/>
        <v>0</v>
      </c>
      <c r="AV280" s="50"/>
      <c r="AW280" s="50"/>
      <c r="AX280" s="50"/>
      <c r="AY280" s="50"/>
      <c r="AZ280" s="50"/>
      <c r="BA280" s="50"/>
      <c r="BB280" s="50"/>
      <c r="BC280" s="50"/>
      <c r="BD280" s="50"/>
      <c r="BE280" s="50"/>
      <c r="BF280" s="50"/>
      <c r="BG280" s="50"/>
      <c r="BH280" s="50"/>
      <c r="BI280" s="50"/>
      <c r="BJ280" s="50"/>
      <c r="BK280" s="50"/>
      <c r="BL280" s="50"/>
      <c r="BM280" s="50"/>
      <c r="BN280" s="50"/>
      <c r="BO280" s="50"/>
      <c r="BP280" s="50"/>
      <c r="BQ280" s="50"/>
      <c r="BR280" s="50"/>
      <c r="BS280" s="50"/>
      <c r="BT280" s="50"/>
      <c r="BU280" s="50"/>
      <c r="BV280" s="50"/>
      <c r="BW280" s="50"/>
      <c r="BX280" s="50">
        <v>0</v>
      </c>
      <c r="BY280" s="50">
        <v>0</v>
      </c>
      <c r="BZ280" s="50">
        <v>0</v>
      </c>
      <c r="CA280" s="50">
        <v>0</v>
      </c>
      <c r="CB280" s="50"/>
      <c r="CC280" s="50"/>
      <c r="CD280" s="50"/>
      <c r="CE280" s="50"/>
      <c r="CF280" s="50"/>
      <c r="CG280" s="50"/>
      <c r="CH280" s="50"/>
      <c r="CI280" s="50"/>
      <c r="CJ280" s="50">
        <f t="shared" si="144"/>
        <v>0</v>
      </c>
      <c r="CK280" s="50">
        <f t="shared" si="132"/>
        <v>0</v>
      </c>
      <c r="CL280" s="50">
        <f t="shared" si="145"/>
        <v>0</v>
      </c>
      <c r="CN280" s="138"/>
      <c r="CO280" s="138"/>
    </row>
    <row r="281" spans="1:93" x14ac:dyDescent="0.25">
      <c r="A281" s="129">
        <f t="shared" si="133"/>
        <v>272</v>
      </c>
      <c r="B281" s="193"/>
      <c r="C281" s="43" t="s">
        <v>264</v>
      </c>
      <c r="D281" s="27">
        <v>363.2</v>
      </c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50"/>
      <c r="AR281" s="50"/>
      <c r="AS281" s="50"/>
      <c r="AT281" s="50"/>
      <c r="AU281" s="50">
        <f t="shared" si="143"/>
        <v>0</v>
      </c>
      <c r="AV281" s="50"/>
      <c r="AW281" s="50"/>
      <c r="AX281" s="50"/>
      <c r="AY281" s="50"/>
      <c r="AZ281" s="50"/>
      <c r="BA281" s="50"/>
      <c r="BB281" s="50"/>
      <c r="BC281" s="50"/>
      <c r="BD281" s="50"/>
      <c r="BE281" s="50"/>
      <c r="BF281" s="50"/>
      <c r="BG281" s="50"/>
      <c r="BH281" s="50"/>
      <c r="BI281" s="50"/>
      <c r="BJ281" s="50"/>
      <c r="BK281" s="50"/>
      <c r="BL281" s="50"/>
      <c r="BM281" s="50"/>
      <c r="BN281" s="50"/>
      <c r="BO281" s="50"/>
      <c r="BP281" s="50"/>
      <c r="BQ281" s="50"/>
      <c r="BR281" s="50"/>
      <c r="BS281" s="50"/>
      <c r="BT281" s="50"/>
      <c r="BU281" s="50"/>
      <c r="BV281" s="50"/>
      <c r="BW281" s="50"/>
      <c r="BX281" s="50">
        <v>0</v>
      </c>
      <c r="BY281" s="50">
        <v>0</v>
      </c>
      <c r="BZ281" s="50">
        <v>0</v>
      </c>
      <c r="CA281" s="50">
        <v>0</v>
      </c>
      <c r="CB281" s="50"/>
      <c r="CC281" s="50"/>
      <c r="CD281" s="50"/>
      <c r="CE281" s="50"/>
      <c r="CF281" s="50"/>
      <c r="CG281" s="50"/>
      <c r="CH281" s="50"/>
      <c r="CI281" s="50"/>
      <c r="CJ281" s="50">
        <f t="shared" si="144"/>
        <v>0</v>
      </c>
      <c r="CK281" s="50">
        <f t="shared" si="132"/>
        <v>0</v>
      </c>
      <c r="CL281" s="50">
        <f t="shared" si="145"/>
        <v>0</v>
      </c>
      <c r="CN281" s="138"/>
      <c r="CO281" s="138"/>
    </row>
    <row r="282" spans="1:93" x14ac:dyDescent="0.25">
      <c r="A282" s="129">
        <f t="shared" si="133"/>
        <v>273</v>
      </c>
      <c r="B282" s="193"/>
      <c r="C282" s="43" t="s">
        <v>265</v>
      </c>
      <c r="D282" s="27">
        <v>363.3</v>
      </c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50"/>
      <c r="AR282" s="50"/>
      <c r="AS282" s="50"/>
      <c r="AT282" s="50"/>
      <c r="AU282" s="50">
        <f t="shared" si="143"/>
        <v>0</v>
      </c>
      <c r="AV282" s="50"/>
      <c r="AW282" s="50"/>
      <c r="AX282" s="50"/>
      <c r="AY282" s="50"/>
      <c r="AZ282" s="50"/>
      <c r="BA282" s="50"/>
      <c r="BB282" s="50"/>
      <c r="BC282" s="50"/>
      <c r="BD282" s="50"/>
      <c r="BE282" s="50"/>
      <c r="BF282" s="50"/>
      <c r="BG282" s="50"/>
      <c r="BH282" s="50"/>
      <c r="BI282" s="50"/>
      <c r="BJ282" s="50"/>
      <c r="BK282" s="50"/>
      <c r="BL282" s="50"/>
      <c r="BM282" s="50"/>
      <c r="BN282" s="50"/>
      <c r="BO282" s="50"/>
      <c r="BP282" s="50"/>
      <c r="BQ282" s="50"/>
      <c r="BR282" s="50"/>
      <c r="BS282" s="50"/>
      <c r="BT282" s="50"/>
      <c r="BU282" s="50"/>
      <c r="BV282" s="50"/>
      <c r="BW282" s="50"/>
      <c r="BX282" s="50">
        <v>0</v>
      </c>
      <c r="BY282" s="50">
        <v>0</v>
      </c>
      <c r="BZ282" s="50">
        <v>0</v>
      </c>
      <c r="CA282" s="50">
        <v>0</v>
      </c>
      <c r="CB282" s="50"/>
      <c r="CC282" s="50"/>
      <c r="CD282" s="50"/>
      <c r="CE282" s="50"/>
      <c r="CF282" s="50"/>
      <c r="CG282" s="50"/>
      <c r="CH282" s="50"/>
      <c r="CI282" s="50"/>
      <c r="CJ282" s="50">
        <f t="shared" si="144"/>
        <v>0</v>
      </c>
      <c r="CK282" s="50">
        <f t="shared" si="132"/>
        <v>0</v>
      </c>
      <c r="CL282" s="50">
        <f t="shared" si="145"/>
        <v>0</v>
      </c>
      <c r="CN282" s="138"/>
      <c r="CO282" s="138"/>
    </row>
    <row r="283" spans="1:93" x14ac:dyDescent="0.25">
      <c r="A283" s="129">
        <f t="shared" si="133"/>
        <v>274</v>
      </c>
      <c r="B283" s="193"/>
      <c r="C283" s="43" t="s">
        <v>266</v>
      </c>
      <c r="D283" s="27">
        <v>363.4</v>
      </c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50"/>
      <c r="AR283" s="50"/>
      <c r="AS283" s="50"/>
      <c r="AT283" s="50"/>
      <c r="AU283" s="50">
        <f t="shared" si="143"/>
        <v>0</v>
      </c>
      <c r="AV283" s="50"/>
      <c r="AW283" s="50"/>
      <c r="AX283" s="50"/>
      <c r="AY283" s="50"/>
      <c r="AZ283" s="50"/>
      <c r="BA283" s="50"/>
      <c r="BB283" s="50"/>
      <c r="BC283" s="50"/>
      <c r="BD283" s="50"/>
      <c r="BE283" s="50"/>
      <c r="BF283" s="50"/>
      <c r="BG283" s="50"/>
      <c r="BH283" s="50"/>
      <c r="BI283" s="50"/>
      <c r="BJ283" s="50"/>
      <c r="BK283" s="50"/>
      <c r="BL283" s="50"/>
      <c r="BM283" s="50"/>
      <c r="BN283" s="50"/>
      <c r="BO283" s="50"/>
      <c r="BP283" s="50"/>
      <c r="BQ283" s="50"/>
      <c r="BR283" s="50"/>
      <c r="BS283" s="50"/>
      <c r="BT283" s="50"/>
      <c r="BU283" s="50"/>
      <c r="BV283" s="50"/>
      <c r="BW283" s="50"/>
      <c r="BX283" s="50"/>
      <c r="BY283" s="50"/>
      <c r="BZ283" s="50"/>
      <c r="CA283" s="50"/>
      <c r="CB283" s="50"/>
      <c r="CC283" s="50"/>
      <c r="CD283" s="50"/>
      <c r="CE283" s="50"/>
      <c r="CF283" s="50"/>
      <c r="CG283" s="50"/>
      <c r="CH283" s="50"/>
      <c r="CI283" s="50"/>
      <c r="CJ283" s="50">
        <f t="shared" si="144"/>
        <v>0</v>
      </c>
      <c r="CK283" s="50">
        <f t="shared" si="132"/>
        <v>0</v>
      </c>
      <c r="CL283" s="50">
        <f t="shared" si="145"/>
        <v>0</v>
      </c>
      <c r="CN283" s="138"/>
      <c r="CO283" s="138"/>
    </row>
    <row r="284" spans="1:93" x14ac:dyDescent="0.25">
      <c r="A284" s="129">
        <f t="shared" si="133"/>
        <v>275</v>
      </c>
      <c r="B284" s="193"/>
      <c r="C284" s="43" t="s">
        <v>267</v>
      </c>
      <c r="D284" s="27">
        <v>363.5</v>
      </c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50"/>
      <c r="AR284" s="50"/>
      <c r="AS284" s="50"/>
      <c r="AT284" s="50"/>
      <c r="AU284" s="50">
        <f t="shared" si="143"/>
        <v>0</v>
      </c>
      <c r="AV284" s="50"/>
      <c r="AW284" s="50"/>
      <c r="AX284" s="50"/>
      <c r="AY284" s="50"/>
      <c r="AZ284" s="50"/>
      <c r="BA284" s="50"/>
      <c r="BB284" s="50"/>
      <c r="BC284" s="50"/>
      <c r="BD284" s="50"/>
      <c r="BE284" s="50"/>
      <c r="BF284" s="50"/>
      <c r="BG284" s="50"/>
      <c r="BH284" s="50"/>
      <c r="BI284" s="50"/>
      <c r="BJ284" s="50"/>
      <c r="BK284" s="50"/>
      <c r="BL284" s="50"/>
      <c r="BM284" s="50"/>
      <c r="BN284" s="50"/>
      <c r="BO284" s="50"/>
      <c r="BP284" s="50"/>
      <c r="BQ284" s="50"/>
      <c r="BR284" s="50"/>
      <c r="BS284" s="50"/>
      <c r="BT284" s="50"/>
      <c r="BU284" s="50"/>
      <c r="BV284" s="50"/>
      <c r="BW284" s="50"/>
      <c r="BX284" s="50"/>
      <c r="BY284" s="50"/>
      <c r="BZ284" s="50"/>
      <c r="CA284" s="50"/>
      <c r="CB284" s="50"/>
      <c r="CC284" s="50"/>
      <c r="CD284" s="50"/>
      <c r="CE284" s="50"/>
      <c r="CF284" s="50"/>
      <c r="CG284" s="50"/>
      <c r="CH284" s="50"/>
      <c r="CI284" s="50"/>
      <c r="CJ284" s="50">
        <f t="shared" si="144"/>
        <v>0</v>
      </c>
      <c r="CK284" s="50">
        <f t="shared" si="132"/>
        <v>0</v>
      </c>
      <c r="CL284" s="50">
        <f t="shared" si="145"/>
        <v>0</v>
      </c>
      <c r="CN284" s="138"/>
      <c r="CO284" s="138"/>
    </row>
    <row r="285" spans="1:93" x14ac:dyDescent="0.25">
      <c r="A285" s="129">
        <f t="shared" si="133"/>
        <v>276</v>
      </c>
      <c r="B285" s="193"/>
      <c r="C285" s="43" t="s">
        <v>268</v>
      </c>
      <c r="D285" s="27">
        <v>363.6</v>
      </c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50"/>
      <c r="AR285" s="50"/>
      <c r="AS285" s="50"/>
      <c r="AT285" s="50"/>
      <c r="AU285" s="50">
        <f t="shared" si="143"/>
        <v>0</v>
      </c>
      <c r="AV285" s="50"/>
      <c r="AW285" s="50"/>
      <c r="AX285" s="50"/>
      <c r="AY285" s="50"/>
      <c r="AZ285" s="50"/>
      <c r="BA285" s="50"/>
      <c r="BB285" s="50"/>
      <c r="BC285" s="50"/>
      <c r="BD285" s="50"/>
      <c r="BE285" s="50"/>
      <c r="BF285" s="50"/>
      <c r="BG285" s="50"/>
      <c r="BH285" s="50"/>
      <c r="BI285" s="50"/>
      <c r="BJ285" s="50"/>
      <c r="BK285" s="50"/>
      <c r="BL285" s="50"/>
      <c r="BM285" s="50"/>
      <c r="BN285" s="50"/>
      <c r="BO285" s="50"/>
      <c r="BP285" s="50"/>
      <c r="BQ285" s="50"/>
      <c r="BR285" s="50"/>
      <c r="BS285" s="50"/>
      <c r="BT285" s="50"/>
      <c r="BU285" s="50"/>
      <c r="BV285" s="50"/>
      <c r="BW285" s="50"/>
      <c r="BX285" s="50"/>
      <c r="BY285" s="50"/>
      <c r="BZ285" s="50"/>
      <c r="CA285" s="50"/>
      <c r="CB285" s="50"/>
      <c r="CC285" s="50"/>
      <c r="CD285" s="50"/>
      <c r="CE285" s="50"/>
      <c r="CF285" s="50"/>
      <c r="CG285" s="50"/>
      <c r="CH285" s="50"/>
      <c r="CI285" s="50"/>
      <c r="CJ285" s="50">
        <f t="shared" si="144"/>
        <v>0</v>
      </c>
      <c r="CK285" s="50">
        <f t="shared" si="132"/>
        <v>0</v>
      </c>
      <c r="CL285" s="50">
        <f t="shared" si="145"/>
        <v>0</v>
      </c>
      <c r="CN285" s="138"/>
      <c r="CO285" s="138"/>
    </row>
    <row r="286" spans="1:93" x14ac:dyDescent="0.25">
      <c r="A286" s="129">
        <f t="shared" si="133"/>
        <v>277</v>
      </c>
      <c r="B286" s="193"/>
      <c r="C286" s="225" t="s">
        <v>269</v>
      </c>
      <c r="D286" s="226"/>
      <c r="E286" s="141">
        <f t="shared" ref="E286:CL286" si="146">SUM(E276:E285)</f>
        <v>13527431.819999998</v>
      </c>
      <c r="F286" s="141">
        <f t="shared" si="146"/>
        <v>0</v>
      </c>
      <c r="G286" s="141">
        <f t="shared" si="146"/>
        <v>0</v>
      </c>
      <c r="H286" s="141">
        <f t="shared" si="146"/>
        <v>0</v>
      </c>
      <c r="I286" s="141">
        <f t="shared" si="146"/>
        <v>0</v>
      </c>
      <c r="J286" s="141">
        <f t="shared" si="146"/>
        <v>0</v>
      </c>
      <c r="K286" s="141">
        <f t="shared" si="146"/>
        <v>0</v>
      </c>
      <c r="L286" s="141">
        <f t="shared" si="146"/>
        <v>0</v>
      </c>
      <c r="M286" s="141">
        <f t="shared" si="146"/>
        <v>0</v>
      </c>
      <c r="N286" s="141">
        <f t="shared" si="146"/>
        <v>0</v>
      </c>
      <c r="O286" s="141">
        <f t="shared" si="146"/>
        <v>0</v>
      </c>
      <c r="P286" s="141">
        <f t="shared" si="146"/>
        <v>0</v>
      </c>
      <c r="Q286" s="141">
        <f t="shared" si="146"/>
        <v>0</v>
      </c>
      <c r="R286" s="141">
        <f t="shared" si="146"/>
        <v>0</v>
      </c>
      <c r="S286" s="141">
        <f t="shared" si="146"/>
        <v>0</v>
      </c>
      <c r="T286" s="141">
        <f t="shared" si="146"/>
        <v>0</v>
      </c>
      <c r="U286" s="141">
        <f t="shared" si="146"/>
        <v>0</v>
      </c>
      <c r="V286" s="141">
        <f t="shared" si="146"/>
        <v>0</v>
      </c>
      <c r="W286" s="141">
        <f t="shared" si="146"/>
        <v>0</v>
      </c>
      <c r="X286" s="141">
        <f t="shared" si="146"/>
        <v>160864.67874997482</v>
      </c>
      <c r="Y286" s="141">
        <f t="shared" si="146"/>
        <v>0</v>
      </c>
      <c r="Z286" s="141">
        <f t="shared" si="146"/>
        <v>0</v>
      </c>
      <c r="AA286" s="141">
        <f t="shared" si="146"/>
        <v>0</v>
      </c>
      <c r="AB286" s="141">
        <f t="shared" si="146"/>
        <v>0</v>
      </c>
      <c r="AC286" s="141">
        <f t="shared" si="146"/>
        <v>0</v>
      </c>
      <c r="AD286" s="141">
        <f t="shared" si="146"/>
        <v>0</v>
      </c>
      <c r="AE286" s="141">
        <f t="shared" si="146"/>
        <v>0</v>
      </c>
      <c r="AF286" s="141">
        <f t="shared" si="146"/>
        <v>0</v>
      </c>
      <c r="AG286" s="141">
        <f t="shared" si="146"/>
        <v>0</v>
      </c>
      <c r="AH286" s="141">
        <f t="shared" si="146"/>
        <v>0</v>
      </c>
      <c r="AI286" s="141">
        <f t="shared" si="146"/>
        <v>0</v>
      </c>
      <c r="AJ286" s="141">
        <f t="shared" si="146"/>
        <v>0</v>
      </c>
      <c r="AK286" s="141">
        <f t="shared" si="146"/>
        <v>0</v>
      </c>
      <c r="AL286" s="141">
        <f t="shared" si="146"/>
        <v>0</v>
      </c>
      <c r="AM286" s="141">
        <f t="shared" si="146"/>
        <v>0</v>
      </c>
      <c r="AN286" s="141">
        <f t="shared" si="146"/>
        <v>0</v>
      </c>
      <c r="AO286" s="141">
        <f t="shared" si="146"/>
        <v>0</v>
      </c>
      <c r="AP286" s="141"/>
      <c r="AQ286" s="141">
        <f t="shared" si="146"/>
        <v>0</v>
      </c>
      <c r="AR286" s="141">
        <f t="shared" si="146"/>
        <v>0</v>
      </c>
      <c r="AS286" s="141">
        <f t="shared" si="146"/>
        <v>0</v>
      </c>
      <c r="AT286" s="141">
        <f t="shared" si="146"/>
        <v>0</v>
      </c>
      <c r="AU286" s="141">
        <f t="shared" si="146"/>
        <v>160864.67874997482</v>
      </c>
      <c r="AV286" s="141">
        <f t="shared" si="146"/>
        <v>0</v>
      </c>
      <c r="AW286" s="141">
        <f t="shared" si="146"/>
        <v>0</v>
      </c>
      <c r="AX286" s="141">
        <f t="shared" si="146"/>
        <v>0</v>
      </c>
      <c r="AY286" s="141">
        <f t="shared" si="146"/>
        <v>0</v>
      </c>
      <c r="AZ286" s="141">
        <f t="shared" si="146"/>
        <v>0</v>
      </c>
      <c r="BA286" s="141">
        <f t="shared" si="146"/>
        <v>0</v>
      </c>
      <c r="BB286" s="141">
        <f t="shared" si="146"/>
        <v>0</v>
      </c>
      <c r="BC286" s="141">
        <f t="shared" si="146"/>
        <v>0</v>
      </c>
      <c r="BD286" s="141">
        <f t="shared" si="146"/>
        <v>0</v>
      </c>
      <c r="BE286" s="141">
        <f t="shared" si="146"/>
        <v>0</v>
      </c>
      <c r="BF286" s="141">
        <f t="shared" si="146"/>
        <v>0</v>
      </c>
      <c r="BG286" s="141">
        <f t="shared" si="146"/>
        <v>0</v>
      </c>
      <c r="BH286" s="141">
        <f t="shared" si="146"/>
        <v>0</v>
      </c>
      <c r="BI286" s="141">
        <f t="shared" si="146"/>
        <v>0</v>
      </c>
      <c r="BJ286" s="141">
        <f t="shared" si="146"/>
        <v>0</v>
      </c>
      <c r="BK286" s="141">
        <f t="shared" si="146"/>
        <v>0</v>
      </c>
      <c r="BL286" s="141">
        <f t="shared" si="146"/>
        <v>0</v>
      </c>
      <c r="BM286" s="141">
        <f t="shared" si="146"/>
        <v>0</v>
      </c>
      <c r="BN286" s="141">
        <f t="shared" si="146"/>
        <v>0</v>
      </c>
      <c r="BO286" s="141">
        <f t="shared" si="146"/>
        <v>0</v>
      </c>
      <c r="BP286" s="141">
        <f t="shared" si="146"/>
        <v>0</v>
      </c>
      <c r="BQ286" s="141">
        <f t="shared" si="146"/>
        <v>0</v>
      </c>
      <c r="BR286" s="141">
        <f t="shared" si="146"/>
        <v>0</v>
      </c>
      <c r="BS286" s="141">
        <f t="shared" si="146"/>
        <v>0</v>
      </c>
      <c r="BT286" s="141">
        <f t="shared" si="146"/>
        <v>0</v>
      </c>
      <c r="BU286" s="141">
        <f t="shared" si="146"/>
        <v>0</v>
      </c>
      <c r="BV286" s="141">
        <f t="shared" si="146"/>
        <v>0</v>
      </c>
      <c r="BW286" s="141">
        <f t="shared" si="146"/>
        <v>0</v>
      </c>
      <c r="BX286" s="141">
        <f t="shared" si="146"/>
        <v>0</v>
      </c>
      <c r="BY286" s="141">
        <f t="shared" si="146"/>
        <v>0</v>
      </c>
      <c r="BZ286" s="141">
        <f t="shared" si="146"/>
        <v>0</v>
      </c>
      <c r="CA286" s="141">
        <f t="shared" si="146"/>
        <v>753551.64</v>
      </c>
      <c r="CB286" s="141">
        <f t="shared" si="146"/>
        <v>0</v>
      </c>
      <c r="CC286" s="141">
        <f t="shared" si="146"/>
        <v>0</v>
      </c>
      <c r="CD286" s="141">
        <f t="shared" si="146"/>
        <v>0</v>
      </c>
      <c r="CE286" s="141">
        <f t="shared" si="146"/>
        <v>0</v>
      </c>
      <c r="CF286" s="141">
        <f t="shared" si="146"/>
        <v>0</v>
      </c>
      <c r="CG286" s="141">
        <f t="shared" si="146"/>
        <v>0</v>
      </c>
      <c r="CH286" s="141">
        <f t="shared" si="146"/>
        <v>0</v>
      </c>
      <c r="CI286" s="141">
        <f t="shared" si="146"/>
        <v>0</v>
      </c>
      <c r="CJ286" s="141">
        <f t="shared" si="146"/>
        <v>753551.64</v>
      </c>
      <c r="CK286" s="141">
        <f t="shared" si="146"/>
        <v>914416.31874997483</v>
      </c>
      <c r="CL286" s="141">
        <f t="shared" si="146"/>
        <v>14441848.138749972</v>
      </c>
      <c r="CN286" s="138"/>
      <c r="CO286" s="138"/>
    </row>
    <row r="287" spans="1:93" x14ac:dyDescent="0.25">
      <c r="A287" s="129">
        <f t="shared" si="133"/>
        <v>278</v>
      </c>
      <c r="B287" s="193"/>
      <c r="C287" s="43" t="s">
        <v>270</v>
      </c>
      <c r="D287" s="27">
        <v>364.1</v>
      </c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50"/>
      <c r="AR287" s="50"/>
      <c r="AS287" s="50"/>
      <c r="AT287" s="50"/>
      <c r="AU287" s="50">
        <f t="shared" ref="AU287:AU295" si="147">SUM(F287:AT287)</f>
        <v>0</v>
      </c>
      <c r="AV287" s="50"/>
      <c r="AW287" s="50"/>
      <c r="AX287" s="50"/>
      <c r="AY287" s="50"/>
      <c r="AZ287" s="50"/>
      <c r="BA287" s="50"/>
      <c r="BB287" s="50"/>
      <c r="BC287" s="50"/>
      <c r="BD287" s="50"/>
      <c r="BE287" s="50"/>
      <c r="BF287" s="50"/>
      <c r="BG287" s="50"/>
      <c r="BH287" s="50"/>
      <c r="BI287" s="50"/>
      <c r="BJ287" s="50"/>
      <c r="BK287" s="50"/>
      <c r="BL287" s="50"/>
      <c r="BM287" s="50"/>
      <c r="BN287" s="50"/>
      <c r="BO287" s="50"/>
      <c r="BP287" s="50"/>
      <c r="BQ287" s="50"/>
      <c r="BR287" s="50"/>
      <c r="BS287" s="50"/>
      <c r="BT287" s="50"/>
      <c r="BU287" s="50"/>
      <c r="BV287" s="50"/>
      <c r="BW287" s="50"/>
      <c r="BX287" s="50"/>
      <c r="BY287" s="50"/>
      <c r="BZ287" s="50"/>
      <c r="CA287" s="50"/>
      <c r="CB287" s="50"/>
      <c r="CC287" s="50"/>
      <c r="CD287" s="50"/>
      <c r="CE287" s="50"/>
      <c r="CF287" s="50"/>
      <c r="CG287" s="50"/>
      <c r="CH287" s="50"/>
      <c r="CI287" s="50"/>
      <c r="CJ287" s="50">
        <f t="shared" ref="CJ287:CJ295" si="148">SUM(AV287:CI287)</f>
        <v>0</v>
      </c>
      <c r="CK287" s="50">
        <f t="shared" si="132"/>
        <v>0</v>
      </c>
      <c r="CL287" s="50">
        <f t="shared" ref="CL287:CL295" si="149">CK287+E287</f>
        <v>0</v>
      </c>
      <c r="CN287" s="138"/>
      <c r="CO287" s="138"/>
    </row>
    <row r="288" spans="1:93" x14ac:dyDescent="0.25">
      <c r="A288" s="129">
        <f t="shared" si="133"/>
        <v>279</v>
      </c>
      <c r="B288" s="193"/>
      <c r="C288" s="43" t="s">
        <v>271</v>
      </c>
      <c r="D288" s="27">
        <v>364.2</v>
      </c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50"/>
      <c r="AR288" s="50"/>
      <c r="AS288" s="50"/>
      <c r="AT288" s="50"/>
      <c r="AU288" s="50">
        <f t="shared" si="147"/>
        <v>0</v>
      </c>
      <c r="AV288" s="50"/>
      <c r="AW288" s="50"/>
      <c r="AX288" s="50"/>
      <c r="AY288" s="50"/>
      <c r="AZ288" s="50"/>
      <c r="BA288" s="50"/>
      <c r="BB288" s="50"/>
      <c r="BC288" s="50"/>
      <c r="BD288" s="50"/>
      <c r="BE288" s="50"/>
      <c r="BF288" s="50"/>
      <c r="BG288" s="50"/>
      <c r="BH288" s="50"/>
      <c r="BI288" s="50"/>
      <c r="BJ288" s="50"/>
      <c r="BK288" s="50"/>
      <c r="BL288" s="50"/>
      <c r="BM288" s="50"/>
      <c r="BN288" s="50"/>
      <c r="BO288" s="50"/>
      <c r="BP288" s="50"/>
      <c r="BQ288" s="50"/>
      <c r="BR288" s="50"/>
      <c r="BS288" s="50"/>
      <c r="BT288" s="50"/>
      <c r="BU288" s="50"/>
      <c r="BV288" s="50"/>
      <c r="BW288" s="50"/>
      <c r="BX288" s="50"/>
      <c r="BY288" s="50"/>
      <c r="BZ288" s="50"/>
      <c r="CA288" s="50"/>
      <c r="CB288" s="50"/>
      <c r="CC288" s="50"/>
      <c r="CD288" s="50"/>
      <c r="CE288" s="50"/>
      <c r="CF288" s="50"/>
      <c r="CG288" s="50"/>
      <c r="CH288" s="50"/>
      <c r="CI288" s="50"/>
      <c r="CJ288" s="50">
        <f t="shared" si="148"/>
        <v>0</v>
      </c>
      <c r="CK288" s="50">
        <f t="shared" si="132"/>
        <v>0</v>
      </c>
      <c r="CL288" s="50">
        <f t="shared" si="149"/>
        <v>0</v>
      </c>
      <c r="CN288" s="138"/>
      <c r="CO288" s="138"/>
    </row>
    <row r="289" spans="1:93" x14ac:dyDescent="0.25">
      <c r="A289" s="129">
        <f t="shared" si="133"/>
        <v>280</v>
      </c>
      <c r="B289" s="193"/>
      <c r="C289" s="43" t="s">
        <v>272</v>
      </c>
      <c r="D289" s="27">
        <v>364.3</v>
      </c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50"/>
      <c r="AR289" s="50"/>
      <c r="AS289" s="50"/>
      <c r="AT289" s="50"/>
      <c r="AU289" s="50">
        <f t="shared" si="147"/>
        <v>0</v>
      </c>
      <c r="AV289" s="50"/>
      <c r="AW289" s="50"/>
      <c r="AX289" s="50"/>
      <c r="AY289" s="50"/>
      <c r="AZ289" s="50"/>
      <c r="BA289" s="50"/>
      <c r="BB289" s="50"/>
      <c r="BC289" s="50"/>
      <c r="BD289" s="50"/>
      <c r="BE289" s="50"/>
      <c r="BF289" s="50"/>
      <c r="BG289" s="50"/>
      <c r="BH289" s="50"/>
      <c r="BI289" s="50"/>
      <c r="BJ289" s="50"/>
      <c r="BK289" s="50"/>
      <c r="BL289" s="50"/>
      <c r="BM289" s="50"/>
      <c r="BN289" s="50"/>
      <c r="BO289" s="50"/>
      <c r="BP289" s="50"/>
      <c r="BQ289" s="50"/>
      <c r="BR289" s="50"/>
      <c r="BS289" s="50"/>
      <c r="BT289" s="50"/>
      <c r="BU289" s="50"/>
      <c r="BV289" s="50"/>
      <c r="BW289" s="50"/>
      <c r="BX289" s="50"/>
      <c r="BY289" s="50"/>
      <c r="BZ289" s="50"/>
      <c r="CA289" s="50"/>
      <c r="CB289" s="50"/>
      <c r="CC289" s="50"/>
      <c r="CD289" s="50"/>
      <c r="CE289" s="50"/>
      <c r="CF289" s="50"/>
      <c r="CG289" s="50"/>
      <c r="CH289" s="50"/>
      <c r="CI289" s="50"/>
      <c r="CJ289" s="50">
        <f t="shared" si="148"/>
        <v>0</v>
      </c>
      <c r="CK289" s="50">
        <f t="shared" si="132"/>
        <v>0</v>
      </c>
      <c r="CL289" s="50">
        <f t="shared" si="149"/>
        <v>0</v>
      </c>
      <c r="CN289" s="138"/>
      <c r="CO289" s="138"/>
    </row>
    <row r="290" spans="1:93" x14ac:dyDescent="0.25">
      <c r="A290" s="129">
        <f t="shared" si="133"/>
        <v>281</v>
      </c>
      <c r="B290" s="193"/>
      <c r="C290" s="43" t="s">
        <v>273</v>
      </c>
      <c r="D290" s="27">
        <v>364.4</v>
      </c>
      <c r="E290" s="50">
        <v>970580.63000000024</v>
      </c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>
        <v>0</v>
      </c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50"/>
      <c r="AR290" s="50"/>
      <c r="AS290" s="50"/>
      <c r="AT290" s="50"/>
      <c r="AU290" s="50">
        <f t="shared" si="147"/>
        <v>0</v>
      </c>
      <c r="AV290" s="50"/>
      <c r="AW290" s="50"/>
      <c r="AX290" s="50"/>
      <c r="AY290" s="50"/>
      <c r="AZ290" s="50"/>
      <c r="BA290" s="50"/>
      <c r="BB290" s="50"/>
      <c r="BC290" s="50"/>
      <c r="BD290" s="50"/>
      <c r="BE290" s="50"/>
      <c r="BF290" s="50"/>
      <c r="BG290" s="50"/>
      <c r="BH290" s="50"/>
      <c r="BI290" s="50"/>
      <c r="BJ290" s="50"/>
      <c r="BK290" s="50"/>
      <c r="BL290" s="50"/>
      <c r="BM290" s="50"/>
      <c r="BN290" s="50"/>
      <c r="BO290" s="50"/>
      <c r="BP290" s="50"/>
      <c r="BQ290" s="50"/>
      <c r="BR290" s="50"/>
      <c r="BS290" s="50"/>
      <c r="BT290" s="50"/>
      <c r="BU290" s="50"/>
      <c r="BV290" s="50"/>
      <c r="BW290" s="50"/>
      <c r="BX290" s="50"/>
      <c r="BY290" s="50"/>
      <c r="BZ290" s="50"/>
      <c r="CA290" s="50"/>
      <c r="CB290" s="50"/>
      <c r="CC290" s="50"/>
      <c r="CD290" s="50"/>
      <c r="CE290" s="50"/>
      <c r="CF290" s="50"/>
      <c r="CG290" s="50"/>
      <c r="CH290" s="50"/>
      <c r="CI290" s="50"/>
      <c r="CJ290" s="50">
        <f t="shared" si="148"/>
        <v>0</v>
      </c>
      <c r="CK290" s="50">
        <f t="shared" si="132"/>
        <v>0</v>
      </c>
      <c r="CL290" s="50">
        <f t="shared" si="149"/>
        <v>970580.63000000024</v>
      </c>
      <c r="CN290" s="138"/>
      <c r="CO290" s="138"/>
    </row>
    <row r="291" spans="1:93" x14ac:dyDescent="0.25">
      <c r="A291" s="129">
        <f t="shared" si="133"/>
        <v>282</v>
      </c>
      <c r="B291" s="193"/>
      <c r="C291" s="43" t="s">
        <v>266</v>
      </c>
      <c r="D291" s="27">
        <v>364.5</v>
      </c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50"/>
      <c r="AR291" s="50"/>
      <c r="AS291" s="50"/>
      <c r="AT291" s="50"/>
      <c r="AU291" s="50">
        <f t="shared" si="147"/>
        <v>0</v>
      </c>
      <c r="AV291" s="50"/>
      <c r="AW291" s="50"/>
      <c r="AX291" s="50"/>
      <c r="AY291" s="50"/>
      <c r="AZ291" s="50"/>
      <c r="BA291" s="50"/>
      <c r="BB291" s="50"/>
      <c r="BC291" s="50"/>
      <c r="BD291" s="50"/>
      <c r="BE291" s="50"/>
      <c r="BF291" s="50"/>
      <c r="BG291" s="50"/>
      <c r="BH291" s="50"/>
      <c r="BI291" s="50"/>
      <c r="BJ291" s="50"/>
      <c r="BK291" s="50"/>
      <c r="BL291" s="50"/>
      <c r="BM291" s="50"/>
      <c r="BN291" s="50"/>
      <c r="BO291" s="50"/>
      <c r="BP291" s="50"/>
      <c r="BQ291" s="50"/>
      <c r="BR291" s="50"/>
      <c r="BS291" s="50"/>
      <c r="BT291" s="50"/>
      <c r="BU291" s="50"/>
      <c r="BV291" s="50"/>
      <c r="BW291" s="50"/>
      <c r="BX291" s="50"/>
      <c r="BY291" s="50"/>
      <c r="BZ291" s="50"/>
      <c r="CA291" s="50"/>
      <c r="CB291" s="50"/>
      <c r="CC291" s="50"/>
      <c r="CD291" s="50"/>
      <c r="CE291" s="50"/>
      <c r="CF291" s="50"/>
      <c r="CG291" s="50"/>
      <c r="CH291" s="50"/>
      <c r="CI291" s="50"/>
      <c r="CJ291" s="50">
        <f t="shared" si="148"/>
        <v>0</v>
      </c>
      <c r="CK291" s="50">
        <f t="shared" si="132"/>
        <v>0</v>
      </c>
      <c r="CL291" s="50">
        <f t="shared" si="149"/>
        <v>0</v>
      </c>
      <c r="CN291" s="138"/>
      <c r="CO291" s="138"/>
    </row>
    <row r="292" spans="1:93" x14ac:dyDescent="0.25">
      <c r="A292" s="129">
        <f t="shared" si="133"/>
        <v>283</v>
      </c>
      <c r="B292" s="193"/>
      <c r="C292" s="43" t="s">
        <v>274</v>
      </c>
      <c r="D292" s="27">
        <v>364.6</v>
      </c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50"/>
      <c r="AR292" s="50"/>
      <c r="AS292" s="50"/>
      <c r="AT292" s="50"/>
      <c r="AU292" s="50">
        <f t="shared" si="147"/>
        <v>0</v>
      </c>
      <c r="AV292" s="50"/>
      <c r="AW292" s="50"/>
      <c r="AX292" s="50"/>
      <c r="AY292" s="50"/>
      <c r="AZ292" s="50"/>
      <c r="BA292" s="50"/>
      <c r="BB292" s="50"/>
      <c r="BC292" s="50"/>
      <c r="BD292" s="50"/>
      <c r="BE292" s="50"/>
      <c r="BF292" s="50"/>
      <c r="BG292" s="50"/>
      <c r="BH292" s="50"/>
      <c r="BI292" s="50"/>
      <c r="BJ292" s="50"/>
      <c r="BK292" s="50"/>
      <c r="BL292" s="50"/>
      <c r="BM292" s="50"/>
      <c r="BN292" s="50"/>
      <c r="BO292" s="50"/>
      <c r="BP292" s="50"/>
      <c r="BQ292" s="50"/>
      <c r="BR292" s="50"/>
      <c r="BS292" s="50"/>
      <c r="BT292" s="50"/>
      <c r="BU292" s="50"/>
      <c r="BV292" s="50"/>
      <c r="BW292" s="50"/>
      <c r="BX292" s="50"/>
      <c r="BY292" s="50"/>
      <c r="BZ292" s="50"/>
      <c r="CA292" s="50"/>
      <c r="CB292" s="50"/>
      <c r="CC292" s="50"/>
      <c r="CD292" s="50"/>
      <c r="CE292" s="50"/>
      <c r="CF292" s="50"/>
      <c r="CG292" s="50"/>
      <c r="CH292" s="50"/>
      <c r="CI292" s="50"/>
      <c r="CJ292" s="50">
        <f t="shared" si="148"/>
        <v>0</v>
      </c>
      <c r="CK292" s="50">
        <f t="shared" si="132"/>
        <v>0</v>
      </c>
      <c r="CL292" s="50">
        <f t="shared" si="149"/>
        <v>0</v>
      </c>
      <c r="CN292" s="138"/>
      <c r="CO292" s="138"/>
    </row>
    <row r="293" spans="1:93" x14ac:dyDescent="0.25">
      <c r="A293" s="129">
        <f t="shared" si="133"/>
        <v>284</v>
      </c>
      <c r="B293" s="193"/>
      <c r="C293" s="43" t="s">
        <v>275</v>
      </c>
      <c r="D293" s="27">
        <v>364.7</v>
      </c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50"/>
      <c r="AR293" s="50"/>
      <c r="AS293" s="50"/>
      <c r="AT293" s="50"/>
      <c r="AU293" s="50">
        <f t="shared" si="147"/>
        <v>0</v>
      </c>
      <c r="AV293" s="50"/>
      <c r="AW293" s="50"/>
      <c r="AX293" s="50"/>
      <c r="AY293" s="50"/>
      <c r="AZ293" s="50"/>
      <c r="BA293" s="50"/>
      <c r="BB293" s="50"/>
      <c r="BC293" s="50"/>
      <c r="BD293" s="50"/>
      <c r="BE293" s="50"/>
      <c r="BF293" s="50"/>
      <c r="BG293" s="50"/>
      <c r="BH293" s="50"/>
      <c r="BI293" s="50"/>
      <c r="BJ293" s="50"/>
      <c r="BK293" s="50"/>
      <c r="BL293" s="50"/>
      <c r="BM293" s="50"/>
      <c r="BN293" s="50"/>
      <c r="BO293" s="50"/>
      <c r="BP293" s="50"/>
      <c r="BQ293" s="50"/>
      <c r="BR293" s="50"/>
      <c r="BS293" s="50"/>
      <c r="BT293" s="50"/>
      <c r="BU293" s="50"/>
      <c r="BV293" s="50"/>
      <c r="BW293" s="50"/>
      <c r="BX293" s="50"/>
      <c r="BY293" s="50"/>
      <c r="BZ293" s="50"/>
      <c r="CA293" s="50"/>
      <c r="CB293" s="50"/>
      <c r="CC293" s="50"/>
      <c r="CD293" s="50"/>
      <c r="CE293" s="50"/>
      <c r="CF293" s="50"/>
      <c r="CG293" s="50"/>
      <c r="CH293" s="50"/>
      <c r="CI293" s="50"/>
      <c r="CJ293" s="50">
        <f t="shared" si="148"/>
        <v>0</v>
      </c>
      <c r="CK293" s="50">
        <f t="shared" si="132"/>
        <v>0</v>
      </c>
      <c r="CL293" s="50">
        <f t="shared" si="149"/>
        <v>0</v>
      </c>
      <c r="CN293" s="138"/>
      <c r="CO293" s="138"/>
    </row>
    <row r="294" spans="1:93" x14ac:dyDescent="0.25">
      <c r="A294" s="129">
        <f t="shared" si="133"/>
        <v>285</v>
      </c>
      <c r="B294" s="193"/>
      <c r="C294" s="43" t="s">
        <v>267</v>
      </c>
      <c r="D294" s="27">
        <v>364.8</v>
      </c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50"/>
      <c r="AR294" s="50"/>
      <c r="AS294" s="50"/>
      <c r="AT294" s="50"/>
      <c r="AU294" s="50">
        <f t="shared" si="147"/>
        <v>0</v>
      </c>
      <c r="AV294" s="50"/>
      <c r="AW294" s="50"/>
      <c r="AX294" s="50"/>
      <c r="AY294" s="50"/>
      <c r="AZ294" s="50"/>
      <c r="BA294" s="50"/>
      <c r="BB294" s="50"/>
      <c r="BC294" s="50"/>
      <c r="BD294" s="50"/>
      <c r="BE294" s="50"/>
      <c r="BF294" s="50"/>
      <c r="BG294" s="50"/>
      <c r="BH294" s="50"/>
      <c r="BI294" s="50"/>
      <c r="BJ294" s="50"/>
      <c r="BK294" s="50"/>
      <c r="BL294" s="50"/>
      <c r="BM294" s="50"/>
      <c r="BN294" s="50"/>
      <c r="BO294" s="50"/>
      <c r="BP294" s="50"/>
      <c r="BQ294" s="50"/>
      <c r="BR294" s="50"/>
      <c r="BS294" s="50"/>
      <c r="BT294" s="50"/>
      <c r="BU294" s="50"/>
      <c r="BV294" s="50"/>
      <c r="BW294" s="50"/>
      <c r="BX294" s="50"/>
      <c r="BY294" s="50"/>
      <c r="BZ294" s="50"/>
      <c r="CA294" s="50"/>
      <c r="CB294" s="50"/>
      <c r="CC294" s="50"/>
      <c r="CD294" s="50"/>
      <c r="CE294" s="50"/>
      <c r="CF294" s="50"/>
      <c r="CG294" s="50"/>
      <c r="CH294" s="50"/>
      <c r="CI294" s="50"/>
      <c r="CJ294" s="50">
        <f t="shared" si="148"/>
        <v>0</v>
      </c>
      <c r="CK294" s="50">
        <f t="shared" si="132"/>
        <v>0</v>
      </c>
      <c r="CL294" s="50">
        <f t="shared" si="149"/>
        <v>0</v>
      </c>
      <c r="CN294" s="138"/>
      <c r="CO294" s="138"/>
    </row>
    <row r="295" spans="1:93" x14ac:dyDescent="0.25">
      <c r="A295" s="129">
        <f t="shared" si="133"/>
        <v>286</v>
      </c>
      <c r="B295" s="193"/>
      <c r="C295" s="43" t="s">
        <v>276</v>
      </c>
      <c r="D295" s="27">
        <v>364.9</v>
      </c>
      <c r="E295" s="50">
        <v>3237249.8799999994</v>
      </c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>
        <v>0</v>
      </c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50"/>
      <c r="AR295" s="50"/>
      <c r="AS295" s="50"/>
      <c r="AT295" s="50"/>
      <c r="AU295" s="50">
        <f t="shared" si="147"/>
        <v>0</v>
      </c>
      <c r="AV295" s="50"/>
      <c r="AW295" s="50"/>
      <c r="AX295" s="50"/>
      <c r="AY295" s="50"/>
      <c r="AZ295" s="50"/>
      <c r="BA295" s="50"/>
      <c r="BB295" s="50"/>
      <c r="BC295" s="50"/>
      <c r="BD295" s="50"/>
      <c r="BE295" s="50"/>
      <c r="BF295" s="50"/>
      <c r="BG295" s="50"/>
      <c r="BH295" s="50"/>
      <c r="BI295" s="50"/>
      <c r="BJ295" s="50"/>
      <c r="BK295" s="50"/>
      <c r="BL295" s="50"/>
      <c r="BM295" s="50"/>
      <c r="BN295" s="50"/>
      <c r="BO295" s="50"/>
      <c r="BP295" s="50"/>
      <c r="BQ295" s="50"/>
      <c r="BR295" s="50"/>
      <c r="BS295" s="50"/>
      <c r="BT295" s="50"/>
      <c r="BU295" s="50"/>
      <c r="BV295" s="50"/>
      <c r="BW295" s="50"/>
      <c r="BX295" s="50">
        <v>0</v>
      </c>
      <c r="BY295" s="50">
        <v>0</v>
      </c>
      <c r="BZ295" s="50">
        <v>0</v>
      </c>
      <c r="CA295" s="50">
        <v>0</v>
      </c>
      <c r="CB295" s="50"/>
      <c r="CC295" s="50"/>
      <c r="CD295" s="50"/>
      <c r="CE295" s="50"/>
      <c r="CF295" s="50"/>
      <c r="CG295" s="50"/>
      <c r="CH295" s="50"/>
      <c r="CI295" s="50"/>
      <c r="CJ295" s="50">
        <f t="shared" si="148"/>
        <v>0</v>
      </c>
      <c r="CK295" s="50">
        <f t="shared" si="132"/>
        <v>0</v>
      </c>
      <c r="CL295" s="50">
        <f t="shared" si="149"/>
        <v>3237249.8799999994</v>
      </c>
      <c r="CN295" s="138"/>
      <c r="CO295" s="138"/>
    </row>
    <row r="296" spans="1:93" x14ac:dyDescent="0.25">
      <c r="A296" s="129">
        <f t="shared" si="133"/>
        <v>287</v>
      </c>
      <c r="B296" s="193"/>
      <c r="C296" s="225" t="s">
        <v>277</v>
      </c>
      <c r="D296" s="226"/>
      <c r="E296" s="141">
        <f t="shared" ref="E296:CL296" si="150">SUM(E287:E295)</f>
        <v>4207830.51</v>
      </c>
      <c r="F296" s="141">
        <f t="shared" si="150"/>
        <v>0</v>
      </c>
      <c r="G296" s="141">
        <f t="shared" si="150"/>
        <v>0</v>
      </c>
      <c r="H296" s="141">
        <f t="shared" si="150"/>
        <v>0</v>
      </c>
      <c r="I296" s="141">
        <f t="shared" si="150"/>
        <v>0</v>
      </c>
      <c r="J296" s="141">
        <f t="shared" si="150"/>
        <v>0</v>
      </c>
      <c r="K296" s="141">
        <f t="shared" si="150"/>
        <v>0</v>
      </c>
      <c r="L296" s="141">
        <f t="shared" si="150"/>
        <v>0</v>
      </c>
      <c r="M296" s="141">
        <f t="shared" si="150"/>
        <v>0</v>
      </c>
      <c r="N296" s="141">
        <f t="shared" si="150"/>
        <v>0</v>
      </c>
      <c r="O296" s="141">
        <f t="shared" si="150"/>
        <v>0</v>
      </c>
      <c r="P296" s="141">
        <f t="shared" si="150"/>
        <v>0</v>
      </c>
      <c r="Q296" s="141">
        <f t="shared" si="150"/>
        <v>0</v>
      </c>
      <c r="R296" s="141">
        <f t="shared" si="150"/>
        <v>0</v>
      </c>
      <c r="S296" s="141">
        <f t="shared" si="150"/>
        <v>0</v>
      </c>
      <c r="T296" s="141">
        <f t="shared" si="150"/>
        <v>0</v>
      </c>
      <c r="U296" s="141">
        <f t="shared" si="150"/>
        <v>0</v>
      </c>
      <c r="V296" s="141">
        <f t="shared" si="150"/>
        <v>0</v>
      </c>
      <c r="W296" s="141">
        <f t="shared" si="150"/>
        <v>0</v>
      </c>
      <c r="X296" s="141">
        <f t="shared" si="150"/>
        <v>0</v>
      </c>
      <c r="Y296" s="141">
        <f t="shared" si="150"/>
        <v>0</v>
      </c>
      <c r="Z296" s="141">
        <f t="shared" si="150"/>
        <v>0</v>
      </c>
      <c r="AA296" s="141">
        <f t="shared" si="150"/>
        <v>0</v>
      </c>
      <c r="AB296" s="141">
        <f t="shared" si="150"/>
        <v>0</v>
      </c>
      <c r="AC296" s="141">
        <f t="shared" si="150"/>
        <v>0</v>
      </c>
      <c r="AD296" s="141">
        <f t="shared" si="150"/>
        <v>0</v>
      </c>
      <c r="AE296" s="141">
        <f t="shared" si="150"/>
        <v>0</v>
      </c>
      <c r="AF296" s="141">
        <f t="shared" si="150"/>
        <v>0</v>
      </c>
      <c r="AG296" s="141">
        <f t="shared" si="150"/>
        <v>0</v>
      </c>
      <c r="AH296" s="141">
        <f t="shared" si="150"/>
        <v>0</v>
      </c>
      <c r="AI296" s="141">
        <f t="shared" si="150"/>
        <v>0</v>
      </c>
      <c r="AJ296" s="141">
        <f t="shared" si="150"/>
        <v>0</v>
      </c>
      <c r="AK296" s="141">
        <f t="shared" si="150"/>
        <v>0</v>
      </c>
      <c r="AL296" s="141">
        <f t="shared" si="150"/>
        <v>0</v>
      </c>
      <c r="AM296" s="141">
        <f t="shared" si="150"/>
        <v>0</v>
      </c>
      <c r="AN296" s="141">
        <f t="shared" si="150"/>
        <v>0</v>
      </c>
      <c r="AO296" s="141">
        <f t="shared" si="150"/>
        <v>0</v>
      </c>
      <c r="AP296" s="141"/>
      <c r="AQ296" s="141">
        <f t="shared" si="150"/>
        <v>0</v>
      </c>
      <c r="AR296" s="141">
        <f t="shared" si="150"/>
        <v>0</v>
      </c>
      <c r="AS296" s="141">
        <f t="shared" si="150"/>
        <v>0</v>
      </c>
      <c r="AT296" s="141">
        <f t="shared" si="150"/>
        <v>0</v>
      </c>
      <c r="AU296" s="141">
        <f>SUM(AU287:AU295)</f>
        <v>0</v>
      </c>
      <c r="AV296" s="141">
        <f t="shared" si="150"/>
        <v>0</v>
      </c>
      <c r="AW296" s="141">
        <f t="shared" si="150"/>
        <v>0</v>
      </c>
      <c r="AX296" s="141">
        <f t="shared" si="150"/>
        <v>0</v>
      </c>
      <c r="AY296" s="141">
        <f t="shared" si="150"/>
        <v>0</v>
      </c>
      <c r="AZ296" s="141">
        <f t="shared" si="150"/>
        <v>0</v>
      </c>
      <c r="BA296" s="141">
        <f t="shared" si="150"/>
        <v>0</v>
      </c>
      <c r="BB296" s="141">
        <f t="shared" si="150"/>
        <v>0</v>
      </c>
      <c r="BC296" s="141">
        <f t="shared" si="150"/>
        <v>0</v>
      </c>
      <c r="BD296" s="141">
        <f t="shared" si="150"/>
        <v>0</v>
      </c>
      <c r="BE296" s="141">
        <f t="shared" si="150"/>
        <v>0</v>
      </c>
      <c r="BF296" s="141">
        <f t="shared" si="150"/>
        <v>0</v>
      </c>
      <c r="BG296" s="141">
        <f t="shared" si="150"/>
        <v>0</v>
      </c>
      <c r="BH296" s="141">
        <f t="shared" si="150"/>
        <v>0</v>
      </c>
      <c r="BI296" s="141">
        <f t="shared" si="150"/>
        <v>0</v>
      </c>
      <c r="BJ296" s="141">
        <f t="shared" si="150"/>
        <v>0</v>
      </c>
      <c r="BK296" s="141">
        <f t="shared" si="150"/>
        <v>0</v>
      </c>
      <c r="BL296" s="141">
        <f t="shared" si="150"/>
        <v>0</v>
      </c>
      <c r="BM296" s="141">
        <f t="shared" si="150"/>
        <v>0</v>
      </c>
      <c r="BN296" s="141">
        <f t="shared" si="150"/>
        <v>0</v>
      </c>
      <c r="BO296" s="141">
        <f t="shared" si="150"/>
        <v>0</v>
      </c>
      <c r="BP296" s="141">
        <f t="shared" si="150"/>
        <v>0</v>
      </c>
      <c r="BQ296" s="141">
        <f t="shared" si="150"/>
        <v>0</v>
      </c>
      <c r="BR296" s="141">
        <f t="shared" si="150"/>
        <v>0</v>
      </c>
      <c r="BS296" s="141">
        <f t="shared" si="150"/>
        <v>0</v>
      </c>
      <c r="BT296" s="141">
        <f t="shared" si="150"/>
        <v>0</v>
      </c>
      <c r="BU296" s="141">
        <f t="shared" si="150"/>
        <v>0</v>
      </c>
      <c r="BV296" s="141">
        <f t="shared" si="150"/>
        <v>0</v>
      </c>
      <c r="BW296" s="141">
        <f t="shared" si="150"/>
        <v>0</v>
      </c>
      <c r="BX296" s="141">
        <f t="shared" si="150"/>
        <v>0</v>
      </c>
      <c r="BY296" s="141">
        <f t="shared" si="150"/>
        <v>0</v>
      </c>
      <c r="BZ296" s="141">
        <f t="shared" si="150"/>
        <v>0</v>
      </c>
      <c r="CA296" s="141">
        <f t="shared" si="150"/>
        <v>0</v>
      </c>
      <c r="CB296" s="141">
        <f t="shared" si="150"/>
        <v>0</v>
      </c>
      <c r="CC296" s="141">
        <f t="shared" si="150"/>
        <v>0</v>
      </c>
      <c r="CD296" s="141">
        <f t="shared" si="150"/>
        <v>0</v>
      </c>
      <c r="CE296" s="141">
        <f t="shared" si="150"/>
        <v>0</v>
      </c>
      <c r="CF296" s="141">
        <f t="shared" si="150"/>
        <v>0</v>
      </c>
      <c r="CG296" s="141">
        <f t="shared" si="150"/>
        <v>0</v>
      </c>
      <c r="CH296" s="141">
        <f t="shared" si="150"/>
        <v>0</v>
      </c>
      <c r="CI296" s="141">
        <f t="shared" si="150"/>
        <v>0</v>
      </c>
      <c r="CJ296" s="141">
        <f t="shared" si="150"/>
        <v>0</v>
      </c>
      <c r="CK296" s="141">
        <f>SUM(CK287:CK295)</f>
        <v>0</v>
      </c>
      <c r="CL296" s="141">
        <f t="shared" si="150"/>
        <v>4207830.51</v>
      </c>
      <c r="CN296" s="138"/>
      <c r="CO296" s="138"/>
    </row>
    <row r="297" spans="1:93" x14ac:dyDescent="0.25">
      <c r="A297" s="129">
        <f t="shared" si="133"/>
        <v>288</v>
      </c>
      <c r="B297" s="193"/>
      <c r="C297" s="43" t="s">
        <v>244</v>
      </c>
      <c r="D297" s="27">
        <v>365.1</v>
      </c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50"/>
      <c r="AR297" s="50"/>
      <c r="AS297" s="50"/>
      <c r="AT297" s="50"/>
      <c r="AU297" s="50">
        <f t="shared" ref="AU297:AU305" si="151">SUM(F297:AT297)</f>
        <v>0</v>
      </c>
      <c r="AV297" s="50"/>
      <c r="AW297" s="50"/>
      <c r="AX297" s="50"/>
      <c r="AY297" s="50"/>
      <c r="AZ297" s="50"/>
      <c r="BA297" s="50"/>
      <c r="BB297" s="50"/>
      <c r="BC297" s="50"/>
      <c r="BD297" s="50"/>
      <c r="BE297" s="50"/>
      <c r="BF297" s="50"/>
      <c r="BG297" s="50"/>
      <c r="BH297" s="50"/>
      <c r="BI297" s="50"/>
      <c r="BJ297" s="50"/>
      <c r="BK297" s="50"/>
      <c r="BL297" s="50"/>
      <c r="BM297" s="50"/>
      <c r="BN297" s="50"/>
      <c r="BO297" s="50"/>
      <c r="BP297" s="50"/>
      <c r="BQ297" s="50"/>
      <c r="BR297" s="50"/>
      <c r="BS297" s="50"/>
      <c r="BT297" s="50"/>
      <c r="BU297" s="50"/>
      <c r="BV297" s="50"/>
      <c r="BW297" s="50"/>
      <c r="BX297" s="50"/>
      <c r="BY297" s="50"/>
      <c r="BZ297" s="50"/>
      <c r="CA297" s="50"/>
      <c r="CB297" s="50"/>
      <c r="CC297" s="50"/>
      <c r="CD297" s="50"/>
      <c r="CE297" s="50"/>
      <c r="CF297" s="50"/>
      <c r="CG297" s="50"/>
      <c r="CH297" s="50"/>
      <c r="CI297" s="50"/>
      <c r="CJ297" s="50">
        <f t="shared" ref="CJ297:CJ305" si="152">SUM(AV297:CI297)</f>
        <v>0</v>
      </c>
      <c r="CK297" s="50">
        <f t="shared" si="132"/>
        <v>0</v>
      </c>
      <c r="CL297" s="50">
        <f t="shared" ref="CL297:CL305" si="153">CK297+E297</f>
        <v>0</v>
      </c>
      <c r="CN297" s="138"/>
      <c r="CO297" s="138"/>
    </row>
    <row r="298" spans="1:93" x14ac:dyDescent="0.25">
      <c r="A298" s="129">
        <f t="shared" si="133"/>
        <v>289</v>
      </c>
      <c r="B298" s="193"/>
      <c r="C298" s="43" t="s">
        <v>251</v>
      </c>
      <c r="D298" s="27">
        <v>365.2</v>
      </c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50"/>
      <c r="AR298" s="50"/>
      <c r="AS298" s="50"/>
      <c r="AT298" s="50"/>
      <c r="AU298" s="50">
        <f t="shared" si="151"/>
        <v>0</v>
      </c>
      <c r="AV298" s="50"/>
      <c r="AW298" s="50"/>
      <c r="AX298" s="50"/>
      <c r="AY298" s="50"/>
      <c r="AZ298" s="50"/>
      <c r="BA298" s="50"/>
      <c r="BB298" s="50"/>
      <c r="BC298" s="50"/>
      <c r="BD298" s="50"/>
      <c r="BE298" s="50"/>
      <c r="BF298" s="50"/>
      <c r="BG298" s="50"/>
      <c r="BH298" s="50"/>
      <c r="BI298" s="50"/>
      <c r="BJ298" s="50"/>
      <c r="BK298" s="50"/>
      <c r="BL298" s="50"/>
      <c r="BM298" s="50"/>
      <c r="BN298" s="50"/>
      <c r="BO298" s="50"/>
      <c r="BP298" s="50"/>
      <c r="BQ298" s="50"/>
      <c r="BR298" s="50"/>
      <c r="BS298" s="50"/>
      <c r="BT298" s="50"/>
      <c r="BU298" s="50"/>
      <c r="BV298" s="50"/>
      <c r="BW298" s="50"/>
      <c r="BX298" s="50"/>
      <c r="BY298" s="50"/>
      <c r="BZ298" s="50"/>
      <c r="CA298" s="50"/>
      <c r="CB298" s="50"/>
      <c r="CC298" s="50"/>
      <c r="CD298" s="50"/>
      <c r="CE298" s="50"/>
      <c r="CF298" s="50"/>
      <c r="CG298" s="50"/>
      <c r="CH298" s="50"/>
      <c r="CI298" s="50"/>
      <c r="CJ298" s="50">
        <f t="shared" si="152"/>
        <v>0</v>
      </c>
      <c r="CK298" s="50">
        <f t="shared" si="132"/>
        <v>0</v>
      </c>
      <c r="CL298" s="50">
        <f t="shared" si="153"/>
        <v>0</v>
      </c>
      <c r="CN298" s="138"/>
      <c r="CO298" s="138"/>
    </row>
    <row r="299" spans="1:93" x14ac:dyDescent="0.25">
      <c r="A299" s="129">
        <f t="shared" si="133"/>
        <v>290</v>
      </c>
      <c r="B299" s="193"/>
      <c r="C299" s="43" t="s">
        <v>245</v>
      </c>
      <c r="D299" s="26">
        <v>366</v>
      </c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50"/>
      <c r="AR299" s="50"/>
      <c r="AS299" s="50"/>
      <c r="AT299" s="50"/>
      <c r="AU299" s="50">
        <f t="shared" si="151"/>
        <v>0</v>
      </c>
      <c r="AV299" s="50"/>
      <c r="AW299" s="50"/>
      <c r="AX299" s="50"/>
      <c r="AY299" s="50"/>
      <c r="AZ299" s="50"/>
      <c r="BA299" s="50"/>
      <c r="BB299" s="50"/>
      <c r="BC299" s="50"/>
      <c r="BD299" s="50"/>
      <c r="BE299" s="50"/>
      <c r="BF299" s="50"/>
      <c r="BG299" s="50"/>
      <c r="BH299" s="50"/>
      <c r="BI299" s="50"/>
      <c r="BJ299" s="50"/>
      <c r="BK299" s="50"/>
      <c r="BL299" s="50"/>
      <c r="BM299" s="50"/>
      <c r="BN299" s="50"/>
      <c r="BO299" s="50"/>
      <c r="BP299" s="50"/>
      <c r="BQ299" s="50"/>
      <c r="BR299" s="50"/>
      <c r="BS299" s="50"/>
      <c r="BT299" s="50"/>
      <c r="BU299" s="50"/>
      <c r="BV299" s="50"/>
      <c r="BW299" s="50"/>
      <c r="BX299" s="50"/>
      <c r="BY299" s="50"/>
      <c r="BZ299" s="50"/>
      <c r="CA299" s="50"/>
      <c r="CB299" s="50"/>
      <c r="CC299" s="50"/>
      <c r="CD299" s="50"/>
      <c r="CE299" s="50"/>
      <c r="CF299" s="50"/>
      <c r="CG299" s="50"/>
      <c r="CH299" s="50"/>
      <c r="CI299" s="50"/>
      <c r="CJ299" s="50">
        <f t="shared" si="152"/>
        <v>0</v>
      </c>
      <c r="CK299" s="50">
        <f t="shared" si="132"/>
        <v>0</v>
      </c>
      <c r="CL299" s="50">
        <f t="shared" si="153"/>
        <v>0</v>
      </c>
      <c r="CN299" s="138"/>
      <c r="CO299" s="138"/>
    </row>
    <row r="300" spans="1:93" x14ac:dyDescent="0.25">
      <c r="A300" s="129">
        <f t="shared" si="133"/>
        <v>291</v>
      </c>
      <c r="B300" s="193"/>
      <c r="C300" s="43" t="s">
        <v>278</v>
      </c>
      <c r="D300" s="26">
        <v>367</v>
      </c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50"/>
      <c r="AR300" s="50"/>
      <c r="AS300" s="50"/>
      <c r="AT300" s="50"/>
      <c r="AU300" s="50">
        <f t="shared" si="151"/>
        <v>0</v>
      </c>
      <c r="AV300" s="50"/>
      <c r="AW300" s="50"/>
      <c r="AX300" s="50"/>
      <c r="AY300" s="50"/>
      <c r="AZ300" s="50"/>
      <c r="BA300" s="50"/>
      <c r="BB300" s="50"/>
      <c r="BC300" s="50"/>
      <c r="BD300" s="50"/>
      <c r="BE300" s="50"/>
      <c r="BF300" s="50"/>
      <c r="BG300" s="50"/>
      <c r="BH300" s="50"/>
      <c r="BI300" s="50"/>
      <c r="BJ300" s="50"/>
      <c r="BK300" s="50"/>
      <c r="BL300" s="50"/>
      <c r="BM300" s="50"/>
      <c r="BN300" s="50"/>
      <c r="BO300" s="50"/>
      <c r="BP300" s="50"/>
      <c r="BQ300" s="50"/>
      <c r="BR300" s="50"/>
      <c r="BS300" s="50"/>
      <c r="BT300" s="50"/>
      <c r="BU300" s="50"/>
      <c r="BV300" s="50"/>
      <c r="BW300" s="50"/>
      <c r="BX300" s="50"/>
      <c r="BY300" s="50"/>
      <c r="BZ300" s="50"/>
      <c r="CA300" s="50"/>
      <c r="CB300" s="50"/>
      <c r="CC300" s="50"/>
      <c r="CD300" s="50"/>
      <c r="CE300" s="50"/>
      <c r="CF300" s="50"/>
      <c r="CG300" s="50"/>
      <c r="CH300" s="50"/>
      <c r="CI300" s="50"/>
      <c r="CJ300" s="50">
        <f t="shared" si="152"/>
        <v>0</v>
      </c>
      <c r="CK300" s="50">
        <f t="shared" si="132"/>
        <v>0</v>
      </c>
      <c r="CL300" s="50">
        <f t="shared" si="153"/>
        <v>0</v>
      </c>
      <c r="CN300" s="138"/>
      <c r="CO300" s="138"/>
    </row>
    <row r="301" spans="1:93" x14ac:dyDescent="0.25">
      <c r="A301" s="129">
        <f t="shared" si="133"/>
        <v>292</v>
      </c>
      <c r="B301" s="193"/>
      <c r="C301" s="43" t="s">
        <v>257</v>
      </c>
      <c r="D301" s="26">
        <v>368</v>
      </c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50"/>
      <c r="AR301" s="50"/>
      <c r="AS301" s="50"/>
      <c r="AT301" s="50"/>
      <c r="AU301" s="50">
        <f t="shared" si="151"/>
        <v>0</v>
      </c>
      <c r="AV301" s="50"/>
      <c r="AW301" s="50"/>
      <c r="AX301" s="50"/>
      <c r="AY301" s="50"/>
      <c r="AZ301" s="50"/>
      <c r="BA301" s="50"/>
      <c r="BB301" s="50"/>
      <c r="BC301" s="50"/>
      <c r="BD301" s="50"/>
      <c r="BE301" s="50"/>
      <c r="BF301" s="50"/>
      <c r="BG301" s="50"/>
      <c r="BH301" s="50"/>
      <c r="BI301" s="50"/>
      <c r="BJ301" s="50"/>
      <c r="BK301" s="50"/>
      <c r="BL301" s="50"/>
      <c r="BM301" s="50"/>
      <c r="BN301" s="50"/>
      <c r="BO301" s="50"/>
      <c r="BP301" s="50"/>
      <c r="BQ301" s="50"/>
      <c r="BR301" s="50"/>
      <c r="BS301" s="50"/>
      <c r="BT301" s="50"/>
      <c r="BU301" s="50"/>
      <c r="BV301" s="50"/>
      <c r="BW301" s="50"/>
      <c r="BX301" s="50"/>
      <c r="BY301" s="50"/>
      <c r="BZ301" s="50"/>
      <c r="CA301" s="50"/>
      <c r="CB301" s="50"/>
      <c r="CC301" s="50"/>
      <c r="CD301" s="50"/>
      <c r="CE301" s="50"/>
      <c r="CF301" s="50"/>
      <c r="CG301" s="50"/>
      <c r="CH301" s="50"/>
      <c r="CI301" s="50"/>
      <c r="CJ301" s="50">
        <f t="shared" si="152"/>
        <v>0</v>
      </c>
      <c r="CK301" s="50">
        <f t="shared" si="132"/>
        <v>0</v>
      </c>
      <c r="CL301" s="50">
        <f t="shared" si="153"/>
        <v>0</v>
      </c>
      <c r="CN301" s="138"/>
      <c r="CO301" s="138"/>
    </row>
    <row r="302" spans="1:93" x14ac:dyDescent="0.25">
      <c r="A302" s="129">
        <f t="shared" si="133"/>
        <v>293</v>
      </c>
      <c r="B302" s="193"/>
      <c r="C302" s="43" t="s">
        <v>279</v>
      </c>
      <c r="D302" s="26">
        <v>369</v>
      </c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50"/>
      <c r="AR302" s="50"/>
      <c r="AS302" s="50"/>
      <c r="AT302" s="50"/>
      <c r="AU302" s="50">
        <f t="shared" si="151"/>
        <v>0</v>
      </c>
      <c r="AV302" s="50"/>
      <c r="AW302" s="50"/>
      <c r="AX302" s="50"/>
      <c r="AY302" s="50"/>
      <c r="AZ302" s="50"/>
      <c r="BA302" s="50"/>
      <c r="BB302" s="50"/>
      <c r="BC302" s="50"/>
      <c r="BD302" s="50"/>
      <c r="BE302" s="50"/>
      <c r="BF302" s="50"/>
      <c r="BG302" s="50"/>
      <c r="BH302" s="50"/>
      <c r="BI302" s="50"/>
      <c r="BJ302" s="50"/>
      <c r="BK302" s="50"/>
      <c r="BL302" s="50"/>
      <c r="BM302" s="50"/>
      <c r="BN302" s="50"/>
      <c r="BO302" s="50"/>
      <c r="BP302" s="50"/>
      <c r="BQ302" s="50"/>
      <c r="BR302" s="50"/>
      <c r="BS302" s="50"/>
      <c r="BT302" s="50"/>
      <c r="BU302" s="50"/>
      <c r="BV302" s="50"/>
      <c r="BW302" s="50"/>
      <c r="BX302" s="50"/>
      <c r="BY302" s="50"/>
      <c r="BZ302" s="50"/>
      <c r="CA302" s="50"/>
      <c r="CB302" s="50"/>
      <c r="CC302" s="50"/>
      <c r="CD302" s="50"/>
      <c r="CE302" s="50"/>
      <c r="CF302" s="50"/>
      <c r="CG302" s="50"/>
      <c r="CH302" s="50"/>
      <c r="CI302" s="50"/>
      <c r="CJ302" s="50">
        <f t="shared" si="152"/>
        <v>0</v>
      </c>
      <c r="CK302" s="50">
        <f t="shared" si="132"/>
        <v>0</v>
      </c>
      <c r="CL302" s="50">
        <f t="shared" si="153"/>
        <v>0</v>
      </c>
      <c r="CN302" s="138"/>
      <c r="CO302" s="138"/>
    </row>
    <row r="303" spans="1:93" ht="14.85" customHeight="1" x14ac:dyDescent="0.25">
      <c r="A303" s="129">
        <f t="shared" si="133"/>
        <v>294</v>
      </c>
      <c r="B303" s="193"/>
      <c r="C303" s="43" t="s">
        <v>280</v>
      </c>
      <c r="D303" s="26">
        <v>370</v>
      </c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50"/>
      <c r="AR303" s="50"/>
      <c r="AS303" s="50"/>
      <c r="AT303" s="50"/>
      <c r="AU303" s="50">
        <f t="shared" si="151"/>
        <v>0</v>
      </c>
      <c r="AV303" s="50"/>
      <c r="AW303" s="50"/>
      <c r="AX303" s="50"/>
      <c r="AY303" s="50"/>
      <c r="AZ303" s="50"/>
      <c r="BA303" s="50"/>
      <c r="BB303" s="50"/>
      <c r="BC303" s="50"/>
      <c r="BD303" s="50"/>
      <c r="BE303" s="50"/>
      <c r="BF303" s="50"/>
      <c r="BG303" s="50"/>
      <c r="BH303" s="50"/>
      <c r="BI303" s="50"/>
      <c r="BJ303" s="50"/>
      <c r="BK303" s="50"/>
      <c r="BL303" s="50"/>
      <c r="BM303" s="50"/>
      <c r="BN303" s="50"/>
      <c r="BO303" s="50"/>
      <c r="BP303" s="50"/>
      <c r="BQ303" s="50"/>
      <c r="BR303" s="50"/>
      <c r="BS303" s="50"/>
      <c r="BT303" s="50"/>
      <c r="BU303" s="50"/>
      <c r="BV303" s="50"/>
      <c r="BW303" s="50"/>
      <c r="BX303" s="50"/>
      <c r="BY303" s="50"/>
      <c r="BZ303" s="50"/>
      <c r="CA303" s="50"/>
      <c r="CB303" s="50"/>
      <c r="CC303" s="50"/>
      <c r="CD303" s="50"/>
      <c r="CE303" s="50"/>
      <c r="CF303" s="50"/>
      <c r="CG303" s="50"/>
      <c r="CH303" s="50"/>
      <c r="CI303" s="50"/>
      <c r="CJ303" s="50">
        <f t="shared" si="152"/>
        <v>0</v>
      </c>
      <c r="CK303" s="50">
        <f t="shared" si="132"/>
        <v>0</v>
      </c>
      <c r="CL303" s="50">
        <f t="shared" si="153"/>
        <v>0</v>
      </c>
      <c r="CN303" s="138"/>
      <c r="CO303" s="138"/>
    </row>
    <row r="304" spans="1:93" ht="14.85" customHeight="1" x14ac:dyDescent="0.25">
      <c r="A304" s="129">
        <f t="shared" si="133"/>
        <v>295</v>
      </c>
      <c r="B304" s="193"/>
      <c r="C304" s="43" t="s">
        <v>247</v>
      </c>
      <c r="D304" s="26">
        <v>371</v>
      </c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50"/>
      <c r="AR304" s="50"/>
      <c r="AS304" s="50"/>
      <c r="AT304" s="50"/>
      <c r="AU304" s="50">
        <f t="shared" si="151"/>
        <v>0</v>
      </c>
      <c r="AV304" s="50"/>
      <c r="AW304" s="50"/>
      <c r="AX304" s="50"/>
      <c r="AY304" s="50"/>
      <c r="AZ304" s="50"/>
      <c r="BA304" s="50"/>
      <c r="BB304" s="50"/>
      <c r="BC304" s="50"/>
      <c r="BD304" s="50"/>
      <c r="BE304" s="50"/>
      <c r="BF304" s="50"/>
      <c r="BG304" s="50"/>
      <c r="BH304" s="50"/>
      <c r="BI304" s="50"/>
      <c r="BJ304" s="50"/>
      <c r="BK304" s="50"/>
      <c r="BL304" s="50"/>
      <c r="BM304" s="50"/>
      <c r="BN304" s="50"/>
      <c r="BO304" s="50"/>
      <c r="BP304" s="50"/>
      <c r="BQ304" s="50"/>
      <c r="BR304" s="50"/>
      <c r="BS304" s="50"/>
      <c r="BT304" s="50"/>
      <c r="BU304" s="50"/>
      <c r="BV304" s="50"/>
      <c r="BW304" s="50"/>
      <c r="BX304" s="50"/>
      <c r="BY304" s="50"/>
      <c r="BZ304" s="50"/>
      <c r="CA304" s="50"/>
      <c r="CB304" s="50"/>
      <c r="CC304" s="50"/>
      <c r="CD304" s="50"/>
      <c r="CE304" s="50"/>
      <c r="CF304" s="50"/>
      <c r="CG304" s="50"/>
      <c r="CH304" s="50"/>
      <c r="CI304" s="50"/>
      <c r="CJ304" s="50">
        <f t="shared" si="152"/>
        <v>0</v>
      </c>
      <c r="CK304" s="50">
        <f t="shared" si="132"/>
        <v>0</v>
      </c>
      <c r="CL304" s="50">
        <f t="shared" si="153"/>
        <v>0</v>
      </c>
      <c r="CN304" s="138"/>
      <c r="CO304" s="138"/>
    </row>
    <row r="305" spans="1:93" ht="14.85" customHeight="1" x14ac:dyDescent="0.25">
      <c r="A305" s="129">
        <f t="shared" si="133"/>
        <v>296</v>
      </c>
      <c r="B305" s="193"/>
      <c r="C305" s="43" t="s">
        <v>281</v>
      </c>
      <c r="D305" s="26">
        <v>372</v>
      </c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50"/>
      <c r="AR305" s="50"/>
      <c r="AS305" s="50"/>
      <c r="AT305" s="50"/>
      <c r="AU305" s="50">
        <f t="shared" si="151"/>
        <v>0</v>
      </c>
      <c r="AV305" s="50"/>
      <c r="AW305" s="50"/>
      <c r="AX305" s="50"/>
      <c r="AY305" s="50"/>
      <c r="AZ305" s="50"/>
      <c r="BA305" s="50"/>
      <c r="BB305" s="50"/>
      <c r="BC305" s="50"/>
      <c r="BD305" s="50"/>
      <c r="BE305" s="50"/>
      <c r="BF305" s="50"/>
      <c r="BG305" s="50"/>
      <c r="BH305" s="50"/>
      <c r="BI305" s="50"/>
      <c r="BJ305" s="50"/>
      <c r="BK305" s="50"/>
      <c r="BL305" s="50"/>
      <c r="BM305" s="50"/>
      <c r="BN305" s="50"/>
      <c r="BO305" s="50"/>
      <c r="BP305" s="50"/>
      <c r="BQ305" s="50"/>
      <c r="BR305" s="50"/>
      <c r="BS305" s="50"/>
      <c r="BT305" s="50"/>
      <c r="BU305" s="50"/>
      <c r="BV305" s="50"/>
      <c r="BW305" s="50"/>
      <c r="BX305" s="50"/>
      <c r="BY305" s="50"/>
      <c r="BZ305" s="50"/>
      <c r="CA305" s="50"/>
      <c r="CB305" s="50"/>
      <c r="CC305" s="50"/>
      <c r="CD305" s="50"/>
      <c r="CE305" s="50"/>
      <c r="CF305" s="50"/>
      <c r="CG305" s="50"/>
      <c r="CH305" s="50"/>
      <c r="CI305" s="50"/>
      <c r="CJ305" s="50">
        <f t="shared" si="152"/>
        <v>0</v>
      </c>
      <c r="CK305" s="50">
        <f t="shared" si="132"/>
        <v>0</v>
      </c>
      <c r="CL305" s="50">
        <f t="shared" si="153"/>
        <v>0</v>
      </c>
      <c r="CN305" s="138"/>
      <c r="CO305" s="138"/>
    </row>
    <row r="306" spans="1:93" ht="14.85" customHeight="1" x14ac:dyDescent="0.25">
      <c r="A306" s="129">
        <f t="shared" si="133"/>
        <v>297</v>
      </c>
      <c r="B306" s="193"/>
      <c r="C306" s="225" t="s">
        <v>282</v>
      </c>
      <c r="D306" s="226"/>
      <c r="E306" s="141">
        <f t="shared" ref="E306:CL306" si="154">SUM(E297:E305)</f>
        <v>0</v>
      </c>
      <c r="F306" s="141">
        <f t="shared" si="154"/>
        <v>0</v>
      </c>
      <c r="G306" s="141">
        <f t="shared" si="154"/>
        <v>0</v>
      </c>
      <c r="H306" s="141">
        <f t="shared" si="154"/>
        <v>0</v>
      </c>
      <c r="I306" s="141">
        <f t="shared" si="154"/>
        <v>0</v>
      </c>
      <c r="J306" s="141">
        <f t="shared" si="154"/>
        <v>0</v>
      </c>
      <c r="K306" s="141">
        <f t="shared" si="154"/>
        <v>0</v>
      </c>
      <c r="L306" s="141">
        <f t="shared" si="154"/>
        <v>0</v>
      </c>
      <c r="M306" s="141">
        <f t="shared" si="154"/>
        <v>0</v>
      </c>
      <c r="N306" s="141">
        <f t="shared" si="154"/>
        <v>0</v>
      </c>
      <c r="O306" s="141">
        <f t="shared" si="154"/>
        <v>0</v>
      </c>
      <c r="P306" s="141">
        <f t="shared" si="154"/>
        <v>0</v>
      </c>
      <c r="Q306" s="141">
        <f t="shared" si="154"/>
        <v>0</v>
      </c>
      <c r="R306" s="141">
        <f t="shared" si="154"/>
        <v>0</v>
      </c>
      <c r="S306" s="141">
        <f t="shared" si="154"/>
        <v>0</v>
      </c>
      <c r="T306" s="141">
        <f t="shared" si="154"/>
        <v>0</v>
      </c>
      <c r="U306" s="141">
        <f t="shared" si="154"/>
        <v>0</v>
      </c>
      <c r="V306" s="141">
        <f t="shared" si="154"/>
        <v>0</v>
      </c>
      <c r="W306" s="141">
        <f t="shared" si="154"/>
        <v>0</v>
      </c>
      <c r="X306" s="141">
        <f t="shared" si="154"/>
        <v>0</v>
      </c>
      <c r="Y306" s="141">
        <f t="shared" si="154"/>
        <v>0</v>
      </c>
      <c r="Z306" s="141">
        <f t="shared" si="154"/>
        <v>0</v>
      </c>
      <c r="AA306" s="141">
        <f t="shared" si="154"/>
        <v>0</v>
      </c>
      <c r="AB306" s="141">
        <f t="shared" si="154"/>
        <v>0</v>
      </c>
      <c r="AC306" s="141">
        <f t="shared" si="154"/>
        <v>0</v>
      </c>
      <c r="AD306" s="141">
        <f t="shared" si="154"/>
        <v>0</v>
      </c>
      <c r="AE306" s="141">
        <f t="shared" si="154"/>
        <v>0</v>
      </c>
      <c r="AF306" s="141">
        <f t="shared" si="154"/>
        <v>0</v>
      </c>
      <c r="AG306" s="141">
        <f t="shared" si="154"/>
        <v>0</v>
      </c>
      <c r="AH306" s="141">
        <f t="shared" si="154"/>
        <v>0</v>
      </c>
      <c r="AI306" s="141">
        <f t="shared" si="154"/>
        <v>0</v>
      </c>
      <c r="AJ306" s="141">
        <f t="shared" si="154"/>
        <v>0</v>
      </c>
      <c r="AK306" s="141">
        <f t="shared" si="154"/>
        <v>0</v>
      </c>
      <c r="AL306" s="141">
        <f t="shared" si="154"/>
        <v>0</v>
      </c>
      <c r="AM306" s="141">
        <f t="shared" si="154"/>
        <v>0</v>
      </c>
      <c r="AN306" s="141">
        <f t="shared" si="154"/>
        <v>0</v>
      </c>
      <c r="AO306" s="141">
        <f t="shared" si="154"/>
        <v>0</v>
      </c>
      <c r="AP306" s="141"/>
      <c r="AQ306" s="141">
        <f t="shared" si="154"/>
        <v>0</v>
      </c>
      <c r="AR306" s="141">
        <f t="shared" si="154"/>
        <v>0</v>
      </c>
      <c r="AS306" s="141">
        <f t="shared" si="154"/>
        <v>0</v>
      </c>
      <c r="AT306" s="141">
        <f t="shared" si="154"/>
        <v>0</v>
      </c>
      <c r="AU306" s="141">
        <f t="shared" si="154"/>
        <v>0</v>
      </c>
      <c r="AV306" s="141">
        <f t="shared" si="154"/>
        <v>0</v>
      </c>
      <c r="AW306" s="141">
        <f t="shared" si="154"/>
        <v>0</v>
      </c>
      <c r="AX306" s="141">
        <f t="shared" si="154"/>
        <v>0</v>
      </c>
      <c r="AY306" s="141">
        <f t="shared" si="154"/>
        <v>0</v>
      </c>
      <c r="AZ306" s="141">
        <f t="shared" si="154"/>
        <v>0</v>
      </c>
      <c r="BA306" s="141">
        <f t="shared" si="154"/>
        <v>0</v>
      </c>
      <c r="BB306" s="141">
        <f t="shared" si="154"/>
        <v>0</v>
      </c>
      <c r="BC306" s="141">
        <f t="shared" si="154"/>
        <v>0</v>
      </c>
      <c r="BD306" s="141">
        <f t="shared" si="154"/>
        <v>0</v>
      </c>
      <c r="BE306" s="141">
        <f t="shared" si="154"/>
        <v>0</v>
      </c>
      <c r="BF306" s="141">
        <f t="shared" si="154"/>
        <v>0</v>
      </c>
      <c r="BG306" s="141">
        <f t="shared" si="154"/>
        <v>0</v>
      </c>
      <c r="BH306" s="141">
        <f t="shared" si="154"/>
        <v>0</v>
      </c>
      <c r="BI306" s="141">
        <f t="shared" si="154"/>
        <v>0</v>
      </c>
      <c r="BJ306" s="141">
        <f t="shared" si="154"/>
        <v>0</v>
      </c>
      <c r="BK306" s="141">
        <f t="shared" si="154"/>
        <v>0</v>
      </c>
      <c r="BL306" s="141">
        <f t="shared" si="154"/>
        <v>0</v>
      </c>
      <c r="BM306" s="141">
        <f t="shared" si="154"/>
        <v>0</v>
      </c>
      <c r="BN306" s="141">
        <f t="shared" si="154"/>
        <v>0</v>
      </c>
      <c r="BO306" s="141">
        <f t="shared" si="154"/>
        <v>0</v>
      </c>
      <c r="BP306" s="141">
        <f t="shared" si="154"/>
        <v>0</v>
      </c>
      <c r="BQ306" s="141">
        <f t="shared" si="154"/>
        <v>0</v>
      </c>
      <c r="BR306" s="141">
        <f t="shared" si="154"/>
        <v>0</v>
      </c>
      <c r="BS306" s="141">
        <f t="shared" si="154"/>
        <v>0</v>
      </c>
      <c r="BT306" s="141">
        <f t="shared" si="154"/>
        <v>0</v>
      </c>
      <c r="BU306" s="141">
        <f t="shared" si="154"/>
        <v>0</v>
      </c>
      <c r="BV306" s="141">
        <f t="shared" si="154"/>
        <v>0</v>
      </c>
      <c r="BW306" s="141">
        <f t="shared" si="154"/>
        <v>0</v>
      </c>
      <c r="BX306" s="141">
        <f t="shared" si="154"/>
        <v>0</v>
      </c>
      <c r="BY306" s="141">
        <f t="shared" si="154"/>
        <v>0</v>
      </c>
      <c r="BZ306" s="141">
        <f t="shared" si="154"/>
        <v>0</v>
      </c>
      <c r="CA306" s="141">
        <f t="shared" si="154"/>
        <v>0</v>
      </c>
      <c r="CB306" s="141">
        <f t="shared" si="154"/>
        <v>0</v>
      </c>
      <c r="CC306" s="141">
        <f t="shared" si="154"/>
        <v>0</v>
      </c>
      <c r="CD306" s="141">
        <f t="shared" si="154"/>
        <v>0</v>
      </c>
      <c r="CE306" s="141">
        <f t="shared" si="154"/>
        <v>0</v>
      </c>
      <c r="CF306" s="141">
        <f t="shared" si="154"/>
        <v>0</v>
      </c>
      <c r="CG306" s="141">
        <f t="shared" si="154"/>
        <v>0</v>
      </c>
      <c r="CH306" s="141">
        <f t="shared" si="154"/>
        <v>0</v>
      </c>
      <c r="CI306" s="141">
        <f t="shared" si="154"/>
        <v>0</v>
      </c>
      <c r="CJ306" s="141">
        <f t="shared" si="154"/>
        <v>0</v>
      </c>
      <c r="CK306" s="141">
        <f t="shared" si="154"/>
        <v>0</v>
      </c>
      <c r="CL306" s="141">
        <f t="shared" si="154"/>
        <v>0</v>
      </c>
      <c r="CN306" s="138"/>
      <c r="CO306" s="138"/>
    </row>
    <row r="307" spans="1:93" ht="14.85" customHeight="1" x14ac:dyDescent="0.25">
      <c r="A307" s="129">
        <f t="shared" si="133"/>
        <v>298</v>
      </c>
      <c r="B307" s="193"/>
      <c r="C307" s="43" t="s">
        <v>244</v>
      </c>
      <c r="D307" s="26">
        <v>374</v>
      </c>
      <c r="E307" s="50">
        <v>9640826.6900000032</v>
      </c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50"/>
      <c r="AR307" s="50"/>
      <c r="AS307" s="50"/>
      <c r="AT307" s="50"/>
      <c r="AU307" s="50">
        <f t="shared" ref="AU307:AU322" si="155">SUM(F307:AT307)</f>
        <v>0</v>
      </c>
      <c r="AV307" s="50"/>
      <c r="AW307" s="50"/>
      <c r="AX307" s="50"/>
      <c r="AY307" s="50"/>
      <c r="AZ307" s="50"/>
      <c r="BA307" s="50"/>
      <c r="BB307" s="50"/>
      <c r="BC307" s="50"/>
      <c r="BD307" s="50"/>
      <c r="BE307" s="50"/>
      <c r="BF307" s="50"/>
      <c r="BG307" s="50"/>
      <c r="BH307" s="50"/>
      <c r="BI307" s="50"/>
      <c r="BJ307" s="50"/>
      <c r="BK307" s="50"/>
      <c r="BL307" s="50"/>
      <c r="BM307" s="50"/>
      <c r="BN307" s="50"/>
      <c r="BO307" s="50"/>
      <c r="BP307" s="50"/>
      <c r="BQ307" s="50"/>
      <c r="BR307" s="50"/>
      <c r="BS307" s="50"/>
      <c r="BT307" s="50"/>
      <c r="BU307" s="50"/>
      <c r="BV307" s="50"/>
      <c r="BW307" s="50"/>
      <c r="BX307" s="50">
        <v>0</v>
      </c>
      <c r="BY307" s="50">
        <v>0</v>
      </c>
      <c r="BZ307" s="50">
        <v>0</v>
      </c>
      <c r="CA307" s="50">
        <v>2425.06</v>
      </c>
      <c r="CB307" s="50"/>
      <c r="CC307" s="50"/>
      <c r="CD307" s="50"/>
      <c r="CE307" s="50"/>
      <c r="CF307" s="50"/>
      <c r="CG307" s="50"/>
      <c r="CH307" s="50"/>
      <c r="CI307" s="50"/>
      <c r="CJ307" s="50">
        <f t="shared" ref="CJ307:CJ322" si="156">SUM(AV307:CI307)</f>
        <v>2425.06</v>
      </c>
      <c r="CK307" s="50">
        <f t="shared" si="132"/>
        <v>2425.06</v>
      </c>
      <c r="CL307" s="50">
        <f t="shared" ref="CL307:CL322" si="157">CK307+E307</f>
        <v>9643251.7500000037</v>
      </c>
      <c r="CN307" s="138"/>
      <c r="CO307" s="138"/>
    </row>
    <row r="308" spans="1:93" ht="14.85" customHeight="1" x14ac:dyDescent="0.25">
      <c r="A308" s="129">
        <f t="shared" si="133"/>
        <v>299</v>
      </c>
      <c r="B308" s="193"/>
      <c r="C308" s="153" t="s">
        <v>699</v>
      </c>
      <c r="D308" s="29">
        <v>3742</v>
      </c>
      <c r="E308" s="50">
        <v>14048894.874166667</v>
      </c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>
        <v>141685.21583333239</v>
      </c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50"/>
      <c r="AR308" s="50"/>
      <c r="AS308" s="50"/>
      <c r="AT308" s="50"/>
      <c r="AU308" s="50">
        <f t="shared" si="155"/>
        <v>141685.21583333239</v>
      </c>
      <c r="AV308" s="50"/>
      <c r="AW308" s="50"/>
      <c r="AX308" s="50"/>
      <c r="AY308" s="50"/>
      <c r="AZ308" s="50"/>
      <c r="BA308" s="50"/>
      <c r="BB308" s="50"/>
      <c r="BC308" s="50"/>
      <c r="BD308" s="50"/>
      <c r="BE308" s="50"/>
      <c r="BF308" s="50"/>
      <c r="BG308" s="50"/>
      <c r="BH308" s="50"/>
      <c r="BI308" s="50"/>
      <c r="BJ308" s="50"/>
      <c r="BK308" s="50"/>
      <c r="BL308" s="50"/>
      <c r="BM308" s="50"/>
      <c r="BN308" s="50"/>
      <c r="BO308" s="50"/>
      <c r="BP308" s="50"/>
      <c r="BQ308" s="50"/>
      <c r="BR308" s="50"/>
      <c r="BS308" s="50"/>
      <c r="BT308" s="50"/>
      <c r="BU308" s="50"/>
      <c r="BV308" s="50"/>
      <c r="BW308" s="50"/>
      <c r="BX308" s="50">
        <v>0</v>
      </c>
      <c r="BY308" s="50">
        <v>0</v>
      </c>
      <c r="BZ308" s="50">
        <v>0</v>
      </c>
      <c r="CA308" s="50">
        <v>0</v>
      </c>
      <c r="CB308" s="50"/>
      <c r="CC308" s="50"/>
      <c r="CD308" s="50"/>
      <c r="CE308" s="50"/>
      <c r="CF308" s="50"/>
      <c r="CG308" s="50"/>
      <c r="CH308" s="50"/>
      <c r="CI308" s="50"/>
      <c r="CJ308" s="50">
        <f t="shared" si="156"/>
        <v>0</v>
      </c>
      <c r="CK308" s="50">
        <f t="shared" si="132"/>
        <v>141685.21583333239</v>
      </c>
      <c r="CL308" s="50">
        <f t="shared" si="157"/>
        <v>14190580.09</v>
      </c>
      <c r="CN308" s="138"/>
      <c r="CO308" s="138"/>
    </row>
    <row r="309" spans="1:93" ht="14.85" customHeight="1" x14ac:dyDescent="0.25">
      <c r="A309" s="129">
        <f t="shared" si="133"/>
        <v>300</v>
      </c>
      <c r="B309" s="193"/>
      <c r="C309" s="43" t="s">
        <v>245</v>
      </c>
      <c r="D309" s="26">
        <v>375</v>
      </c>
      <c r="E309" s="50">
        <v>19997775.959999997</v>
      </c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>
        <v>-113.17249999567866</v>
      </c>
      <c r="Y309" s="50"/>
      <c r="Z309" s="50"/>
      <c r="AA309" s="50"/>
      <c r="AB309" s="50"/>
      <c r="AC309" s="50">
        <v>-32944.328393854754</v>
      </c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50"/>
      <c r="AR309" s="50"/>
      <c r="AS309" s="50">
        <v>-0.4555919376</v>
      </c>
      <c r="AT309" s="50"/>
      <c r="AU309" s="50">
        <f t="shared" si="155"/>
        <v>-33057.956485788032</v>
      </c>
      <c r="AV309" s="50"/>
      <c r="AW309" s="50"/>
      <c r="AX309" s="50"/>
      <c r="AY309" s="50"/>
      <c r="AZ309" s="50"/>
      <c r="BA309" s="50"/>
      <c r="BB309" s="50"/>
      <c r="BC309" s="50"/>
      <c r="BD309" s="50"/>
      <c r="BE309" s="50"/>
      <c r="BF309" s="50"/>
      <c r="BG309" s="50"/>
      <c r="BH309" s="50"/>
      <c r="BI309" s="50"/>
      <c r="BJ309" s="50"/>
      <c r="BK309" s="50"/>
      <c r="BL309" s="50"/>
      <c r="BM309" s="50"/>
      <c r="BN309" s="50"/>
      <c r="BO309" s="50"/>
      <c r="BP309" s="50"/>
      <c r="BQ309" s="50"/>
      <c r="BR309" s="50"/>
      <c r="BS309" s="50">
        <v>32944.328393854754</v>
      </c>
      <c r="BT309" s="50"/>
      <c r="BU309" s="50"/>
      <c r="BV309" s="50"/>
      <c r="BW309" s="50"/>
      <c r="BX309" s="50">
        <v>8778.9699999999993</v>
      </c>
      <c r="BY309" s="50">
        <v>0</v>
      </c>
      <c r="BZ309" s="50">
        <v>0</v>
      </c>
      <c r="CA309" s="50">
        <v>19234.98</v>
      </c>
      <c r="CB309" s="50"/>
      <c r="CC309" s="50"/>
      <c r="CD309" s="50"/>
      <c r="CE309" s="50"/>
      <c r="CF309" s="50"/>
      <c r="CG309" s="50"/>
      <c r="CH309" s="50"/>
      <c r="CI309" s="50">
        <v>5.1119999999999916E-3</v>
      </c>
      <c r="CJ309" s="50">
        <f t="shared" si="156"/>
        <v>60958.28350585475</v>
      </c>
      <c r="CK309" s="50">
        <f t="shared" si="132"/>
        <v>27900.327020066718</v>
      </c>
      <c r="CL309" s="50">
        <f t="shared" si="157"/>
        <v>20025676.287020065</v>
      </c>
      <c r="CN309" s="138"/>
      <c r="CO309" s="138"/>
    </row>
    <row r="310" spans="1:93" ht="14.85" customHeight="1" x14ac:dyDescent="0.25">
      <c r="A310" s="129">
        <f t="shared" si="133"/>
        <v>301</v>
      </c>
      <c r="B310" s="193"/>
      <c r="C310" s="43" t="s">
        <v>278</v>
      </c>
      <c r="D310" s="26">
        <v>376</v>
      </c>
      <c r="E310" s="50">
        <v>2423221006.6308341</v>
      </c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>
        <v>56675025.206665993</v>
      </c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  <c r="AQ310" s="50"/>
      <c r="AR310" s="50"/>
      <c r="AS310" s="50">
        <v>-23613707.084324885</v>
      </c>
      <c r="AT310" s="50"/>
      <c r="AU310" s="50">
        <f t="shared" si="155"/>
        <v>33061318.122341108</v>
      </c>
      <c r="AV310" s="50"/>
      <c r="AW310" s="50"/>
      <c r="AX310" s="50"/>
      <c r="AY310" s="50"/>
      <c r="AZ310" s="50"/>
      <c r="BA310" s="50"/>
      <c r="BB310" s="50"/>
      <c r="BC310" s="50"/>
      <c r="BD310" s="50"/>
      <c r="BE310" s="50"/>
      <c r="BF310" s="50"/>
      <c r="BG310" s="50"/>
      <c r="BH310" s="50"/>
      <c r="BI310" s="50"/>
      <c r="BJ310" s="50"/>
      <c r="BK310" s="50"/>
      <c r="BL310" s="50"/>
      <c r="BM310" s="50"/>
      <c r="BN310" s="50"/>
      <c r="BO310" s="50"/>
      <c r="BP310" s="50"/>
      <c r="BQ310" s="50"/>
      <c r="BR310" s="50"/>
      <c r="BS310" s="50"/>
      <c r="BT310" s="50"/>
      <c r="BU310" s="50"/>
      <c r="BV310" s="50"/>
      <c r="BW310" s="50"/>
      <c r="BX310" s="50">
        <v>19557644.809999999</v>
      </c>
      <c r="BY310" s="50">
        <v>29704055.090000004</v>
      </c>
      <c r="BZ310" s="50">
        <v>58932.5</v>
      </c>
      <c r="CA310" s="50">
        <v>3501620.95</v>
      </c>
      <c r="CB310" s="50"/>
      <c r="CC310" s="50"/>
      <c r="CD310" s="50"/>
      <c r="CE310" s="50"/>
      <c r="CF310" s="50"/>
      <c r="CG310" s="50"/>
      <c r="CH310" s="50"/>
      <c r="CI310" s="50">
        <v>308893.44955800148</v>
      </c>
      <c r="CJ310" s="50">
        <f t="shared" si="156"/>
        <v>53131146.799558014</v>
      </c>
      <c r="CK310" s="50">
        <f>CJ310+AU310+26</f>
        <v>86192490.921899125</v>
      </c>
      <c r="CL310" s="50">
        <f t="shared" si="157"/>
        <v>2509413497.5527334</v>
      </c>
      <c r="CN310" s="138"/>
      <c r="CO310" s="138"/>
    </row>
    <row r="311" spans="1:93" ht="14.85" customHeight="1" x14ac:dyDescent="0.25">
      <c r="A311" s="129">
        <f t="shared" si="133"/>
        <v>302</v>
      </c>
      <c r="B311" s="193"/>
      <c r="C311" s="43" t="s">
        <v>257</v>
      </c>
      <c r="D311" s="26">
        <v>377</v>
      </c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50"/>
      <c r="AR311" s="50"/>
      <c r="AS311" s="50"/>
      <c r="AT311" s="50"/>
      <c r="AU311" s="50">
        <f t="shared" si="155"/>
        <v>0</v>
      </c>
      <c r="AV311" s="50"/>
      <c r="AW311" s="50"/>
      <c r="AX311" s="50"/>
      <c r="AY311" s="50"/>
      <c r="AZ311" s="50"/>
      <c r="BA311" s="50"/>
      <c r="BB311" s="50"/>
      <c r="BC311" s="50"/>
      <c r="BD311" s="50"/>
      <c r="BE311" s="50"/>
      <c r="BF311" s="50"/>
      <c r="BG311" s="50"/>
      <c r="BH311" s="50"/>
      <c r="BI311" s="50"/>
      <c r="BJ311" s="50"/>
      <c r="BK311" s="50"/>
      <c r="BL311" s="50"/>
      <c r="BM311" s="50"/>
      <c r="BN311" s="50"/>
      <c r="BO311" s="50"/>
      <c r="BP311" s="50"/>
      <c r="BQ311" s="50"/>
      <c r="BR311" s="50"/>
      <c r="BS311" s="50"/>
      <c r="BT311" s="50"/>
      <c r="BU311" s="50"/>
      <c r="BV311" s="50"/>
      <c r="BW311" s="50"/>
      <c r="BX311" s="50"/>
      <c r="BY311" s="50"/>
      <c r="BZ311" s="50"/>
      <c r="CA311" s="50"/>
      <c r="CB311" s="50"/>
      <c r="CC311" s="50"/>
      <c r="CD311" s="50"/>
      <c r="CE311" s="50"/>
      <c r="CF311" s="50"/>
      <c r="CG311" s="50"/>
      <c r="CH311" s="50"/>
      <c r="CI311" s="50"/>
      <c r="CJ311" s="50">
        <f t="shared" si="156"/>
        <v>0</v>
      </c>
      <c r="CK311" s="50">
        <f t="shared" si="132"/>
        <v>0</v>
      </c>
      <c r="CL311" s="50">
        <f t="shared" si="157"/>
        <v>0</v>
      </c>
      <c r="CN311" s="138"/>
      <c r="CO311" s="138"/>
    </row>
    <row r="312" spans="1:93" x14ac:dyDescent="0.25">
      <c r="A312" s="129">
        <f t="shared" si="133"/>
        <v>303</v>
      </c>
      <c r="B312" s="193"/>
      <c r="C312" s="43" t="s">
        <v>284</v>
      </c>
      <c r="D312" s="26">
        <v>378</v>
      </c>
      <c r="E312" s="50">
        <v>136291800.35833332</v>
      </c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>
        <v>7455298.4633333385</v>
      </c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50"/>
      <c r="AR312" s="50"/>
      <c r="AS312" s="50">
        <v>-1457239.8411462873</v>
      </c>
      <c r="AT312" s="50"/>
      <c r="AU312" s="50">
        <f t="shared" si="155"/>
        <v>5998058.622187051</v>
      </c>
      <c r="AV312" s="50"/>
      <c r="AW312" s="50"/>
      <c r="AX312" s="50"/>
      <c r="AY312" s="50"/>
      <c r="AZ312" s="50"/>
      <c r="BA312" s="50"/>
      <c r="BB312" s="50"/>
      <c r="BC312" s="50"/>
      <c r="BD312" s="50"/>
      <c r="BE312" s="50"/>
      <c r="BF312" s="50"/>
      <c r="BG312" s="50"/>
      <c r="BH312" s="50"/>
      <c r="BI312" s="50"/>
      <c r="BJ312" s="50"/>
      <c r="BK312" s="50"/>
      <c r="BL312" s="50"/>
      <c r="BM312" s="50"/>
      <c r="BN312" s="50"/>
      <c r="BO312" s="50"/>
      <c r="BP312" s="50"/>
      <c r="BQ312" s="50"/>
      <c r="BR312" s="50"/>
      <c r="BS312" s="50"/>
      <c r="BT312" s="50"/>
      <c r="BU312" s="50"/>
      <c r="BV312" s="50"/>
      <c r="BW312" s="50"/>
      <c r="BX312" s="50">
        <v>1032008.24</v>
      </c>
      <c r="BY312" s="50">
        <v>450901.75</v>
      </c>
      <c r="BZ312" s="50">
        <v>0</v>
      </c>
      <c r="CA312" s="50">
        <v>1121171.82</v>
      </c>
      <c r="CB312" s="50"/>
      <c r="CC312" s="50"/>
      <c r="CD312" s="50"/>
      <c r="CE312" s="50"/>
      <c r="CF312" s="50"/>
      <c r="CG312" s="50"/>
      <c r="CH312" s="50"/>
      <c r="CI312" s="50">
        <v>28249.124168000068</v>
      </c>
      <c r="CJ312" s="50">
        <f t="shared" si="156"/>
        <v>2632330.9341680002</v>
      </c>
      <c r="CK312" s="50">
        <f t="shared" si="132"/>
        <v>8630389.5563550517</v>
      </c>
      <c r="CL312" s="50">
        <f t="shared" si="157"/>
        <v>144922189.91468838</v>
      </c>
      <c r="CN312" s="138"/>
      <c r="CO312" s="138"/>
    </row>
    <row r="313" spans="1:93" x14ac:dyDescent="0.25">
      <c r="A313" s="129">
        <f t="shared" si="133"/>
        <v>304</v>
      </c>
      <c r="B313" s="193"/>
      <c r="C313" s="43" t="s">
        <v>285</v>
      </c>
      <c r="D313" s="26">
        <v>379</v>
      </c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50"/>
      <c r="AR313" s="50"/>
      <c r="AS313" s="50"/>
      <c r="AT313" s="50"/>
      <c r="AU313" s="50">
        <f t="shared" si="155"/>
        <v>0</v>
      </c>
      <c r="AV313" s="50"/>
      <c r="AW313" s="50"/>
      <c r="AX313" s="50"/>
      <c r="AY313" s="50"/>
      <c r="AZ313" s="50"/>
      <c r="BA313" s="50"/>
      <c r="BB313" s="50"/>
      <c r="BC313" s="50"/>
      <c r="BD313" s="50"/>
      <c r="BE313" s="50"/>
      <c r="BF313" s="50"/>
      <c r="BG313" s="50"/>
      <c r="BH313" s="50"/>
      <c r="BI313" s="50"/>
      <c r="BJ313" s="50"/>
      <c r="BK313" s="50"/>
      <c r="BL313" s="50"/>
      <c r="BM313" s="50"/>
      <c r="BN313" s="50"/>
      <c r="BO313" s="50"/>
      <c r="BP313" s="50"/>
      <c r="BQ313" s="50"/>
      <c r="BR313" s="50"/>
      <c r="BS313" s="50"/>
      <c r="BT313" s="50"/>
      <c r="BU313" s="50"/>
      <c r="BV313" s="50"/>
      <c r="BW313" s="50"/>
      <c r="BX313" s="50"/>
      <c r="BY313" s="50"/>
      <c r="BZ313" s="50"/>
      <c r="CA313" s="50"/>
      <c r="CB313" s="50"/>
      <c r="CC313" s="50"/>
      <c r="CD313" s="50"/>
      <c r="CE313" s="50"/>
      <c r="CF313" s="50"/>
      <c r="CG313" s="50"/>
      <c r="CH313" s="50"/>
      <c r="CI313" s="50"/>
      <c r="CJ313" s="50">
        <f t="shared" si="156"/>
        <v>0</v>
      </c>
      <c r="CK313" s="50">
        <f t="shared" si="132"/>
        <v>0</v>
      </c>
      <c r="CL313" s="50">
        <f t="shared" si="157"/>
        <v>0</v>
      </c>
      <c r="CN313" s="138"/>
      <c r="CO313" s="138"/>
    </row>
    <row r="314" spans="1:93" x14ac:dyDescent="0.25">
      <c r="A314" s="129">
        <f t="shared" si="133"/>
        <v>305</v>
      </c>
      <c r="B314" s="193"/>
      <c r="C314" s="43" t="s">
        <v>286</v>
      </c>
      <c r="D314" s="26">
        <v>380</v>
      </c>
      <c r="E314" s="50">
        <v>1443211035.3475001</v>
      </c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>
        <v>35664619.644583225</v>
      </c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50"/>
      <c r="AR314" s="50"/>
      <c r="AS314" s="50"/>
      <c r="AT314" s="50"/>
      <c r="AU314" s="50">
        <f t="shared" si="155"/>
        <v>35664619.644583225</v>
      </c>
      <c r="AV314" s="50"/>
      <c r="AW314" s="50"/>
      <c r="AX314" s="50"/>
      <c r="AY314" s="50"/>
      <c r="AZ314" s="50"/>
      <c r="BA314" s="50"/>
      <c r="BB314" s="50"/>
      <c r="BC314" s="50"/>
      <c r="BD314" s="50"/>
      <c r="BE314" s="50"/>
      <c r="BF314" s="50"/>
      <c r="BG314" s="50"/>
      <c r="BH314" s="50"/>
      <c r="BI314" s="50"/>
      <c r="BJ314" s="50"/>
      <c r="BK314" s="50"/>
      <c r="BL314" s="50"/>
      <c r="BM314" s="50"/>
      <c r="BN314" s="50"/>
      <c r="BO314" s="50"/>
      <c r="BP314" s="50"/>
      <c r="BQ314" s="50"/>
      <c r="BR314" s="50"/>
      <c r="BS314" s="50"/>
      <c r="BT314" s="50"/>
      <c r="BU314" s="50"/>
      <c r="BV314" s="50"/>
      <c r="BW314" s="50"/>
      <c r="BX314" s="50">
        <v>23226243.280000001</v>
      </c>
      <c r="BY314" s="50">
        <v>18220242.75</v>
      </c>
      <c r="BZ314" s="50">
        <v>0</v>
      </c>
      <c r="CA314" s="50">
        <v>1672956.74</v>
      </c>
      <c r="CB314" s="50"/>
      <c r="CC314" s="50"/>
      <c r="CD314" s="50"/>
      <c r="CE314" s="50"/>
      <c r="CF314" s="50"/>
      <c r="CG314" s="50"/>
      <c r="CH314" s="50"/>
      <c r="CI314" s="50"/>
      <c r="CJ314" s="50">
        <f t="shared" si="156"/>
        <v>43119442.770000003</v>
      </c>
      <c r="CK314" s="50">
        <f t="shared" si="132"/>
        <v>78784062.414583236</v>
      </c>
      <c r="CL314" s="50">
        <f t="shared" si="157"/>
        <v>1521995097.7620833</v>
      </c>
      <c r="CN314" s="138"/>
      <c r="CO314" s="138"/>
    </row>
    <row r="315" spans="1:93" x14ac:dyDescent="0.25">
      <c r="A315" s="129">
        <f t="shared" si="133"/>
        <v>306</v>
      </c>
      <c r="B315" s="193"/>
      <c r="C315" s="43" t="s">
        <v>287</v>
      </c>
      <c r="D315" s="26">
        <v>381</v>
      </c>
      <c r="E315" s="50">
        <v>192246566.31625</v>
      </c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>
        <v>5588300.5383333266</v>
      </c>
      <c r="Y315" s="50"/>
      <c r="Z315" s="50"/>
      <c r="AA315" s="50"/>
      <c r="AB315" s="50">
        <v>0</v>
      </c>
      <c r="AC315" s="50">
        <v>-37259215.618952513</v>
      </c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50"/>
      <c r="AR315" s="50"/>
      <c r="AS315" s="50"/>
      <c r="AT315" s="50"/>
      <c r="AU315" s="50">
        <f t="shared" si="155"/>
        <v>-31670915.080619186</v>
      </c>
      <c r="AV315" s="50"/>
      <c r="AW315" s="50"/>
      <c r="AX315" s="50"/>
      <c r="AY315" s="50"/>
      <c r="AZ315" s="50"/>
      <c r="BA315" s="50"/>
      <c r="BB315" s="50"/>
      <c r="BC315" s="50"/>
      <c r="BD315" s="50"/>
      <c r="BE315" s="50"/>
      <c r="BF315" s="50"/>
      <c r="BG315" s="50"/>
      <c r="BH315" s="50"/>
      <c r="BI315" s="50"/>
      <c r="BJ315" s="50"/>
      <c r="BK315" s="50"/>
      <c r="BL315" s="50"/>
      <c r="BM315" s="50"/>
      <c r="BN315" s="50"/>
      <c r="BO315" s="50"/>
      <c r="BP315" s="50"/>
      <c r="BQ315" s="50"/>
      <c r="BR315" s="50">
        <v>-21803144.703200001</v>
      </c>
      <c r="BS315" s="50">
        <v>37259215.618952513</v>
      </c>
      <c r="BT315" s="50"/>
      <c r="BU315" s="50"/>
      <c r="BV315" s="50"/>
      <c r="BW315" s="50"/>
      <c r="BX315" s="50">
        <v>9758.2099999999991</v>
      </c>
      <c r="BY315" s="50">
        <v>98101.73000000001</v>
      </c>
      <c r="BZ315" s="50">
        <v>0</v>
      </c>
      <c r="CA315" s="50">
        <v>1945690.23</v>
      </c>
      <c r="CB315" s="50"/>
      <c r="CC315" s="50"/>
      <c r="CD315" s="50"/>
      <c r="CE315" s="50"/>
      <c r="CF315" s="50"/>
      <c r="CG315" s="50"/>
      <c r="CH315" s="50"/>
      <c r="CI315" s="50"/>
      <c r="CJ315" s="50">
        <f t="shared" si="156"/>
        <v>17509621.085752513</v>
      </c>
      <c r="CK315" s="50">
        <f t="shared" si="132"/>
        <v>-14161293.994866673</v>
      </c>
      <c r="CL315" s="50">
        <f t="shared" si="157"/>
        <v>178085272.32138333</v>
      </c>
      <c r="CN315" s="138"/>
      <c r="CO315" s="138"/>
    </row>
    <row r="316" spans="1:93" x14ac:dyDescent="0.25">
      <c r="A316" s="129">
        <f t="shared" si="133"/>
        <v>307</v>
      </c>
      <c r="B316" s="193"/>
      <c r="C316" s="43" t="s">
        <v>288</v>
      </c>
      <c r="D316" s="26">
        <v>382</v>
      </c>
      <c r="E316" s="50">
        <v>233596454.90708336</v>
      </c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>
        <v>11233340.349166632</v>
      </c>
      <c r="Y316" s="50"/>
      <c r="Z316" s="50"/>
      <c r="AA316" s="50"/>
      <c r="AB316" s="50">
        <v>0</v>
      </c>
      <c r="AC316" s="50">
        <v>-24136856.806396648</v>
      </c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50"/>
      <c r="AR316" s="50"/>
      <c r="AS316" s="50"/>
      <c r="AT316" s="50"/>
      <c r="AU316" s="50">
        <f t="shared" si="155"/>
        <v>-12903516.457230017</v>
      </c>
      <c r="AV316" s="50"/>
      <c r="AW316" s="50"/>
      <c r="AX316" s="50"/>
      <c r="AY316" s="50"/>
      <c r="AZ316" s="50"/>
      <c r="BA316" s="50"/>
      <c r="BB316" s="50"/>
      <c r="BC316" s="50"/>
      <c r="BD316" s="50"/>
      <c r="BE316" s="50"/>
      <c r="BF316" s="50"/>
      <c r="BG316" s="50"/>
      <c r="BH316" s="50"/>
      <c r="BI316" s="50"/>
      <c r="BJ316" s="50"/>
      <c r="BK316" s="50"/>
      <c r="BL316" s="50"/>
      <c r="BM316" s="50"/>
      <c r="BN316" s="50"/>
      <c r="BO316" s="50"/>
      <c r="BP316" s="50"/>
      <c r="BQ316" s="50"/>
      <c r="BR316" s="50">
        <v>-18280720.540600002</v>
      </c>
      <c r="BS316" s="50">
        <v>24136856.806396648</v>
      </c>
      <c r="BT316" s="50"/>
      <c r="BU316" s="50"/>
      <c r="BV316" s="50"/>
      <c r="BW316" s="50"/>
      <c r="BX316" s="50">
        <v>918556.44000000006</v>
      </c>
      <c r="BY316" s="50">
        <v>3978075.86</v>
      </c>
      <c r="BZ316" s="50">
        <v>0</v>
      </c>
      <c r="CA316" s="50">
        <v>5705172.7700000005</v>
      </c>
      <c r="CB316" s="50"/>
      <c r="CC316" s="50"/>
      <c r="CD316" s="50"/>
      <c r="CE316" s="50"/>
      <c r="CF316" s="50"/>
      <c r="CG316" s="50"/>
      <c r="CH316" s="50"/>
      <c r="CI316" s="50"/>
      <c r="CJ316" s="50">
        <f t="shared" si="156"/>
        <v>16457941.335796647</v>
      </c>
      <c r="CK316" s="50">
        <f t="shared" si="132"/>
        <v>3554424.8785666302</v>
      </c>
      <c r="CL316" s="50">
        <f t="shared" si="157"/>
        <v>237150879.78564999</v>
      </c>
      <c r="CN316" s="138"/>
      <c r="CO316" s="138"/>
    </row>
    <row r="317" spans="1:93" x14ac:dyDescent="0.25">
      <c r="A317" s="129">
        <f t="shared" ref="A317:A380" si="158">A316+1</f>
        <v>308</v>
      </c>
      <c r="B317" s="193"/>
      <c r="C317" s="43" t="s">
        <v>289</v>
      </c>
      <c r="D317" s="26">
        <v>383</v>
      </c>
      <c r="E317" s="50">
        <v>19974451.489999998</v>
      </c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>
        <v>200235.41958333552</v>
      </c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50"/>
      <c r="AR317" s="50"/>
      <c r="AS317" s="50"/>
      <c r="AT317" s="50"/>
      <c r="AU317" s="50">
        <f t="shared" si="155"/>
        <v>200235.41958333552</v>
      </c>
      <c r="AV317" s="50"/>
      <c r="AW317" s="50"/>
      <c r="AX317" s="50"/>
      <c r="AY317" s="50"/>
      <c r="AZ317" s="50"/>
      <c r="BA317" s="50"/>
      <c r="BB317" s="50"/>
      <c r="BC317" s="50"/>
      <c r="BD317" s="50"/>
      <c r="BE317" s="50"/>
      <c r="BF317" s="50"/>
      <c r="BG317" s="50"/>
      <c r="BH317" s="50"/>
      <c r="BI317" s="50"/>
      <c r="BJ317" s="50"/>
      <c r="BK317" s="50"/>
      <c r="BL317" s="50"/>
      <c r="BM317" s="50"/>
      <c r="BN317" s="50"/>
      <c r="BO317" s="50"/>
      <c r="BP317" s="50"/>
      <c r="BQ317" s="50"/>
      <c r="BR317" s="50"/>
      <c r="BS317" s="50"/>
      <c r="BT317" s="50"/>
      <c r="BU317" s="50"/>
      <c r="BV317" s="50"/>
      <c r="BW317" s="50"/>
      <c r="BX317" s="50">
        <v>3251.9700000000003</v>
      </c>
      <c r="BY317" s="50">
        <v>32760.67</v>
      </c>
      <c r="BZ317" s="50">
        <v>0</v>
      </c>
      <c r="CA317" s="50">
        <v>87447.77</v>
      </c>
      <c r="CB317" s="50"/>
      <c r="CC317" s="50"/>
      <c r="CD317" s="50"/>
      <c r="CE317" s="50"/>
      <c r="CF317" s="50"/>
      <c r="CG317" s="50"/>
      <c r="CH317" s="50"/>
      <c r="CI317" s="50"/>
      <c r="CJ317" s="50">
        <f t="shared" si="156"/>
        <v>123460.41</v>
      </c>
      <c r="CK317" s="50">
        <f t="shared" ref="CK317:CK336" si="159">CJ317+AU317</f>
        <v>323695.82958333555</v>
      </c>
      <c r="CL317" s="50">
        <f t="shared" si="157"/>
        <v>20298147.319583334</v>
      </c>
      <c r="CN317" s="138"/>
      <c r="CO317" s="138"/>
    </row>
    <row r="318" spans="1:93" x14ac:dyDescent="0.25">
      <c r="A318" s="129">
        <f t="shared" si="158"/>
        <v>309</v>
      </c>
      <c r="B318" s="193"/>
      <c r="C318" s="43" t="s">
        <v>290</v>
      </c>
      <c r="D318" s="26">
        <v>384</v>
      </c>
      <c r="E318" s="50">
        <v>83015065.418750003</v>
      </c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>
        <v>359760.4537499994</v>
      </c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50"/>
      <c r="AR318" s="50"/>
      <c r="AS318" s="50"/>
      <c r="AT318" s="50"/>
      <c r="AU318" s="50">
        <f t="shared" si="155"/>
        <v>359760.4537499994</v>
      </c>
      <c r="AV318" s="50"/>
      <c r="AW318" s="50"/>
      <c r="AX318" s="50"/>
      <c r="AY318" s="50"/>
      <c r="AZ318" s="50"/>
      <c r="BA318" s="50"/>
      <c r="BB318" s="50"/>
      <c r="BC318" s="50"/>
      <c r="BD318" s="50"/>
      <c r="BE318" s="50"/>
      <c r="BF318" s="50"/>
      <c r="BG318" s="50"/>
      <c r="BH318" s="50"/>
      <c r="BI318" s="50"/>
      <c r="BJ318" s="50"/>
      <c r="BK318" s="50"/>
      <c r="BL318" s="50"/>
      <c r="BM318" s="50"/>
      <c r="BN318" s="50"/>
      <c r="BO318" s="50"/>
      <c r="BP318" s="50"/>
      <c r="BQ318" s="50"/>
      <c r="BR318" s="50"/>
      <c r="BS318" s="50"/>
      <c r="BT318" s="50"/>
      <c r="BU318" s="50"/>
      <c r="BV318" s="50"/>
      <c r="BW318" s="50"/>
      <c r="BX318" s="50">
        <v>60142.97</v>
      </c>
      <c r="BY318" s="50">
        <v>32760.67</v>
      </c>
      <c r="BZ318" s="50">
        <v>0</v>
      </c>
      <c r="CA318" s="50">
        <v>70.17</v>
      </c>
      <c r="CB318" s="50"/>
      <c r="CC318" s="50"/>
      <c r="CD318" s="50"/>
      <c r="CE318" s="50"/>
      <c r="CF318" s="50"/>
      <c r="CG318" s="50"/>
      <c r="CH318" s="50"/>
      <c r="CI318" s="50"/>
      <c r="CJ318" s="50">
        <f t="shared" si="156"/>
        <v>92973.81</v>
      </c>
      <c r="CK318" s="50">
        <f t="shared" si="159"/>
        <v>452734.2637499994</v>
      </c>
      <c r="CL318" s="50">
        <f t="shared" si="157"/>
        <v>83467799.682500005</v>
      </c>
      <c r="CN318" s="138"/>
      <c r="CO318" s="138"/>
    </row>
    <row r="319" spans="1:93" x14ac:dyDescent="0.25">
      <c r="A319" s="129">
        <f t="shared" si="158"/>
        <v>310</v>
      </c>
      <c r="B319" s="193"/>
      <c r="C319" s="43" t="s">
        <v>291</v>
      </c>
      <c r="D319" s="26">
        <v>385</v>
      </c>
      <c r="E319" s="50">
        <v>46275252.70624999</v>
      </c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>
        <v>1171284.4633333459</v>
      </c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50"/>
      <c r="AR319" s="50"/>
      <c r="AS319" s="50">
        <v>-200229.3131646656</v>
      </c>
      <c r="AT319" s="50"/>
      <c r="AU319" s="50">
        <f t="shared" si="155"/>
        <v>971055.15016868035</v>
      </c>
      <c r="AV319" s="50"/>
      <c r="AW319" s="50"/>
      <c r="AX319" s="50"/>
      <c r="AY319" s="50"/>
      <c r="AZ319" s="50"/>
      <c r="BA319" s="50"/>
      <c r="BB319" s="50"/>
      <c r="BC319" s="50"/>
      <c r="BD319" s="50"/>
      <c r="BE319" s="50"/>
      <c r="BF319" s="50"/>
      <c r="BG319" s="50"/>
      <c r="BH319" s="50"/>
      <c r="BI319" s="50"/>
      <c r="BJ319" s="50"/>
      <c r="BK319" s="50"/>
      <c r="BL319" s="50"/>
      <c r="BM319" s="50"/>
      <c r="BN319" s="50"/>
      <c r="BO319" s="50"/>
      <c r="BP319" s="50"/>
      <c r="BQ319" s="50"/>
      <c r="BR319" s="50"/>
      <c r="BS319" s="50"/>
      <c r="BT319" s="50"/>
      <c r="BU319" s="50"/>
      <c r="BV319" s="50"/>
      <c r="BW319" s="50"/>
      <c r="BX319" s="50">
        <v>768861.84000000008</v>
      </c>
      <c r="BY319" s="50">
        <v>1125866.5899999999</v>
      </c>
      <c r="BZ319" s="50">
        <v>0</v>
      </c>
      <c r="CA319" s="50">
        <v>104870.2</v>
      </c>
      <c r="CB319" s="50"/>
      <c r="CC319" s="50"/>
      <c r="CD319" s="50"/>
      <c r="CE319" s="50"/>
      <c r="CF319" s="50"/>
      <c r="CG319" s="50"/>
      <c r="CH319" s="50"/>
      <c r="CI319" s="50">
        <v>5989.4717439999949</v>
      </c>
      <c r="CJ319" s="50">
        <f t="shared" si="156"/>
        <v>2005588.1017439999</v>
      </c>
      <c r="CK319" s="50">
        <f t="shared" si="159"/>
        <v>2976643.2519126805</v>
      </c>
      <c r="CL319" s="50">
        <f t="shared" si="157"/>
        <v>49251895.958162673</v>
      </c>
      <c r="CN319" s="138"/>
      <c r="CO319" s="138"/>
    </row>
    <row r="320" spans="1:93" x14ac:dyDescent="0.25">
      <c r="A320" s="129">
        <f t="shared" si="158"/>
        <v>311</v>
      </c>
      <c r="B320" s="193"/>
      <c r="C320" s="43" t="s">
        <v>292</v>
      </c>
      <c r="D320" s="26">
        <v>386</v>
      </c>
      <c r="E320" s="50">
        <v>1414229.5100000002</v>
      </c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>
        <v>0</v>
      </c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>
        <f t="shared" si="155"/>
        <v>0</v>
      </c>
      <c r="AV320" s="50"/>
      <c r="AW320" s="50"/>
      <c r="AX320" s="50"/>
      <c r="AY320" s="50"/>
      <c r="AZ320" s="50"/>
      <c r="BA320" s="50"/>
      <c r="BB320" s="50"/>
      <c r="BC320" s="50"/>
      <c r="BD320" s="50"/>
      <c r="BE320" s="50"/>
      <c r="BF320" s="50"/>
      <c r="BG320" s="50"/>
      <c r="BH320" s="50"/>
      <c r="BI320" s="50"/>
      <c r="BJ320" s="50"/>
      <c r="BK320" s="50"/>
      <c r="BL320" s="50"/>
      <c r="BM320" s="50"/>
      <c r="BN320" s="50"/>
      <c r="BO320" s="50"/>
      <c r="BP320" s="50"/>
      <c r="BQ320" s="50"/>
      <c r="BR320" s="50"/>
      <c r="BS320" s="50"/>
      <c r="BT320" s="50"/>
      <c r="BU320" s="50"/>
      <c r="BV320" s="50"/>
      <c r="BW320" s="50"/>
      <c r="BX320" s="50">
        <v>0</v>
      </c>
      <c r="BY320" s="50">
        <v>0</v>
      </c>
      <c r="BZ320" s="50">
        <v>0</v>
      </c>
      <c r="CA320" s="50">
        <v>0</v>
      </c>
      <c r="CB320" s="50"/>
      <c r="CC320" s="50"/>
      <c r="CD320" s="50"/>
      <c r="CE320" s="50"/>
      <c r="CF320" s="50"/>
      <c r="CG320" s="50"/>
      <c r="CH320" s="50"/>
      <c r="CI320" s="50"/>
      <c r="CJ320" s="50">
        <f t="shared" si="156"/>
        <v>0</v>
      </c>
      <c r="CK320" s="50">
        <f t="shared" si="159"/>
        <v>0</v>
      </c>
      <c r="CL320" s="50">
        <f t="shared" si="157"/>
        <v>1414229.5100000002</v>
      </c>
      <c r="CN320" s="138"/>
      <c r="CO320" s="138"/>
    </row>
    <row r="321" spans="1:93" x14ac:dyDescent="0.25">
      <c r="A321" s="129">
        <f t="shared" si="158"/>
        <v>312</v>
      </c>
      <c r="B321" s="193"/>
      <c r="C321" s="43" t="s">
        <v>247</v>
      </c>
      <c r="D321" s="26">
        <v>387</v>
      </c>
      <c r="E321" s="50">
        <v>5296353.1000000006</v>
      </c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>
        <v>0</v>
      </c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  <c r="AQ321" s="50"/>
      <c r="AR321" s="50"/>
      <c r="AS321" s="50"/>
      <c r="AT321" s="50"/>
      <c r="AU321" s="50">
        <f t="shared" si="155"/>
        <v>0</v>
      </c>
      <c r="AV321" s="50"/>
      <c r="AW321" s="50"/>
      <c r="AX321" s="50"/>
      <c r="AY321" s="50"/>
      <c r="AZ321" s="50"/>
      <c r="BA321" s="50"/>
      <c r="BB321" s="50"/>
      <c r="BC321" s="50"/>
      <c r="BD321" s="50"/>
      <c r="BE321" s="50"/>
      <c r="BF321" s="50"/>
      <c r="BG321" s="50"/>
      <c r="BH321" s="50"/>
      <c r="BI321" s="50"/>
      <c r="BJ321" s="50"/>
      <c r="BK321" s="50"/>
      <c r="BL321" s="50"/>
      <c r="BM321" s="50"/>
      <c r="BN321" s="50"/>
      <c r="BO321" s="50"/>
      <c r="BP321" s="50"/>
      <c r="BQ321" s="50"/>
      <c r="BR321" s="50"/>
      <c r="BS321" s="50"/>
      <c r="BT321" s="50"/>
      <c r="BU321" s="50"/>
      <c r="BV321" s="50"/>
      <c r="BW321" s="50"/>
      <c r="BX321" s="50">
        <v>1225.48</v>
      </c>
      <c r="BY321" s="50">
        <v>0</v>
      </c>
      <c r="BZ321" s="50">
        <v>0</v>
      </c>
      <c r="CA321" s="50">
        <v>0</v>
      </c>
      <c r="CB321" s="50"/>
      <c r="CC321" s="50"/>
      <c r="CD321" s="50"/>
      <c r="CE321" s="50"/>
      <c r="CF321" s="50"/>
      <c r="CG321" s="50"/>
      <c r="CH321" s="50"/>
      <c r="CI321" s="50"/>
      <c r="CJ321" s="50">
        <f t="shared" si="156"/>
        <v>1225.48</v>
      </c>
      <c r="CK321" s="50">
        <f t="shared" si="159"/>
        <v>1225.48</v>
      </c>
      <c r="CL321" s="50">
        <f t="shared" si="157"/>
        <v>5297578.580000001</v>
      </c>
      <c r="CN321" s="138"/>
      <c r="CO321" s="138"/>
    </row>
    <row r="322" spans="1:93" x14ac:dyDescent="0.25">
      <c r="A322" s="129">
        <f t="shared" si="158"/>
        <v>313</v>
      </c>
      <c r="B322" s="193"/>
      <c r="C322" s="43" t="s">
        <v>293</v>
      </c>
      <c r="D322" s="26">
        <v>388</v>
      </c>
      <c r="E322" s="50">
        <v>15781412.385833336</v>
      </c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>
        <v>-1922687.5158333369</v>
      </c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  <c r="AQ322" s="50"/>
      <c r="AR322" s="50"/>
      <c r="AS322" s="50"/>
      <c r="AT322" s="50"/>
      <c r="AU322" s="50">
        <f t="shared" si="155"/>
        <v>-1922687.5158333369</v>
      </c>
      <c r="AV322" s="50"/>
      <c r="AW322" s="50"/>
      <c r="AX322" s="50"/>
      <c r="AY322" s="50"/>
      <c r="AZ322" s="50"/>
      <c r="BA322" s="50"/>
      <c r="BB322" s="50"/>
      <c r="BC322" s="50"/>
      <c r="BD322" s="50"/>
      <c r="BE322" s="50"/>
      <c r="BF322" s="50"/>
      <c r="BG322" s="50"/>
      <c r="BH322" s="50"/>
      <c r="BI322" s="50"/>
      <c r="BJ322" s="50"/>
      <c r="BK322" s="50"/>
      <c r="BL322" s="50"/>
      <c r="BM322" s="50"/>
      <c r="BN322" s="50"/>
      <c r="BO322" s="50"/>
      <c r="BP322" s="50"/>
      <c r="BQ322" s="50"/>
      <c r="BR322" s="50"/>
      <c r="BS322" s="50"/>
      <c r="BT322" s="50"/>
      <c r="BU322" s="50"/>
      <c r="BV322" s="50"/>
      <c r="BW322" s="50"/>
      <c r="BX322" s="50">
        <v>0</v>
      </c>
      <c r="BY322" s="50">
        <v>0</v>
      </c>
      <c r="BZ322" s="50">
        <v>0</v>
      </c>
      <c r="CA322" s="50">
        <v>0</v>
      </c>
      <c r="CB322" s="50"/>
      <c r="CC322" s="50"/>
      <c r="CD322" s="50"/>
      <c r="CE322" s="50"/>
      <c r="CF322" s="50"/>
      <c r="CG322" s="50"/>
      <c r="CH322" s="50"/>
      <c r="CI322" s="50"/>
      <c r="CJ322" s="50">
        <f t="shared" si="156"/>
        <v>0</v>
      </c>
      <c r="CK322" s="50">
        <f t="shared" si="159"/>
        <v>-1922687.5158333369</v>
      </c>
      <c r="CL322" s="50">
        <f t="shared" si="157"/>
        <v>13858724.869999999</v>
      </c>
      <c r="CN322" s="138"/>
      <c r="CO322" s="138"/>
    </row>
    <row r="323" spans="1:93" x14ac:dyDescent="0.25">
      <c r="A323" s="129">
        <f t="shared" si="158"/>
        <v>314</v>
      </c>
      <c r="B323" s="193"/>
      <c r="C323" s="225" t="s">
        <v>294</v>
      </c>
      <c r="D323" s="226"/>
      <c r="E323" s="141">
        <f t="shared" ref="E323:CL323" si="160">SUM(E307:E322)</f>
        <v>4644011125.6950016</v>
      </c>
      <c r="F323" s="141">
        <f>SUM(F307:F322)</f>
        <v>0</v>
      </c>
      <c r="G323" s="141">
        <f t="shared" si="160"/>
        <v>0</v>
      </c>
      <c r="H323" s="141">
        <f t="shared" si="160"/>
        <v>0</v>
      </c>
      <c r="I323" s="141">
        <f t="shared" si="160"/>
        <v>0</v>
      </c>
      <c r="J323" s="141">
        <f t="shared" si="160"/>
        <v>0</v>
      </c>
      <c r="K323" s="141">
        <f t="shared" si="160"/>
        <v>0</v>
      </c>
      <c r="L323" s="141">
        <f t="shared" si="160"/>
        <v>0</v>
      </c>
      <c r="M323" s="141">
        <f t="shared" si="160"/>
        <v>0</v>
      </c>
      <c r="N323" s="141">
        <f t="shared" si="160"/>
        <v>0</v>
      </c>
      <c r="O323" s="141">
        <f t="shared" si="160"/>
        <v>0</v>
      </c>
      <c r="P323" s="141">
        <f t="shared" si="160"/>
        <v>0</v>
      </c>
      <c r="Q323" s="141">
        <f t="shared" si="160"/>
        <v>0</v>
      </c>
      <c r="R323" s="141">
        <f t="shared" si="160"/>
        <v>0</v>
      </c>
      <c r="S323" s="141">
        <f t="shared" si="160"/>
        <v>0</v>
      </c>
      <c r="T323" s="141">
        <f t="shared" si="160"/>
        <v>0</v>
      </c>
      <c r="U323" s="141">
        <f t="shared" si="160"/>
        <v>0</v>
      </c>
      <c r="V323" s="141">
        <f t="shared" si="160"/>
        <v>0</v>
      </c>
      <c r="W323" s="141">
        <f t="shared" si="160"/>
        <v>0</v>
      </c>
      <c r="X323" s="141">
        <f t="shared" si="160"/>
        <v>116566749.06624921</v>
      </c>
      <c r="Y323" s="141">
        <f t="shared" si="160"/>
        <v>0</v>
      </c>
      <c r="Z323" s="141">
        <f t="shared" si="160"/>
        <v>0</v>
      </c>
      <c r="AA323" s="141">
        <f t="shared" si="160"/>
        <v>0</v>
      </c>
      <c r="AB323" s="141">
        <f t="shared" si="160"/>
        <v>0</v>
      </c>
      <c r="AC323" s="141">
        <f t="shared" si="160"/>
        <v>-61429016.753743015</v>
      </c>
      <c r="AD323" s="141">
        <f t="shared" si="160"/>
        <v>0</v>
      </c>
      <c r="AE323" s="141">
        <f t="shared" si="160"/>
        <v>0</v>
      </c>
      <c r="AF323" s="141">
        <f t="shared" si="160"/>
        <v>0</v>
      </c>
      <c r="AG323" s="141">
        <f t="shared" ref="AG323" si="161">SUM(AG307:AG322)</f>
        <v>0</v>
      </c>
      <c r="AH323" s="141">
        <f t="shared" si="160"/>
        <v>0</v>
      </c>
      <c r="AI323" s="141">
        <f t="shared" si="160"/>
        <v>0</v>
      </c>
      <c r="AJ323" s="141">
        <f t="shared" si="160"/>
        <v>0</v>
      </c>
      <c r="AK323" s="141">
        <f t="shared" ref="AK323:AS323" si="162">SUM(AK307:AK322)</f>
        <v>0</v>
      </c>
      <c r="AL323" s="141">
        <f t="shared" si="162"/>
        <v>0</v>
      </c>
      <c r="AM323" s="141">
        <f t="shared" si="162"/>
        <v>0</v>
      </c>
      <c r="AN323" s="141">
        <f t="shared" si="162"/>
        <v>0</v>
      </c>
      <c r="AO323" s="141">
        <f t="shared" si="162"/>
        <v>0</v>
      </c>
      <c r="AP323" s="141"/>
      <c r="AQ323" s="141">
        <f t="shared" si="162"/>
        <v>0</v>
      </c>
      <c r="AR323" s="141">
        <f t="shared" si="162"/>
        <v>0</v>
      </c>
      <c r="AS323" s="141">
        <f t="shared" si="162"/>
        <v>-25271176.694227777</v>
      </c>
      <c r="AT323" s="141">
        <f t="shared" si="160"/>
        <v>0</v>
      </c>
      <c r="AU323" s="141">
        <f>SUM(AU307:AU322)</f>
        <v>29866555.618278403</v>
      </c>
      <c r="AV323" s="141">
        <f t="shared" si="160"/>
        <v>0</v>
      </c>
      <c r="AW323" s="141">
        <f t="shared" si="160"/>
        <v>0</v>
      </c>
      <c r="AX323" s="141">
        <f t="shared" si="160"/>
        <v>0</v>
      </c>
      <c r="AY323" s="141">
        <f t="shared" si="160"/>
        <v>0</v>
      </c>
      <c r="AZ323" s="141">
        <f t="shared" si="160"/>
        <v>0</v>
      </c>
      <c r="BA323" s="141">
        <f t="shared" si="160"/>
        <v>0</v>
      </c>
      <c r="BB323" s="141">
        <f t="shared" si="160"/>
        <v>0</v>
      </c>
      <c r="BC323" s="141">
        <f t="shared" si="160"/>
        <v>0</v>
      </c>
      <c r="BD323" s="141">
        <f t="shared" si="160"/>
        <v>0</v>
      </c>
      <c r="BE323" s="141">
        <f t="shared" si="160"/>
        <v>0</v>
      </c>
      <c r="BF323" s="141">
        <f t="shared" si="160"/>
        <v>0</v>
      </c>
      <c r="BG323" s="141">
        <f t="shared" si="160"/>
        <v>0</v>
      </c>
      <c r="BH323" s="141">
        <f t="shared" si="160"/>
        <v>0</v>
      </c>
      <c r="BI323" s="141">
        <f t="shared" si="160"/>
        <v>0</v>
      </c>
      <c r="BJ323" s="141">
        <f t="shared" si="160"/>
        <v>0</v>
      </c>
      <c r="BK323" s="141">
        <f t="shared" si="160"/>
        <v>0</v>
      </c>
      <c r="BL323" s="141">
        <f t="shared" si="160"/>
        <v>0</v>
      </c>
      <c r="BM323" s="141">
        <f t="shared" si="160"/>
        <v>0</v>
      </c>
      <c r="BN323" s="141">
        <f t="shared" si="160"/>
        <v>0</v>
      </c>
      <c r="BO323" s="141">
        <f t="shared" si="160"/>
        <v>0</v>
      </c>
      <c r="BP323" s="141">
        <f t="shared" si="160"/>
        <v>0</v>
      </c>
      <c r="BQ323" s="141">
        <f t="shared" si="160"/>
        <v>0</v>
      </c>
      <c r="BR323" s="141">
        <f t="shared" si="160"/>
        <v>-40083865.243799999</v>
      </c>
      <c r="BS323" s="141">
        <f t="shared" ref="BS323" si="163">SUM(BS307:BS322)</f>
        <v>61429016.753743015</v>
      </c>
      <c r="BT323" s="141">
        <f t="shared" si="160"/>
        <v>0</v>
      </c>
      <c r="BU323" s="141">
        <f t="shared" si="160"/>
        <v>0</v>
      </c>
      <c r="BV323" s="141">
        <f t="shared" si="160"/>
        <v>0</v>
      </c>
      <c r="BW323" s="141">
        <f t="shared" si="160"/>
        <v>0</v>
      </c>
      <c r="BX323" s="141">
        <f t="shared" si="160"/>
        <v>45586472.209999993</v>
      </c>
      <c r="BY323" s="141">
        <f t="shared" ref="BY323:CA323" si="164">SUM(BY307:BY322)</f>
        <v>53642765.109999999</v>
      </c>
      <c r="BZ323" s="141">
        <f t="shared" si="164"/>
        <v>58932.5</v>
      </c>
      <c r="CA323" s="141">
        <f t="shared" si="164"/>
        <v>14160660.689999999</v>
      </c>
      <c r="CB323" s="141">
        <f t="shared" si="160"/>
        <v>0</v>
      </c>
      <c r="CC323" s="141">
        <f t="shared" ref="CC323" si="165">SUM(CC307:CC322)</f>
        <v>0</v>
      </c>
      <c r="CD323" s="141">
        <f t="shared" si="160"/>
        <v>0</v>
      </c>
      <c r="CE323" s="141">
        <f t="shared" si="160"/>
        <v>0</v>
      </c>
      <c r="CF323" s="141">
        <f t="shared" ref="CF323" si="166">SUM(CF307:CF322)</f>
        <v>0</v>
      </c>
      <c r="CG323" s="141">
        <f t="shared" si="160"/>
        <v>0</v>
      </c>
      <c r="CH323" s="141">
        <f t="shared" ref="CH323" si="167">SUM(CH307:CH322)</f>
        <v>0</v>
      </c>
      <c r="CI323" s="141">
        <f t="shared" si="160"/>
        <v>343132.05058200151</v>
      </c>
      <c r="CJ323" s="141">
        <f t="shared" si="160"/>
        <v>135137114.07052502</v>
      </c>
      <c r="CK323" s="141">
        <f t="shared" si="160"/>
        <v>165003695.68880343</v>
      </c>
      <c r="CL323" s="141">
        <f t="shared" si="160"/>
        <v>4809014821.3838043</v>
      </c>
      <c r="CN323" s="138"/>
      <c r="CO323" s="138"/>
    </row>
    <row r="324" spans="1:93" x14ac:dyDescent="0.25">
      <c r="A324" s="129">
        <f t="shared" si="158"/>
        <v>315</v>
      </c>
      <c r="B324" s="193"/>
      <c r="C324" s="43" t="s">
        <v>244</v>
      </c>
      <c r="D324" s="26">
        <v>389</v>
      </c>
      <c r="E324" s="50">
        <v>18599534.816360004</v>
      </c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50"/>
      <c r="AR324" s="50"/>
      <c r="AS324" s="50"/>
      <c r="AT324" s="50"/>
      <c r="AU324" s="50">
        <f t="shared" ref="AU324:AU336" si="168">SUM(F324:AT324)</f>
        <v>0</v>
      </c>
      <c r="AV324" s="50"/>
      <c r="AW324" s="50"/>
      <c r="AX324" s="50"/>
      <c r="AY324" s="50"/>
      <c r="AZ324" s="50"/>
      <c r="BA324" s="50"/>
      <c r="BB324" s="50"/>
      <c r="BC324" s="50"/>
      <c r="BD324" s="50"/>
      <c r="BE324" s="50"/>
      <c r="BF324" s="50"/>
      <c r="BG324" s="50"/>
      <c r="BH324" s="50"/>
      <c r="BI324" s="50"/>
      <c r="BJ324" s="50"/>
      <c r="BK324" s="50"/>
      <c r="BL324" s="50"/>
      <c r="BM324" s="50"/>
      <c r="BN324" s="50"/>
      <c r="BO324" s="50"/>
      <c r="BP324" s="50"/>
      <c r="BQ324" s="50"/>
      <c r="BR324" s="50"/>
      <c r="BS324" s="50"/>
      <c r="BT324" s="50"/>
      <c r="BU324" s="50"/>
      <c r="BV324" s="50"/>
      <c r="BW324" s="50"/>
      <c r="BX324" s="50">
        <v>0</v>
      </c>
      <c r="BY324" s="50">
        <v>0</v>
      </c>
      <c r="BZ324" s="50">
        <v>0</v>
      </c>
      <c r="CA324" s="50">
        <v>0</v>
      </c>
      <c r="CB324" s="50"/>
      <c r="CC324" s="50"/>
      <c r="CD324" s="50"/>
      <c r="CE324" s="50"/>
      <c r="CF324" s="50"/>
      <c r="CG324" s="50"/>
      <c r="CH324" s="50"/>
      <c r="CI324" s="50"/>
      <c r="CJ324" s="50">
        <f t="shared" ref="CJ324:CJ336" si="169">SUM(AV324:CI324)</f>
        <v>0</v>
      </c>
      <c r="CK324" s="50">
        <f t="shared" si="159"/>
        <v>0</v>
      </c>
      <c r="CL324" s="50">
        <f t="shared" ref="CL324:CL336" si="170">CK324+E324</f>
        <v>18599534.816360004</v>
      </c>
      <c r="CN324" s="138"/>
      <c r="CO324" s="138"/>
    </row>
    <row r="325" spans="1:93" x14ac:dyDescent="0.25">
      <c r="A325" s="129">
        <f t="shared" si="158"/>
        <v>316</v>
      </c>
      <c r="B325" s="193"/>
      <c r="C325" s="43" t="s">
        <v>245</v>
      </c>
      <c r="D325" s="26">
        <v>390</v>
      </c>
      <c r="E325" s="50">
        <v>89701762.101695001</v>
      </c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>
        <v>1574215.7717366517</v>
      </c>
      <c r="Y325" s="50">
        <v>0</v>
      </c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50"/>
      <c r="AR325" s="50"/>
      <c r="AS325" s="50"/>
      <c r="AT325" s="50"/>
      <c r="AU325" s="50">
        <f t="shared" si="168"/>
        <v>1574215.7717366517</v>
      </c>
      <c r="AV325" s="50"/>
      <c r="AW325" s="50"/>
      <c r="AX325" s="50"/>
      <c r="AY325" s="50"/>
      <c r="AZ325" s="50"/>
      <c r="BA325" s="50"/>
      <c r="BB325" s="50"/>
      <c r="BC325" s="50"/>
      <c r="BD325" s="50"/>
      <c r="BE325" s="50"/>
      <c r="BF325" s="50"/>
      <c r="BG325" s="50"/>
      <c r="BH325" s="50"/>
      <c r="BI325" s="50"/>
      <c r="BJ325" s="50"/>
      <c r="BK325" s="50"/>
      <c r="BL325" s="50"/>
      <c r="BM325" s="50"/>
      <c r="BN325" s="50"/>
      <c r="BO325" s="50"/>
      <c r="BP325" s="50"/>
      <c r="BQ325" s="50"/>
      <c r="BR325" s="50"/>
      <c r="BS325" s="50"/>
      <c r="BT325" s="50"/>
      <c r="BU325" s="50"/>
      <c r="BV325" s="50"/>
      <c r="BW325" s="50"/>
      <c r="BX325" s="50">
        <v>105718.68816000001</v>
      </c>
      <c r="BY325" s="50">
        <v>0</v>
      </c>
      <c r="BZ325" s="50">
        <v>0</v>
      </c>
      <c r="CA325" s="50">
        <v>761474.99316499988</v>
      </c>
      <c r="CB325" s="50"/>
      <c r="CC325" s="50"/>
      <c r="CD325" s="50"/>
      <c r="CE325" s="50"/>
      <c r="CF325" s="50"/>
      <c r="CG325" s="50"/>
      <c r="CH325" s="50"/>
      <c r="CI325" s="50"/>
      <c r="CJ325" s="50">
        <f t="shared" si="169"/>
        <v>867193.6813249999</v>
      </c>
      <c r="CK325" s="50">
        <f t="shared" si="159"/>
        <v>2441409.4530616514</v>
      </c>
      <c r="CL325" s="50">
        <f t="shared" si="170"/>
        <v>92143171.554756656</v>
      </c>
      <c r="CN325" s="138"/>
      <c r="CO325" s="138"/>
    </row>
    <row r="326" spans="1:93" x14ac:dyDescent="0.25">
      <c r="A326" s="129">
        <f t="shared" si="158"/>
        <v>317</v>
      </c>
      <c r="B326" s="193"/>
      <c r="C326" s="43" t="s">
        <v>295</v>
      </c>
      <c r="D326" s="26">
        <v>391</v>
      </c>
      <c r="E326" s="50">
        <v>12454004.054458329</v>
      </c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>
        <v>31507.342589376494</v>
      </c>
      <c r="Y326" s="50">
        <v>0</v>
      </c>
      <c r="Z326" s="50"/>
      <c r="AA326" s="50"/>
      <c r="AB326" s="50"/>
      <c r="AC326" s="50">
        <v>-6453.6909497206716</v>
      </c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50"/>
      <c r="AR326" s="50"/>
      <c r="AS326" s="50"/>
      <c r="AT326" s="50"/>
      <c r="AU326" s="50">
        <f t="shared" si="168"/>
        <v>25053.651639655822</v>
      </c>
      <c r="AV326" s="50"/>
      <c r="AW326" s="50"/>
      <c r="AX326" s="50"/>
      <c r="AY326" s="50"/>
      <c r="AZ326" s="50"/>
      <c r="BA326" s="50"/>
      <c r="BB326" s="50"/>
      <c r="BC326" s="50"/>
      <c r="BD326" s="50"/>
      <c r="BE326" s="50"/>
      <c r="BF326" s="50"/>
      <c r="BG326" s="50"/>
      <c r="BH326" s="50"/>
      <c r="BI326" s="50"/>
      <c r="BJ326" s="50"/>
      <c r="BK326" s="50"/>
      <c r="BL326" s="50"/>
      <c r="BM326" s="50"/>
      <c r="BN326" s="50"/>
      <c r="BO326" s="50"/>
      <c r="BP326" s="50"/>
      <c r="BQ326" s="50"/>
      <c r="BR326" s="50"/>
      <c r="BS326" s="50">
        <v>6453.6909497206716</v>
      </c>
      <c r="BT326" s="50"/>
      <c r="BU326" s="50"/>
      <c r="BV326" s="50"/>
      <c r="BW326" s="50"/>
      <c r="BX326" s="50">
        <v>6053374.4548749998</v>
      </c>
      <c r="BY326" s="50">
        <v>0</v>
      </c>
      <c r="BZ326" s="50">
        <v>0</v>
      </c>
      <c r="CA326" s="50">
        <v>1279889.8313149998</v>
      </c>
      <c r="CB326" s="50"/>
      <c r="CC326" s="50"/>
      <c r="CD326" s="50"/>
      <c r="CE326" s="50"/>
      <c r="CF326" s="50"/>
      <c r="CG326" s="50"/>
      <c r="CH326" s="50"/>
      <c r="CI326" s="50"/>
      <c r="CJ326" s="50">
        <f t="shared" si="169"/>
        <v>7339717.9771397198</v>
      </c>
      <c r="CK326" s="50">
        <f t="shared" si="159"/>
        <v>7364771.6287793759</v>
      </c>
      <c r="CL326" s="50">
        <f t="shared" si="170"/>
        <v>19818775.683237705</v>
      </c>
      <c r="CN326" s="138"/>
      <c r="CO326" s="138"/>
    </row>
    <row r="327" spans="1:93" x14ac:dyDescent="0.25">
      <c r="A327" s="129">
        <f t="shared" si="158"/>
        <v>318</v>
      </c>
      <c r="B327" s="193"/>
      <c r="C327" s="153" t="s">
        <v>700</v>
      </c>
      <c r="D327" s="29">
        <v>3912</v>
      </c>
      <c r="E327" s="50">
        <v>28273817.076072499</v>
      </c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>
        <v>-4166463.1562949978</v>
      </c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50"/>
      <c r="AR327" s="50"/>
      <c r="AS327" s="50">
        <v>-3007.6501734257986</v>
      </c>
      <c r="AT327" s="50"/>
      <c r="AU327" s="50">
        <f t="shared" si="168"/>
        <v>-4169470.8064684235</v>
      </c>
      <c r="AV327" s="50"/>
      <c r="AW327" s="50"/>
      <c r="AX327" s="50"/>
      <c r="AY327" s="50"/>
      <c r="AZ327" s="50"/>
      <c r="BA327" s="50"/>
      <c r="BB327" s="50"/>
      <c r="BC327" s="50"/>
      <c r="BD327" s="50"/>
      <c r="BE327" s="50"/>
      <c r="BF327" s="50"/>
      <c r="BG327" s="50"/>
      <c r="BH327" s="50"/>
      <c r="BI327" s="50"/>
      <c r="BJ327" s="50"/>
      <c r="BK327" s="50"/>
      <c r="BL327" s="50"/>
      <c r="BM327" s="50"/>
      <c r="BN327" s="50"/>
      <c r="BO327" s="50"/>
      <c r="BP327" s="50"/>
      <c r="BQ327" s="50"/>
      <c r="BR327" s="50"/>
      <c r="BS327" s="50"/>
      <c r="BT327" s="50"/>
      <c r="BU327" s="50"/>
      <c r="BV327" s="50"/>
      <c r="BW327" s="50"/>
      <c r="BX327" s="50">
        <v>0</v>
      </c>
      <c r="BY327" s="50">
        <v>0</v>
      </c>
      <c r="BZ327" s="50">
        <v>0</v>
      </c>
      <c r="CA327" s="50">
        <v>0</v>
      </c>
      <c r="CB327" s="50"/>
      <c r="CC327" s="50"/>
      <c r="CD327" s="50"/>
      <c r="CE327" s="50"/>
      <c r="CF327" s="50"/>
      <c r="CG327" s="50"/>
      <c r="CH327" s="50"/>
      <c r="CI327" s="50">
        <v>522.1230000000005</v>
      </c>
      <c r="CJ327" s="50">
        <f t="shared" si="169"/>
        <v>522.1230000000005</v>
      </c>
      <c r="CK327" s="50">
        <f t="shared" si="159"/>
        <v>-4168948.6834684233</v>
      </c>
      <c r="CL327" s="50">
        <f t="shared" si="170"/>
        <v>24104868.392604075</v>
      </c>
      <c r="CN327" s="138"/>
      <c r="CO327" s="138"/>
    </row>
    <row r="328" spans="1:93" x14ac:dyDescent="0.25">
      <c r="A328" s="129">
        <f t="shared" si="158"/>
        <v>319</v>
      </c>
      <c r="B328" s="193"/>
      <c r="C328" s="43" t="s">
        <v>297</v>
      </c>
      <c r="D328" s="26">
        <v>392</v>
      </c>
      <c r="E328" s="50">
        <v>1061950.8320516665</v>
      </c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>
        <v>-89060.150633750018</v>
      </c>
      <c r="Y328" s="50">
        <v>0</v>
      </c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  <c r="AQ328" s="50"/>
      <c r="AR328" s="50"/>
      <c r="AS328" s="50"/>
      <c r="AT328" s="50"/>
      <c r="AU328" s="50">
        <f t="shared" si="168"/>
        <v>-89060.150633750018</v>
      </c>
      <c r="AV328" s="50"/>
      <c r="AW328" s="50"/>
      <c r="AX328" s="50"/>
      <c r="AY328" s="50"/>
      <c r="AZ328" s="50"/>
      <c r="BA328" s="50"/>
      <c r="BB328" s="50"/>
      <c r="BC328" s="50"/>
      <c r="BD328" s="50"/>
      <c r="BE328" s="50"/>
      <c r="BF328" s="50"/>
      <c r="BG328" s="50"/>
      <c r="BH328" s="50"/>
      <c r="BI328" s="50"/>
      <c r="BJ328" s="50"/>
      <c r="BK328" s="50"/>
      <c r="BL328" s="50"/>
      <c r="BM328" s="50"/>
      <c r="BN328" s="50"/>
      <c r="BO328" s="50"/>
      <c r="BP328" s="50"/>
      <c r="BQ328" s="50"/>
      <c r="BR328" s="50"/>
      <c r="BS328" s="50"/>
      <c r="BT328" s="50"/>
      <c r="BU328" s="50"/>
      <c r="BV328" s="50"/>
      <c r="BW328" s="50"/>
      <c r="BX328" s="50">
        <v>0</v>
      </c>
      <c r="BY328" s="50">
        <v>0</v>
      </c>
      <c r="BZ328" s="50">
        <v>0</v>
      </c>
      <c r="CA328" s="50">
        <v>445802.66443</v>
      </c>
      <c r="CB328" s="50"/>
      <c r="CC328" s="50"/>
      <c r="CD328" s="50"/>
      <c r="CE328" s="50"/>
      <c r="CF328" s="50"/>
      <c r="CG328" s="50"/>
      <c r="CH328" s="50"/>
      <c r="CI328" s="50"/>
      <c r="CJ328" s="50">
        <f t="shared" si="169"/>
        <v>445802.66443</v>
      </c>
      <c r="CK328" s="50">
        <f t="shared" si="159"/>
        <v>356742.51379624999</v>
      </c>
      <c r="CL328" s="50">
        <f t="shared" si="170"/>
        <v>1418693.3458479163</v>
      </c>
      <c r="CN328" s="138"/>
      <c r="CO328" s="138"/>
    </row>
    <row r="329" spans="1:93" x14ac:dyDescent="0.25">
      <c r="A329" s="129">
        <f t="shared" si="158"/>
        <v>320</v>
      </c>
      <c r="B329" s="193"/>
      <c r="C329" s="43" t="s">
        <v>298</v>
      </c>
      <c r="D329" s="26">
        <v>393</v>
      </c>
      <c r="E329" s="50">
        <v>31984.928534999999</v>
      </c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>
        <v>0</v>
      </c>
      <c r="Y329" s="50">
        <v>0</v>
      </c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  <c r="AQ329" s="50"/>
      <c r="AR329" s="50"/>
      <c r="AS329" s="50"/>
      <c r="AT329" s="50"/>
      <c r="AU329" s="50">
        <f t="shared" si="168"/>
        <v>0</v>
      </c>
      <c r="AV329" s="50"/>
      <c r="AW329" s="50"/>
      <c r="AX329" s="50"/>
      <c r="AY329" s="50"/>
      <c r="AZ329" s="50"/>
      <c r="BA329" s="50"/>
      <c r="BB329" s="50"/>
      <c r="BC329" s="50"/>
      <c r="BD329" s="50"/>
      <c r="BE329" s="50"/>
      <c r="BF329" s="50"/>
      <c r="BG329" s="50"/>
      <c r="BH329" s="50"/>
      <c r="BI329" s="50"/>
      <c r="BJ329" s="50"/>
      <c r="BK329" s="50"/>
      <c r="BL329" s="50"/>
      <c r="BM329" s="50"/>
      <c r="BN329" s="50"/>
      <c r="BO329" s="50"/>
      <c r="BP329" s="50"/>
      <c r="BQ329" s="50"/>
      <c r="BR329" s="50"/>
      <c r="BS329" s="50"/>
      <c r="BT329" s="50"/>
      <c r="BU329" s="50"/>
      <c r="BV329" s="50"/>
      <c r="BW329" s="50"/>
      <c r="BX329" s="50">
        <v>0</v>
      </c>
      <c r="BY329" s="50">
        <v>0</v>
      </c>
      <c r="BZ329" s="50">
        <v>0</v>
      </c>
      <c r="CA329" s="50">
        <v>0</v>
      </c>
      <c r="CB329" s="50"/>
      <c r="CC329" s="50"/>
      <c r="CD329" s="50"/>
      <c r="CE329" s="50"/>
      <c r="CF329" s="50"/>
      <c r="CG329" s="50"/>
      <c r="CH329" s="50"/>
      <c r="CI329" s="50"/>
      <c r="CJ329" s="50">
        <f t="shared" si="169"/>
        <v>0</v>
      </c>
      <c r="CK329" s="50">
        <f t="shared" si="159"/>
        <v>0</v>
      </c>
      <c r="CL329" s="50">
        <f t="shared" si="170"/>
        <v>31984.928534999999</v>
      </c>
      <c r="CN329" s="138"/>
      <c r="CO329" s="138"/>
    </row>
    <row r="330" spans="1:93" x14ac:dyDescent="0.25">
      <c r="A330" s="129">
        <f t="shared" si="158"/>
        <v>321</v>
      </c>
      <c r="B330" s="193"/>
      <c r="C330" s="43" t="s">
        <v>299</v>
      </c>
      <c r="D330" s="26">
        <v>394</v>
      </c>
      <c r="E330" s="50">
        <v>6927939.4314216664</v>
      </c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>
        <v>646555.85291666724</v>
      </c>
      <c r="Y330" s="50">
        <v>0</v>
      </c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  <c r="AQ330" s="50"/>
      <c r="AR330" s="50"/>
      <c r="AS330" s="50"/>
      <c r="AT330" s="50"/>
      <c r="AU330" s="50">
        <f t="shared" si="168"/>
        <v>646555.85291666724</v>
      </c>
      <c r="AV330" s="50"/>
      <c r="AW330" s="50"/>
      <c r="AX330" s="50"/>
      <c r="AY330" s="50"/>
      <c r="AZ330" s="50"/>
      <c r="BA330" s="50"/>
      <c r="BB330" s="50"/>
      <c r="BC330" s="50"/>
      <c r="BD330" s="50"/>
      <c r="BE330" s="50"/>
      <c r="BF330" s="50"/>
      <c r="BG330" s="50"/>
      <c r="BH330" s="50"/>
      <c r="BI330" s="50"/>
      <c r="BJ330" s="50"/>
      <c r="BK330" s="50"/>
      <c r="BL330" s="50"/>
      <c r="BM330" s="50"/>
      <c r="BN330" s="50"/>
      <c r="BO330" s="50"/>
      <c r="BP330" s="50"/>
      <c r="BQ330" s="50"/>
      <c r="BR330" s="50"/>
      <c r="BS330" s="50"/>
      <c r="BT330" s="50"/>
      <c r="BU330" s="50"/>
      <c r="BV330" s="50"/>
      <c r="BW330" s="50"/>
      <c r="BX330" s="50">
        <v>0</v>
      </c>
      <c r="BY330" s="50">
        <v>0</v>
      </c>
      <c r="BZ330" s="50">
        <v>0</v>
      </c>
      <c r="CA330" s="50">
        <v>4753367.98869</v>
      </c>
      <c r="CB330" s="50"/>
      <c r="CC330" s="50"/>
      <c r="CD330" s="50"/>
      <c r="CE330" s="50"/>
      <c r="CF330" s="50"/>
      <c r="CG330" s="50"/>
      <c r="CH330" s="50"/>
      <c r="CI330" s="50"/>
      <c r="CJ330" s="50">
        <f t="shared" si="169"/>
        <v>4753367.98869</v>
      </c>
      <c r="CK330" s="50">
        <f t="shared" si="159"/>
        <v>5399923.8416066673</v>
      </c>
      <c r="CL330" s="50">
        <f t="shared" si="170"/>
        <v>12327863.273028333</v>
      </c>
      <c r="CN330" s="138"/>
      <c r="CO330" s="138"/>
    </row>
    <row r="331" spans="1:93" x14ac:dyDescent="0.25">
      <c r="A331" s="129">
        <f t="shared" si="158"/>
        <v>322</v>
      </c>
      <c r="B331" s="193"/>
      <c r="C331" s="43" t="s">
        <v>300</v>
      </c>
      <c r="D331" s="26">
        <v>395</v>
      </c>
      <c r="E331" s="50">
        <v>2634250.5099999993</v>
      </c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>
        <v>0</v>
      </c>
      <c r="Y331" s="50">
        <v>0</v>
      </c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  <c r="AQ331" s="50"/>
      <c r="AR331" s="50"/>
      <c r="AS331" s="50"/>
      <c r="AT331" s="50"/>
      <c r="AU331" s="50">
        <f t="shared" si="168"/>
        <v>0</v>
      </c>
      <c r="AV331" s="50"/>
      <c r="AW331" s="50"/>
      <c r="AX331" s="50"/>
      <c r="AY331" s="50"/>
      <c r="AZ331" s="50"/>
      <c r="BA331" s="50"/>
      <c r="BB331" s="50"/>
      <c r="BC331" s="50"/>
      <c r="BD331" s="50"/>
      <c r="BE331" s="50"/>
      <c r="BF331" s="50"/>
      <c r="BG331" s="50"/>
      <c r="BH331" s="50"/>
      <c r="BI331" s="50"/>
      <c r="BJ331" s="50"/>
      <c r="BK331" s="50"/>
      <c r="BL331" s="50"/>
      <c r="BM331" s="50"/>
      <c r="BN331" s="50"/>
      <c r="BO331" s="50"/>
      <c r="BP331" s="50"/>
      <c r="BQ331" s="50"/>
      <c r="BR331" s="50"/>
      <c r="BS331" s="50"/>
      <c r="BT331" s="50"/>
      <c r="BU331" s="50"/>
      <c r="BV331" s="50"/>
      <c r="BW331" s="50"/>
      <c r="BX331" s="50">
        <v>0</v>
      </c>
      <c r="BY331" s="50">
        <v>0</v>
      </c>
      <c r="BZ331" s="50">
        <v>0</v>
      </c>
      <c r="CA331" s="50">
        <v>0</v>
      </c>
      <c r="CB331" s="50"/>
      <c r="CC331" s="50"/>
      <c r="CD331" s="50"/>
      <c r="CE331" s="50"/>
      <c r="CF331" s="50"/>
      <c r="CG331" s="50"/>
      <c r="CH331" s="50"/>
      <c r="CI331" s="50"/>
      <c r="CJ331" s="50">
        <f t="shared" si="169"/>
        <v>0</v>
      </c>
      <c r="CK331" s="50">
        <f t="shared" si="159"/>
        <v>0</v>
      </c>
      <c r="CL331" s="50">
        <f t="shared" si="170"/>
        <v>2634250.5099999993</v>
      </c>
      <c r="CN331" s="138"/>
      <c r="CO331" s="138"/>
    </row>
    <row r="332" spans="1:93" x14ac:dyDescent="0.25">
      <c r="A332" s="129">
        <f t="shared" si="158"/>
        <v>323</v>
      </c>
      <c r="B332" s="193"/>
      <c r="C332" s="43" t="s">
        <v>301</v>
      </c>
      <c r="D332" s="26">
        <v>396</v>
      </c>
      <c r="E332" s="50">
        <v>236819.33271020825</v>
      </c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>
        <v>14197.422623125138</v>
      </c>
      <c r="Y332" s="50">
        <v>0</v>
      </c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50"/>
      <c r="AR332" s="50"/>
      <c r="AS332" s="50"/>
      <c r="AT332" s="50"/>
      <c r="AU332" s="50">
        <f t="shared" si="168"/>
        <v>14197.422623125138</v>
      </c>
      <c r="AV332" s="50"/>
      <c r="AW332" s="50"/>
      <c r="AX332" s="50"/>
      <c r="AY332" s="50"/>
      <c r="AZ332" s="50"/>
      <c r="BA332" s="50"/>
      <c r="BB332" s="50"/>
      <c r="BC332" s="50"/>
      <c r="BD332" s="50"/>
      <c r="BE332" s="50"/>
      <c r="BF332" s="50"/>
      <c r="BG332" s="50"/>
      <c r="BH332" s="50"/>
      <c r="BI332" s="50"/>
      <c r="BJ332" s="50"/>
      <c r="BK332" s="50"/>
      <c r="BL332" s="50"/>
      <c r="BM332" s="50"/>
      <c r="BN332" s="50"/>
      <c r="BO332" s="50"/>
      <c r="BP332" s="50"/>
      <c r="BQ332" s="50"/>
      <c r="BR332" s="50"/>
      <c r="BS332" s="50"/>
      <c r="BT332" s="50"/>
      <c r="BU332" s="50"/>
      <c r="BV332" s="50"/>
      <c r="BW332" s="50"/>
      <c r="BX332" s="50">
        <v>0</v>
      </c>
      <c r="BY332" s="50">
        <v>0</v>
      </c>
      <c r="BZ332" s="50">
        <v>0</v>
      </c>
      <c r="CA332" s="50">
        <v>14972.865005</v>
      </c>
      <c r="CB332" s="50"/>
      <c r="CC332" s="50"/>
      <c r="CD332" s="50"/>
      <c r="CE332" s="50"/>
      <c r="CF332" s="50"/>
      <c r="CG332" s="50"/>
      <c r="CH332" s="50"/>
      <c r="CI332" s="50"/>
      <c r="CJ332" s="50">
        <f t="shared" si="169"/>
        <v>14972.865005</v>
      </c>
      <c r="CK332" s="50">
        <f t="shared" si="159"/>
        <v>29170.287628125137</v>
      </c>
      <c r="CL332" s="50">
        <f t="shared" si="170"/>
        <v>265989.62033833342</v>
      </c>
      <c r="CN332" s="138"/>
      <c r="CO332" s="138"/>
    </row>
    <row r="333" spans="1:93" x14ac:dyDescent="0.25">
      <c r="A333" s="129">
        <f t="shared" si="158"/>
        <v>324</v>
      </c>
      <c r="B333" s="193"/>
      <c r="C333" s="43" t="s">
        <v>280</v>
      </c>
      <c r="D333" s="26">
        <v>397</v>
      </c>
      <c r="E333" s="50">
        <v>48513958.758747287</v>
      </c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>
        <v>990242.95152874291</v>
      </c>
      <c r="Y333" s="50">
        <v>0</v>
      </c>
      <c r="Z333" s="50"/>
      <c r="AA333" s="50"/>
      <c r="AB333" s="50"/>
      <c r="AC333" s="50">
        <v>-11645735.917892724</v>
      </c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50"/>
      <c r="AR333" s="50"/>
      <c r="AS333" s="50"/>
      <c r="AT333" s="50"/>
      <c r="AU333" s="50">
        <f t="shared" si="168"/>
        <v>-10655492.966363981</v>
      </c>
      <c r="AV333" s="50"/>
      <c r="AW333" s="50"/>
      <c r="AX333" s="50"/>
      <c r="AY333" s="50"/>
      <c r="AZ333" s="50"/>
      <c r="BA333" s="50"/>
      <c r="BB333" s="50"/>
      <c r="BC333" s="50"/>
      <c r="BD333" s="50"/>
      <c r="BE333" s="50"/>
      <c r="BF333" s="50"/>
      <c r="BG333" s="50"/>
      <c r="BH333" s="50"/>
      <c r="BI333" s="50"/>
      <c r="BJ333" s="50"/>
      <c r="BK333" s="50"/>
      <c r="BL333" s="50"/>
      <c r="BM333" s="50"/>
      <c r="BN333" s="50"/>
      <c r="BO333" s="50"/>
      <c r="BP333" s="50"/>
      <c r="BQ333" s="50"/>
      <c r="BR333" s="50"/>
      <c r="BS333" s="50">
        <v>11645735.917892724</v>
      </c>
      <c r="BT333" s="50"/>
      <c r="BU333" s="50"/>
      <c r="BV333" s="50"/>
      <c r="BW333" s="50"/>
      <c r="BX333" s="50">
        <v>386883.09615499992</v>
      </c>
      <c r="BY333" s="50">
        <v>0</v>
      </c>
      <c r="BZ333" s="50">
        <v>0</v>
      </c>
      <c r="CA333" s="50">
        <v>1180042.9422599999</v>
      </c>
      <c r="CB333" s="50"/>
      <c r="CC333" s="50"/>
      <c r="CD333" s="50"/>
      <c r="CE333" s="50"/>
      <c r="CF333" s="50"/>
      <c r="CG333" s="50"/>
      <c r="CH333" s="50"/>
      <c r="CI333" s="50"/>
      <c r="CJ333" s="50">
        <f t="shared" si="169"/>
        <v>13212661.956307724</v>
      </c>
      <c r="CK333" s="50">
        <f t="shared" si="159"/>
        <v>2557168.9899437428</v>
      </c>
      <c r="CL333" s="50">
        <f t="shared" si="170"/>
        <v>51071127.74869103</v>
      </c>
      <c r="CN333" s="138"/>
      <c r="CO333" s="138"/>
    </row>
    <row r="334" spans="1:93" x14ac:dyDescent="0.25">
      <c r="A334" s="129">
        <f t="shared" si="158"/>
        <v>325</v>
      </c>
      <c r="B334" s="193"/>
      <c r="C334" s="43" t="s">
        <v>302</v>
      </c>
      <c r="D334" s="26">
        <v>398</v>
      </c>
      <c r="E334" s="50">
        <v>379882.71512166655</v>
      </c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>
        <v>-457.46733666653745</v>
      </c>
      <c r="Y334" s="50">
        <v>0</v>
      </c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50"/>
      <c r="AR334" s="50"/>
      <c r="AS334" s="50"/>
      <c r="AT334" s="50"/>
      <c r="AU334" s="50">
        <f t="shared" si="168"/>
        <v>-457.46733666653745</v>
      </c>
      <c r="AV334" s="50"/>
      <c r="AW334" s="50"/>
      <c r="AX334" s="50"/>
      <c r="AY334" s="50"/>
      <c r="AZ334" s="50"/>
      <c r="BA334" s="50"/>
      <c r="BB334" s="50"/>
      <c r="BC334" s="50"/>
      <c r="BD334" s="50"/>
      <c r="BE334" s="50"/>
      <c r="BF334" s="50"/>
      <c r="BG334" s="50"/>
      <c r="BH334" s="50"/>
      <c r="BI334" s="50"/>
      <c r="BJ334" s="50"/>
      <c r="BK334" s="50"/>
      <c r="BL334" s="50"/>
      <c r="BM334" s="50"/>
      <c r="BN334" s="50"/>
      <c r="BO334" s="50"/>
      <c r="BP334" s="50"/>
      <c r="BQ334" s="50"/>
      <c r="BR334" s="50"/>
      <c r="BS334" s="50"/>
      <c r="BT334" s="50"/>
      <c r="BU334" s="50"/>
      <c r="BV334" s="50"/>
      <c r="BW334" s="50"/>
      <c r="BX334" s="50">
        <v>0</v>
      </c>
      <c r="BY334" s="50">
        <v>0</v>
      </c>
      <c r="BZ334" s="50">
        <v>0</v>
      </c>
      <c r="CA334" s="50">
        <v>0</v>
      </c>
      <c r="CB334" s="50"/>
      <c r="CC334" s="50"/>
      <c r="CD334" s="50"/>
      <c r="CE334" s="50"/>
      <c r="CF334" s="50"/>
      <c r="CG334" s="50"/>
      <c r="CH334" s="50"/>
      <c r="CI334" s="50"/>
      <c r="CJ334" s="50">
        <f t="shared" si="169"/>
        <v>0</v>
      </c>
      <c r="CK334" s="50">
        <f t="shared" si="159"/>
        <v>-457.46733666653745</v>
      </c>
      <c r="CL334" s="50">
        <f t="shared" si="170"/>
        <v>379425.24778500001</v>
      </c>
      <c r="CN334" s="138"/>
      <c r="CO334" s="138"/>
    </row>
    <row r="335" spans="1:93" x14ac:dyDescent="0.25">
      <c r="A335" s="129">
        <f t="shared" si="158"/>
        <v>326</v>
      </c>
      <c r="B335" s="193"/>
      <c r="C335" s="43" t="s">
        <v>701</v>
      </c>
      <c r="D335" s="26">
        <v>399</v>
      </c>
      <c r="E335" s="50">
        <v>434813.97156499996</v>
      </c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>
        <v>0</v>
      </c>
      <c r="Y335" s="50">
        <v>0</v>
      </c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50"/>
      <c r="AR335" s="50"/>
      <c r="AS335" s="50"/>
      <c r="AT335" s="50"/>
      <c r="AU335" s="50">
        <f t="shared" si="168"/>
        <v>0</v>
      </c>
      <c r="AV335" s="50"/>
      <c r="AW335" s="50"/>
      <c r="AX335" s="50"/>
      <c r="AY335" s="50"/>
      <c r="AZ335" s="50"/>
      <c r="BA335" s="50"/>
      <c r="BB335" s="50"/>
      <c r="BC335" s="50"/>
      <c r="BD335" s="50"/>
      <c r="BE335" s="50"/>
      <c r="BF335" s="50"/>
      <c r="BG335" s="50"/>
      <c r="BH335" s="50"/>
      <c r="BI335" s="50"/>
      <c r="BJ335" s="50"/>
      <c r="BK335" s="50"/>
      <c r="BL335" s="50"/>
      <c r="BM335" s="50"/>
      <c r="BN335" s="50"/>
      <c r="BO335" s="50"/>
      <c r="BP335" s="50"/>
      <c r="BQ335" s="50"/>
      <c r="BR335" s="50"/>
      <c r="BS335" s="50"/>
      <c r="BT335" s="50"/>
      <c r="BU335" s="50"/>
      <c r="BV335" s="50"/>
      <c r="BW335" s="50"/>
      <c r="BX335" s="50">
        <v>0</v>
      </c>
      <c r="BY335" s="50">
        <v>0</v>
      </c>
      <c r="BZ335" s="50">
        <v>0</v>
      </c>
      <c r="CA335" s="50">
        <v>0</v>
      </c>
      <c r="CB335" s="50"/>
      <c r="CC335" s="50"/>
      <c r="CD335" s="50"/>
      <c r="CE335" s="50"/>
      <c r="CF335" s="50"/>
      <c r="CG335" s="50"/>
      <c r="CH335" s="50"/>
      <c r="CI335" s="50"/>
      <c r="CJ335" s="50">
        <f t="shared" si="169"/>
        <v>0</v>
      </c>
      <c r="CK335" s="50">
        <f t="shared" si="159"/>
        <v>0</v>
      </c>
      <c r="CL335" s="50">
        <f t="shared" si="170"/>
        <v>434813.97156499996</v>
      </c>
      <c r="CN335" s="138"/>
      <c r="CO335" s="138"/>
    </row>
    <row r="336" spans="1:93" x14ac:dyDescent="0.25">
      <c r="A336" s="129">
        <f t="shared" si="158"/>
        <v>327</v>
      </c>
      <c r="B336" s="193"/>
      <c r="C336" s="43" t="s">
        <v>304</v>
      </c>
      <c r="D336" s="27">
        <v>399.1</v>
      </c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50"/>
      <c r="AR336" s="50"/>
      <c r="AS336" s="50"/>
      <c r="AT336" s="50"/>
      <c r="AU336" s="50">
        <f t="shared" si="168"/>
        <v>0</v>
      </c>
      <c r="AV336" s="50"/>
      <c r="AW336" s="50"/>
      <c r="AX336" s="50"/>
      <c r="AY336" s="50"/>
      <c r="AZ336" s="50"/>
      <c r="BA336" s="50"/>
      <c r="BB336" s="50"/>
      <c r="BC336" s="50"/>
      <c r="BD336" s="50"/>
      <c r="BE336" s="50"/>
      <c r="BF336" s="50"/>
      <c r="BG336" s="50"/>
      <c r="BH336" s="50"/>
      <c r="BI336" s="50"/>
      <c r="BJ336" s="50"/>
      <c r="BK336" s="50"/>
      <c r="BL336" s="50"/>
      <c r="BM336" s="50"/>
      <c r="BN336" s="50"/>
      <c r="BO336" s="50"/>
      <c r="BP336" s="50"/>
      <c r="BQ336" s="50"/>
      <c r="BR336" s="50"/>
      <c r="BS336" s="50"/>
      <c r="BT336" s="50"/>
      <c r="BU336" s="50"/>
      <c r="BV336" s="50"/>
      <c r="BW336" s="50"/>
      <c r="BX336" s="50">
        <v>0</v>
      </c>
      <c r="BY336" s="50"/>
      <c r="BZ336" s="50"/>
      <c r="CA336" s="50"/>
      <c r="CB336" s="50"/>
      <c r="CC336" s="50"/>
      <c r="CD336" s="50"/>
      <c r="CE336" s="50"/>
      <c r="CF336" s="50"/>
      <c r="CG336" s="50"/>
      <c r="CH336" s="50"/>
      <c r="CI336" s="50"/>
      <c r="CJ336" s="50">
        <f t="shared" si="169"/>
        <v>0</v>
      </c>
      <c r="CK336" s="50">
        <f t="shared" si="159"/>
        <v>0</v>
      </c>
      <c r="CL336" s="50">
        <f t="shared" si="170"/>
        <v>0</v>
      </c>
      <c r="CN336" s="138"/>
      <c r="CO336" s="138"/>
    </row>
    <row r="337" spans="1:93" x14ac:dyDescent="0.25">
      <c r="A337" s="129">
        <f t="shared" si="158"/>
        <v>328</v>
      </c>
      <c r="B337" s="194"/>
      <c r="C337" s="225" t="s">
        <v>305</v>
      </c>
      <c r="D337" s="226"/>
      <c r="E337" s="141">
        <f t="shared" ref="E337:CI337" si="171">SUM(E324:E336)</f>
        <v>209250718.52873832</v>
      </c>
      <c r="F337" s="141">
        <f t="shared" si="171"/>
        <v>0</v>
      </c>
      <c r="G337" s="141">
        <f t="shared" si="171"/>
        <v>0</v>
      </c>
      <c r="H337" s="141">
        <f t="shared" si="171"/>
        <v>0</v>
      </c>
      <c r="I337" s="141">
        <f t="shared" si="171"/>
        <v>0</v>
      </c>
      <c r="J337" s="141">
        <f t="shared" si="171"/>
        <v>0</v>
      </c>
      <c r="K337" s="141">
        <f t="shared" si="171"/>
        <v>0</v>
      </c>
      <c r="L337" s="141">
        <f t="shared" si="171"/>
        <v>0</v>
      </c>
      <c r="M337" s="141">
        <f t="shared" si="171"/>
        <v>0</v>
      </c>
      <c r="N337" s="141">
        <f t="shared" si="171"/>
        <v>0</v>
      </c>
      <c r="O337" s="141">
        <f t="shared" si="171"/>
        <v>0</v>
      </c>
      <c r="P337" s="141">
        <f t="shared" si="171"/>
        <v>0</v>
      </c>
      <c r="Q337" s="141">
        <f t="shared" si="171"/>
        <v>0</v>
      </c>
      <c r="R337" s="141">
        <f t="shared" si="171"/>
        <v>0</v>
      </c>
      <c r="S337" s="141">
        <f t="shared" si="171"/>
        <v>0</v>
      </c>
      <c r="T337" s="141">
        <f t="shared" si="171"/>
        <v>0</v>
      </c>
      <c r="U337" s="141">
        <f t="shared" si="171"/>
        <v>0</v>
      </c>
      <c r="V337" s="141">
        <f t="shared" si="171"/>
        <v>0</v>
      </c>
      <c r="W337" s="141">
        <f t="shared" si="171"/>
        <v>0</v>
      </c>
      <c r="X337" s="141">
        <f t="shared" si="171"/>
        <v>-999261.4328708509</v>
      </c>
      <c r="Y337" s="141">
        <f t="shared" si="171"/>
        <v>0</v>
      </c>
      <c r="Z337" s="141">
        <f t="shared" si="171"/>
        <v>0</v>
      </c>
      <c r="AA337" s="141">
        <f t="shared" si="171"/>
        <v>0</v>
      </c>
      <c r="AB337" s="141">
        <f t="shared" si="171"/>
        <v>0</v>
      </c>
      <c r="AC337" s="141">
        <f t="shared" si="171"/>
        <v>-11652189.608842446</v>
      </c>
      <c r="AD337" s="141">
        <f t="shared" si="171"/>
        <v>0</v>
      </c>
      <c r="AE337" s="141">
        <f t="shared" si="171"/>
        <v>0</v>
      </c>
      <c r="AF337" s="141">
        <f t="shared" si="171"/>
        <v>0</v>
      </c>
      <c r="AG337" s="141">
        <f t="shared" si="171"/>
        <v>0</v>
      </c>
      <c r="AH337" s="141">
        <f t="shared" si="171"/>
        <v>0</v>
      </c>
      <c r="AI337" s="141">
        <f t="shared" si="171"/>
        <v>0</v>
      </c>
      <c r="AJ337" s="141">
        <f t="shared" si="171"/>
        <v>0</v>
      </c>
      <c r="AK337" s="141">
        <f t="shared" si="171"/>
        <v>0</v>
      </c>
      <c r="AL337" s="141">
        <f t="shared" si="171"/>
        <v>0</v>
      </c>
      <c r="AM337" s="141">
        <f t="shared" si="171"/>
        <v>0</v>
      </c>
      <c r="AN337" s="141">
        <f t="shared" si="171"/>
        <v>0</v>
      </c>
      <c r="AO337" s="141">
        <f t="shared" si="171"/>
        <v>0</v>
      </c>
      <c r="AP337" s="141"/>
      <c r="AQ337" s="141">
        <f t="shared" si="171"/>
        <v>0</v>
      </c>
      <c r="AR337" s="141">
        <f t="shared" si="171"/>
        <v>0</v>
      </c>
      <c r="AS337" s="141">
        <f t="shared" si="171"/>
        <v>-3007.6501734257986</v>
      </c>
      <c r="AT337" s="141">
        <f t="shared" si="171"/>
        <v>0</v>
      </c>
      <c r="AU337" s="141">
        <f>SUM(AU324:AU336)</f>
        <v>-12654458.691886721</v>
      </c>
      <c r="AV337" s="141">
        <f t="shared" si="171"/>
        <v>0</v>
      </c>
      <c r="AW337" s="141">
        <f t="shared" si="171"/>
        <v>0</v>
      </c>
      <c r="AX337" s="141">
        <f t="shared" si="171"/>
        <v>0</v>
      </c>
      <c r="AY337" s="141">
        <f t="shared" si="171"/>
        <v>0</v>
      </c>
      <c r="AZ337" s="141">
        <f t="shared" si="171"/>
        <v>0</v>
      </c>
      <c r="BA337" s="141">
        <f t="shared" si="171"/>
        <v>0</v>
      </c>
      <c r="BB337" s="141">
        <f t="shared" si="171"/>
        <v>0</v>
      </c>
      <c r="BC337" s="141">
        <f t="shared" si="171"/>
        <v>0</v>
      </c>
      <c r="BD337" s="141">
        <f t="shared" si="171"/>
        <v>0</v>
      </c>
      <c r="BE337" s="141">
        <f t="shared" si="171"/>
        <v>0</v>
      </c>
      <c r="BF337" s="141">
        <f t="shared" si="171"/>
        <v>0</v>
      </c>
      <c r="BG337" s="141">
        <f t="shared" si="171"/>
        <v>0</v>
      </c>
      <c r="BH337" s="141">
        <f t="shared" si="171"/>
        <v>0</v>
      </c>
      <c r="BI337" s="141">
        <f t="shared" si="171"/>
        <v>0</v>
      </c>
      <c r="BJ337" s="141">
        <f t="shared" si="171"/>
        <v>0</v>
      </c>
      <c r="BK337" s="141">
        <f t="shared" si="171"/>
        <v>0</v>
      </c>
      <c r="BL337" s="141">
        <f t="shared" si="171"/>
        <v>0</v>
      </c>
      <c r="BM337" s="141">
        <f t="shared" si="171"/>
        <v>0</v>
      </c>
      <c r="BN337" s="141">
        <f t="shared" si="171"/>
        <v>0</v>
      </c>
      <c r="BO337" s="141">
        <f t="shared" si="171"/>
        <v>0</v>
      </c>
      <c r="BP337" s="141">
        <f t="shared" si="171"/>
        <v>0</v>
      </c>
      <c r="BQ337" s="141">
        <f t="shared" si="171"/>
        <v>0</v>
      </c>
      <c r="BR337" s="141">
        <f t="shared" si="171"/>
        <v>0</v>
      </c>
      <c r="BS337" s="141">
        <f t="shared" si="171"/>
        <v>11652189.608842446</v>
      </c>
      <c r="BT337" s="141">
        <f t="shared" si="171"/>
        <v>0</v>
      </c>
      <c r="BU337" s="141">
        <f t="shared" si="171"/>
        <v>0</v>
      </c>
      <c r="BV337" s="141">
        <f t="shared" si="171"/>
        <v>0</v>
      </c>
      <c r="BW337" s="141">
        <f t="shared" si="171"/>
        <v>0</v>
      </c>
      <c r="BX337" s="141">
        <f t="shared" si="171"/>
        <v>6545976.2391900001</v>
      </c>
      <c r="BY337" s="141">
        <f t="shared" si="171"/>
        <v>0</v>
      </c>
      <c r="BZ337" s="141">
        <f t="shared" si="171"/>
        <v>0</v>
      </c>
      <c r="CA337" s="141">
        <f t="shared" si="171"/>
        <v>8435551.2848649994</v>
      </c>
      <c r="CB337" s="141">
        <f t="shared" si="171"/>
        <v>0</v>
      </c>
      <c r="CC337" s="141">
        <f t="shared" si="171"/>
        <v>0</v>
      </c>
      <c r="CD337" s="141">
        <f t="shared" si="171"/>
        <v>0</v>
      </c>
      <c r="CE337" s="141">
        <f t="shared" si="171"/>
        <v>0</v>
      </c>
      <c r="CF337" s="141">
        <f t="shared" si="171"/>
        <v>0</v>
      </c>
      <c r="CG337" s="141">
        <f t="shared" si="171"/>
        <v>0</v>
      </c>
      <c r="CH337" s="141">
        <f t="shared" si="171"/>
        <v>0</v>
      </c>
      <c r="CI337" s="141">
        <f t="shared" si="171"/>
        <v>522.1230000000005</v>
      </c>
      <c r="CJ337" s="141">
        <f>SUM(CJ324:CJ336)</f>
        <v>26634239.255897444</v>
      </c>
      <c r="CK337" s="141">
        <f>SUM(CK324:CK336)</f>
        <v>13979780.564010724</v>
      </c>
      <c r="CL337" s="141">
        <f>SUM(CL324:CL336)</f>
        <v>223230499.09274906</v>
      </c>
      <c r="CN337" s="138"/>
      <c r="CO337" s="138"/>
    </row>
    <row r="338" spans="1:93" ht="16.5" thickBot="1" x14ac:dyDescent="0.3">
      <c r="A338" s="129">
        <f t="shared" si="158"/>
        <v>329</v>
      </c>
      <c r="B338" s="201" t="s">
        <v>306</v>
      </c>
      <c r="C338" s="201"/>
      <c r="D338" s="202"/>
      <c r="E338" s="154">
        <f>+E337+E306+E286+E275+E261+E255+E296+E323</f>
        <v>5134710064.1134586</v>
      </c>
      <c r="F338" s="154">
        <f t="shared" ref="F338:BQ338" si="172">+F337+F306+F286+F275+F261+F255+F296+F323</f>
        <v>0</v>
      </c>
      <c r="G338" s="154">
        <f t="shared" si="172"/>
        <v>0</v>
      </c>
      <c r="H338" s="154">
        <f t="shared" si="172"/>
        <v>0</v>
      </c>
      <c r="I338" s="154">
        <f t="shared" si="172"/>
        <v>0</v>
      </c>
      <c r="J338" s="154">
        <f t="shared" si="172"/>
        <v>0</v>
      </c>
      <c r="K338" s="154">
        <f t="shared" si="172"/>
        <v>0</v>
      </c>
      <c r="L338" s="154">
        <f t="shared" si="172"/>
        <v>0</v>
      </c>
      <c r="M338" s="154">
        <f t="shared" si="172"/>
        <v>0</v>
      </c>
      <c r="N338" s="154">
        <f t="shared" si="172"/>
        <v>0</v>
      </c>
      <c r="O338" s="154">
        <f t="shared" si="172"/>
        <v>0</v>
      </c>
      <c r="P338" s="154">
        <f t="shared" si="172"/>
        <v>0</v>
      </c>
      <c r="Q338" s="154">
        <f t="shared" si="172"/>
        <v>0</v>
      </c>
      <c r="R338" s="154">
        <f t="shared" si="172"/>
        <v>0</v>
      </c>
      <c r="S338" s="154">
        <f t="shared" si="172"/>
        <v>0</v>
      </c>
      <c r="T338" s="154">
        <f t="shared" si="172"/>
        <v>0</v>
      </c>
      <c r="U338" s="154">
        <f t="shared" si="172"/>
        <v>0</v>
      </c>
      <c r="V338" s="154">
        <f t="shared" si="172"/>
        <v>0</v>
      </c>
      <c r="W338" s="154">
        <f t="shared" si="172"/>
        <v>0</v>
      </c>
      <c r="X338" s="154">
        <f t="shared" si="172"/>
        <v>84651706.613655597</v>
      </c>
      <c r="Y338" s="154">
        <f t="shared" si="172"/>
        <v>0</v>
      </c>
      <c r="Z338" s="154">
        <f t="shared" si="172"/>
        <v>0</v>
      </c>
      <c r="AA338" s="154">
        <f t="shared" si="172"/>
        <v>0</v>
      </c>
      <c r="AB338" s="154">
        <f t="shared" si="172"/>
        <v>0</v>
      </c>
      <c r="AC338" s="154">
        <f t="shared" si="172"/>
        <v>-75215094.712953344</v>
      </c>
      <c r="AD338" s="154">
        <f t="shared" si="172"/>
        <v>0</v>
      </c>
      <c r="AE338" s="154">
        <f t="shared" si="172"/>
        <v>0</v>
      </c>
      <c r="AF338" s="154">
        <f t="shared" si="172"/>
        <v>0</v>
      </c>
      <c r="AG338" s="154">
        <f t="shared" si="172"/>
        <v>0</v>
      </c>
      <c r="AH338" s="154">
        <f t="shared" si="172"/>
        <v>0</v>
      </c>
      <c r="AI338" s="154">
        <f t="shared" si="172"/>
        <v>0</v>
      </c>
      <c r="AJ338" s="154">
        <f t="shared" si="172"/>
        <v>0</v>
      </c>
      <c r="AK338" s="154">
        <f t="shared" si="172"/>
        <v>0</v>
      </c>
      <c r="AL338" s="154">
        <f t="shared" si="172"/>
        <v>0</v>
      </c>
      <c r="AM338" s="154">
        <f t="shared" si="172"/>
        <v>0</v>
      </c>
      <c r="AN338" s="154">
        <f t="shared" si="172"/>
        <v>0</v>
      </c>
      <c r="AO338" s="154">
        <f t="shared" si="172"/>
        <v>0</v>
      </c>
      <c r="AP338" s="154"/>
      <c r="AQ338" s="154">
        <f t="shared" si="172"/>
        <v>0</v>
      </c>
      <c r="AR338" s="154">
        <f t="shared" si="172"/>
        <v>0</v>
      </c>
      <c r="AS338" s="154">
        <f t="shared" si="172"/>
        <v>-25658097.37325193</v>
      </c>
      <c r="AT338" s="154">
        <f t="shared" si="172"/>
        <v>0</v>
      </c>
      <c r="AU338" s="154">
        <f>+AU337+AU306+AU286+AU275+AU261+AU255+AU296+AU323</f>
        <v>-16221485.472549681</v>
      </c>
      <c r="AV338" s="154">
        <f t="shared" si="172"/>
        <v>0</v>
      </c>
      <c r="AW338" s="154">
        <f t="shared" si="172"/>
        <v>0</v>
      </c>
      <c r="AX338" s="154">
        <f t="shared" si="172"/>
        <v>0</v>
      </c>
      <c r="AY338" s="154">
        <f t="shared" si="172"/>
        <v>0</v>
      </c>
      <c r="AZ338" s="154">
        <f t="shared" si="172"/>
        <v>0</v>
      </c>
      <c r="BA338" s="154">
        <f t="shared" si="172"/>
        <v>0</v>
      </c>
      <c r="BB338" s="154">
        <f t="shared" si="172"/>
        <v>0</v>
      </c>
      <c r="BC338" s="154">
        <f t="shared" si="172"/>
        <v>0</v>
      </c>
      <c r="BD338" s="154">
        <f t="shared" si="172"/>
        <v>0</v>
      </c>
      <c r="BE338" s="154">
        <f t="shared" si="172"/>
        <v>0</v>
      </c>
      <c r="BF338" s="154">
        <f t="shared" si="172"/>
        <v>0</v>
      </c>
      <c r="BG338" s="154">
        <f t="shared" si="172"/>
        <v>0</v>
      </c>
      <c r="BH338" s="154">
        <f t="shared" si="172"/>
        <v>0</v>
      </c>
      <c r="BI338" s="154">
        <f t="shared" si="172"/>
        <v>0</v>
      </c>
      <c r="BJ338" s="154">
        <f t="shared" si="172"/>
        <v>0</v>
      </c>
      <c r="BK338" s="154">
        <f t="shared" si="172"/>
        <v>0</v>
      </c>
      <c r="BL338" s="154">
        <f t="shared" si="172"/>
        <v>0</v>
      </c>
      <c r="BM338" s="154">
        <f t="shared" si="172"/>
        <v>0</v>
      </c>
      <c r="BN338" s="154">
        <f t="shared" si="172"/>
        <v>0</v>
      </c>
      <c r="BO338" s="154">
        <f t="shared" si="172"/>
        <v>0</v>
      </c>
      <c r="BP338" s="154">
        <f t="shared" si="172"/>
        <v>0</v>
      </c>
      <c r="BQ338" s="154">
        <f t="shared" si="172"/>
        <v>0</v>
      </c>
      <c r="BR338" s="154">
        <f t="shared" ref="BR338:CL338" si="173">+BR337+BR306+BR286+BR275+BR261+BR255+BR296+BR323</f>
        <v>-40083865.243799999</v>
      </c>
      <c r="BS338" s="154">
        <f t="shared" si="173"/>
        <v>75215094.712953344</v>
      </c>
      <c r="BT338" s="154">
        <f t="shared" si="173"/>
        <v>0</v>
      </c>
      <c r="BU338" s="154">
        <f t="shared" si="173"/>
        <v>0</v>
      </c>
      <c r="BV338" s="154">
        <f t="shared" si="173"/>
        <v>0</v>
      </c>
      <c r="BW338" s="154">
        <f t="shared" si="173"/>
        <v>0</v>
      </c>
      <c r="BX338" s="154">
        <f t="shared" si="173"/>
        <v>64907450.781774998</v>
      </c>
      <c r="BY338" s="154">
        <f t="shared" si="173"/>
        <v>53642765.109999999</v>
      </c>
      <c r="BZ338" s="154">
        <f t="shared" si="173"/>
        <v>58932.5</v>
      </c>
      <c r="CA338" s="154">
        <f t="shared" si="173"/>
        <v>47957544.839049995</v>
      </c>
      <c r="CB338" s="154">
        <f t="shared" si="173"/>
        <v>0</v>
      </c>
      <c r="CC338" s="154">
        <f t="shared" si="173"/>
        <v>0</v>
      </c>
      <c r="CD338" s="154">
        <f t="shared" si="173"/>
        <v>0</v>
      </c>
      <c r="CE338" s="154">
        <f t="shared" si="173"/>
        <v>0</v>
      </c>
      <c r="CF338" s="154">
        <f t="shared" si="173"/>
        <v>0</v>
      </c>
      <c r="CG338" s="154">
        <f t="shared" si="173"/>
        <v>0</v>
      </c>
      <c r="CH338" s="154">
        <f t="shared" si="173"/>
        <v>0</v>
      </c>
      <c r="CI338" s="154">
        <f t="shared" si="173"/>
        <v>418278.4845820014</v>
      </c>
      <c r="CJ338" s="154">
        <f t="shared" si="173"/>
        <v>202116201.18456036</v>
      </c>
      <c r="CK338" s="154">
        <f t="shared" si="173"/>
        <v>185894741.71201068</v>
      </c>
      <c r="CL338" s="154">
        <f t="shared" si="173"/>
        <v>5320604805.825469</v>
      </c>
      <c r="CN338" s="138"/>
      <c r="CO338" s="138"/>
    </row>
    <row r="339" spans="1:93" x14ac:dyDescent="0.25">
      <c r="A339" s="129">
        <f t="shared" si="158"/>
        <v>330</v>
      </c>
      <c r="B339" s="192" t="s">
        <v>307</v>
      </c>
      <c r="C339" s="57" t="s">
        <v>308</v>
      </c>
      <c r="D339" s="58">
        <v>101.1</v>
      </c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50"/>
      <c r="AR339" s="50"/>
      <c r="AS339" s="50"/>
      <c r="AT339" s="50"/>
      <c r="AU339" s="50">
        <f t="shared" ref="AU339:AU344" si="174">SUM(F339:AT339)</f>
        <v>0</v>
      </c>
      <c r="AV339" s="50"/>
      <c r="AW339" s="50"/>
      <c r="AX339" s="50"/>
      <c r="AY339" s="50"/>
      <c r="AZ339" s="50"/>
      <c r="BA339" s="50"/>
      <c r="BB339" s="50"/>
      <c r="BC339" s="50"/>
      <c r="BD339" s="50"/>
      <c r="BE339" s="50"/>
      <c r="BF339" s="50"/>
      <c r="BG339" s="50"/>
      <c r="BH339" s="50"/>
      <c r="BI339" s="50"/>
      <c r="BJ339" s="50"/>
      <c r="BK339" s="50"/>
      <c r="BL339" s="50"/>
      <c r="BM339" s="50"/>
      <c r="BN339" s="50"/>
      <c r="BO339" s="50"/>
      <c r="BP339" s="50"/>
      <c r="BQ339" s="50"/>
      <c r="BR339" s="50"/>
      <c r="BS339" s="50"/>
      <c r="BT339" s="50"/>
      <c r="BU339" s="50"/>
      <c r="BV339" s="50"/>
      <c r="BW339" s="50"/>
      <c r="BX339" s="50"/>
      <c r="BY339" s="50"/>
      <c r="BZ339" s="50"/>
      <c r="CA339" s="50"/>
      <c r="CB339" s="50"/>
      <c r="CC339" s="50"/>
      <c r="CD339" s="50"/>
      <c r="CE339" s="50"/>
      <c r="CF339" s="50"/>
      <c r="CG339" s="50"/>
      <c r="CH339" s="50"/>
      <c r="CI339" s="50"/>
      <c r="CJ339" s="50">
        <f t="shared" ref="CJ339:CJ344" si="175">SUM(AV339:CI339)</f>
        <v>0</v>
      </c>
      <c r="CK339" s="50">
        <f t="shared" ref="CK339:CK402" si="176">CJ339+AU339</f>
        <v>0</v>
      </c>
      <c r="CL339" s="50">
        <f t="shared" ref="CL339:CL344" si="177">CK339+E339</f>
        <v>0</v>
      </c>
      <c r="CN339" s="138"/>
      <c r="CO339" s="138"/>
    </row>
    <row r="340" spans="1:93" x14ac:dyDescent="0.25">
      <c r="A340" s="129">
        <f t="shared" si="158"/>
        <v>331</v>
      </c>
      <c r="B340" s="193"/>
      <c r="C340" s="59" t="s">
        <v>309</v>
      </c>
      <c r="D340" s="60">
        <v>101.1</v>
      </c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50"/>
      <c r="AR340" s="50"/>
      <c r="AS340" s="50"/>
      <c r="AT340" s="50"/>
      <c r="AU340" s="50">
        <f t="shared" si="174"/>
        <v>0</v>
      </c>
      <c r="AV340" s="50"/>
      <c r="AW340" s="50"/>
      <c r="AX340" s="50"/>
      <c r="AY340" s="50"/>
      <c r="AZ340" s="50"/>
      <c r="BA340" s="50"/>
      <c r="BB340" s="50"/>
      <c r="BC340" s="50"/>
      <c r="BD340" s="50"/>
      <c r="BE340" s="50"/>
      <c r="BF340" s="50"/>
      <c r="BG340" s="50"/>
      <c r="BH340" s="50"/>
      <c r="BI340" s="50"/>
      <c r="BJ340" s="50"/>
      <c r="BK340" s="50"/>
      <c r="BL340" s="50"/>
      <c r="BM340" s="50"/>
      <c r="BN340" s="50"/>
      <c r="BO340" s="50"/>
      <c r="BP340" s="50"/>
      <c r="BQ340" s="50"/>
      <c r="BR340" s="50"/>
      <c r="BS340" s="50"/>
      <c r="BT340" s="50"/>
      <c r="BU340" s="50"/>
      <c r="BV340" s="50"/>
      <c r="BW340" s="50"/>
      <c r="BX340" s="50"/>
      <c r="BY340" s="50"/>
      <c r="BZ340" s="50"/>
      <c r="CA340" s="50"/>
      <c r="CB340" s="50"/>
      <c r="CC340" s="50"/>
      <c r="CD340" s="50"/>
      <c r="CE340" s="50"/>
      <c r="CF340" s="50"/>
      <c r="CG340" s="50"/>
      <c r="CH340" s="50"/>
      <c r="CI340" s="50"/>
      <c r="CJ340" s="50">
        <f t="shared" si="175"/>
        <v>0</v>
      </c>
      <c r="CK340" s="50">
        <f t="shared" si="176"/>
        <v>0</v>
      </c>
      <c r="CL340" s="50">
        <f t="shared" si="177"/>
        <v>0</v>
      </c>
      <c r="CN340" s="138"/>
      <c r="CO340" s="138"/>
    </row>
    <row r="341" spans="1:93" x14ac:dyDescent="0.25">
      <c r="A341" s="129">
        <f t="shared" si="158"/>
        <v>332</v>
      </c>
      <c r="B341" s="193"/>
      <c r="C341" s="59" t="s">
        <v>310</v>
      </c>
      <c r="D341" s="60">
        <v>101.1</v>
      </c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50"/>
      <c r="AR341" s="50"/>
      <c r="AS341" s="50"/>
      <c r="AT341" s="50"/>
      <c r="AU341" s="50">
        <f t="shared" si="174"/>
        <v>0</v>
      </c>
      <c r="AV341" s="50"/>
      <c r="AW341" s="50"/>
      <c r="AX341" s="50"/>
      <c r="AY341" s="50"/>
      <c r="AZ341" s="50"/>
      <c r="BA341" s="50"/>
      <c r="BB341" s="50"/>
      <c r="BC341" s="50"/>
      <c r="BD341" s="50"/>
      <c r="BE341" s="50"/>
      <c r="BF341" s="50"/>
      <c r="BG341" s="50"/>
      <c r="BH341" s="50"/>
      <c r="BI341" s="50"/>
      <c r="BJ341" s="50"/>
      <c r="BK341" s="50"/>
      <c r="BL341" s="50"/>
      <c r="BM341" s="50"/>
      <c r="BN341" s="50"/>
      <c r="BO341" s="50"/>
      <c r="BP341" s="50"/>
      <c r="BQ341" s="50"/>
      <c r="BR341" s="50"/>
      <c r="BS341" s="50"/>
      <c r="BT341" s="50"/>
      <c r="BU341" s="50"/>
      <c r="BV341" s="50"/>
      <c r="BW341" s="50"/>
      <c r="BX341" s="50"/>
      <c r="BY341" s="50"/>
      <c r="BZ341" s="50"/>
      <c r="CA341" s="50"/>
      <c r="CB341" s="50"/>
      <c r="CC341" s="50"/>
      <c r="CD341" s="50"/>
      <c r="CE341" s="50"/>
      <c r="CF341" s="50"/>
      <c r="CG341" s="50"/>
      <c r="CH341" s="50"/>
      <c r="CI341" s="50"/>
      <c r="CJ341" s="50">
        <f t="shared" si="175"/>
        <v>0</v>
      </c>
      <c r="CK341" s="50">
        <f t="shared" si="176"/>
        <v>0</v>
      </c>
      <c r="CL341" s="50">
        <f t="shared" si="177"/>
        <v>0</v>
      </c>
      <c r="CN341" s="138"/>
      <c r="CO341" s="138"/>
    </row>
    <row r="342" spans="1:93" x14ac:dyDescent="0.25">
      <c r="A342" s="129">
        <f t="shared" si="158"/>
        <v>333</v>
      </c>
      <c r="B342" s="193"/>
      <c r="C342" s="59" t="s">
        <v>311</v>
      </c>
      <c r="D342" s="60">
        <v>101.1</v>
      </c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  <c r="AQ342" s="50"/>
      <c r="AR342" s="50"/>
      <c r="AS342" s="50"/>
      <c r="AT342" s="50"/>
      <c r="AU342" s="50">
        <f t="shared" si="174"/>
        <v>0</v>
      </c>
      <c r="AV342" s="50"/>
      <c r="AW342" s="50"/>
      <c r="AX342" s="50"/>
      <c r="AY342" s="50"/>
      <c r="AZ342" s="50"/>
      <c r="BA342" s="50"/>
      <c r="BB342" s="50"/>
      <c r="BC342" s="50"/>
      <c r="BD342" s="50"/>
      <c r="BE342" s="50"/>
      <c r="BF342" s="50"/>
      <c r="BG342" s="50"/>
      <c r="BH342" s="50"/>
      <c r="BI342" s="50"/>
      <c r="BJ342" s="50"/>
      <c r="BK342" s="50"/>
      <c r="BL342" s="50"/>
      <c r="BM342" s="50"/>
      <c r="BN342" s="50"/>
      <c r="BO342" s="50"/>
      <c r="BP342" s="50"/>
      <c r="BQ342" s="50"/>
      <c r="BR342" s="50"/>
      <c r="BS342" s="50"/>
      <c r="BT342" s="50"/>
      <c r="BU342" s="50"/>
      <c r="BV342" s="50"/>
      <c r="BW342" s="50"/>
      <c r="BX342" s="50"/>
      <c r="BY342" s="50"/>
      <c r="BZ342" s="50"/>
      <c r="CA342" s="50"/>
      <c r="CB342" s="50"/>
      <c r="CC342" s="50"/>
      <c r="CD342" s="50"/>
      <c r="CE342" s="50"/>
      <c r="CF342" s="50"/>
      <c r="CG342" s="50"/>
      <c r="CH342" s="50"/>
      <c r="CI342" s="50"/>
      <c r="CJ342" s="50">
        <f t="shared" si="175"/>
        <v>0</v>
      </c>
      <c r="CK342" s="50">
        <f t="shared" si="176"/>
        <v>0</v>
      </c>
      <c r="CL342" s="50">
        <f t="shared" si="177"/>
        <v>0</v>
      </c>
      <c r="CN342" s="138"/>
      <c r="CO342" s="138"/>
    </row>
    <row r="343" spans="1:93" x14ac:dyDescent="0.25">
      <c r="A343" s="129">
        <f t="shared" si="158"/>
        <v>334</v>
      </c>
      <c r="B343" s="193"/>
      <c r="C343" s="59" t="s">
        <v>312</v>
      </c>
      <c r="D343" s="60">
        <v>101.1</v>
      </c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50"/>
      <c r="AR343" s="50"/>
      <c r="AS343" s="50"/>
      <c r="AT343" s="50"/>
      <c r="AU343" s="50">
        <f t="shared" si="174"/>
        <v>0</v>
      </c>
      <c r="AV343" s="50"/>
      <c r="AW343" s="50"/>
      <c r="AX343" s="50"/>
      <c r="AY343" s="50"/>
      <c r="AZ343" s="50"/>
      <c r="BA343" s="50"/>
      <c r="BB343" s="50"/>
      <c r="BC343" s="50"/>
      <c r="BD343" s="50"/>
      <c r="BE343" s="50"/>
      <c r="BF343" s="50"/>
      <c r="BG343" s="50"/>
      <c r="BH343" s="50"/>
      <c r="BI343" s="50"/>
      <c r="BJ343" s="50"/>
      <c r="BK343" s="50"/>
      <c r="BL343" s="50"/>
      <c r="BM343" s="50"/>
      <c r="BN343" s="50"/>
      <c r="BO343" s="50"/>
      <c r="BP343" s="50"/>
      <c r="BQ343" s="50"/>
      <c r="BR343" s="50"/>
      <c r="BS343" s="50"/>
      <c r="BT343" s="50"/>
      <c r="BU343" s="50"/>
      <c r="BV343" s="50"/>
      <c r="BW343" s="50"/>
      <c r="BX343" s="50"/>
      <c r="BY343" s="50"/>
      <c r="BZ343" s="50"/>
      <c r="CA343" s="50"/>
      <c r="CB343" s="50"/>
      <c r="CC343" s="50"/>
      <c r="CD343" s="50"/>
      <c r="CE343" s="50"/>
      <c r="CF343" s="50"/>
      <c r="CG343" s="50"/>
      <c r="CH343" s="50"/>
      <c r="CI343" s="50"/>
      <c r="CJ343" s="50">
        <f t="shared" si="175"/>
        <v>0</v>
      </c>
      <c r="CK343" s="50">
        <f t="shared" si="176"/>
        <v>0</v>
      </c>
      <c r="CL343" s="50">
        <f t="shared" si="177"/>
        <v>0</v>
      </c>
      <c r="CN343" s="138"/>
      <c r="CO343" s="138"/>
    </row>
    <row r="344" spans="1:93" x14ac:dyDescent="0.25">
      <c r="A344" s="129">
        <f t="shared" si="158"/>
        <v>335</v>
      </c>
      <c r="B344" s="194"/>
      <c r="C344" s="61" t="s">
        <v>313</v>
      </c>
      <c r="D344" s="62">
        <v>101.1</v>
      </c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50"/>
      <c r="AR344" s="50"/>
      <c r="AS344" s="50"/>
      <c r="AT344" s="50"/>
      <c r="AU344" s="50">
        <f t="shared" si="174"/>
        <v>0</v>
      </c>
      <c r="AV344" s="50"/>
      <c r="AW344" s="50"/>
      <c r="AX344" s="50"/>
      <c r="AY344" s="50"/>
      <c r="AZ344" s="50"/>
      <c r="BA344" s="50"/>
      <c r="BB344" s="50"/>
      <c r="BC344" s="50"/>
      <c r="BD344" s="50"/>
      <c r="BE344" s="50"/>
      <c r="BF344" s="50"/>
      <c r="BG344" s="50"/>
      <c r="BH344" s="50"/>
      <c r="BI344" s="50"/>
      <c r="BJ344" s="50"/>
      <c r="BK344" s="50"/>
      <c r="BL344" s="50"/>
      <c r="BM344" s="50"/>
      <c r="BN344" s="50"/>
      <c r="BO344" s="50"/>
      <c r="BP344" s="50"/>
      <c r="BQ344" s="50"/>
      <c r="BR344" s="50"/>
      <c r="BS344" s="50"/>
      <c r="BT344" s="50"/>
      <c r="BU344" s="50"/>
      <c r="BV344" s="50"/>
      <c r="BW344" s="50"/>
      <c r="BX344" s="50"/>
      <c r="BY344" s="50"/>
      <c r="BZ344" s="50"/>
      <c r="CA344" s="50"/>
      <c r="CB344" s="50"/>
      <c r="CC344" s="50"/>
      <c r="CD344" s="50"/>
      <c r="CE344" s="50"/>
      <c r="CF344" s="50"/>
      <c r="CG344" s="50"/>
      <c r="CH344" s="50"/>
      <c r="CI344" s="50"/>
      <c r="CJ344" s="50">
        <f t="shared" si="175"/>
        <v>0</v>
      </c>
      <c r="CK344" s="50">
        <f t="shared" si="176"/>
        <v>0</v>
      </c>
      <c r="CL344" s="50">
        <f t="shared" si="177"/>
        <v>0</v>
      </c>
      <c r="CN344" s="138"/>
      <c r="CO344" s="138"/>
    </row>
    <row r="345" spans="1:93" x14ac:dyDescent="0.25">
      <c r="A345" s="129">
        <f t="shared" si="158"/>
        <v>336</v>
      </c>
      <c r="B345" s="208" t="s">
        <v>314</v>
      </c>
      <c r="C345" s="213"/>
      <c r="D345" s="214"/>
      <c r="E345" s="141">
        <f>SUM(E339:E344)</f>
        <v>0</v>
      </c>
      <c r="F345" s="141">
        <f t="shared" ref="F345:CL345" si="178">SUM(F339:F344)</f>
        <v>0</v>
      </c>
      <c r="G345" s="141">
        <f t="shared" si="178"/>
        <v>0</v>
      </c>
      <c r="H345" s="141">
        <f t="shared" si="178"/>
        <v>0</v>
      </c>
      <c r="I345" s="141">
        <f t="shared" si="178"/>
        <v>0</v>
      </c>
      <c r="J345" s="141">
        <f t="shared" si="178"/>
        <v>0</v>
      </c>
      <c r="K345" s="141">
        <f t="shared" si="178"/>
        <v>0</v>
      </c>
      <c r="L345" s="141">
        <f t="shared" si="178"/>
        <v>0</v>
      </c>
      <c r="M345" s="141">
        <f t="shared" si="178"/>
        <v>0</v>
      </c>
      <c r="N345" s="141">
        <f t="shared" si="178"/>
        <v>0</v>
      </c>
      <c r="O345" s="141">
        <f t="shared" si="178"/>
        <v>0</v>
      </c>
      <c r="P345" s="141">
        <f t="shared" si="178"/>
        <v>0</v>
      </c>
      <c r="Q345" s="141">
        <f t="shared" si="178"/>
        <v>0</v>
      </c>
      <c r="R345" s="141">
        <f t="shared" si="178"/>
        <v>0</v>
      </c>
      <c r="S345" s="141">
        <f t="shared" si="178"/>
        <v>0</v>
      </c>
      <c r="T345" s="141">
        <f t="shared" si="178"/>
        <v>0</v>
      </c>
      <c r="U345" s="141">
        <f t="shared" si="178"/>
        <v>0</v>
      </c>
      <c r="V345" s="141">
        <f t="shared" si="178"/>
        <v>0</v>
      </c>
      <c r="W345" s="141">
        <f t="shared" si="178"/>
        <v>0</v>
      </c>
      <c r="X345" s="141">
        <f t="shared" si="178"/>
        <v>0</v>
      </c>
      <c r="Y345" s="141">
        <f t="shared" si="178"/>
        <v>0</v>
      </c>
      <c r="Z345" s="141">
        <f t="shared" si="178"/>
        <v>0</v>
      </c>
      <c r="AA345" s="141">
        <f t="shared" si="178"/>
        <v>0</v>
      </c>
      <c r="AB345" s="141">
        <f t="shared" si="178"/>
        <v>0</v>
      </c>
      <c r="AC345" s="141">
        <f t="shared" si="178"/>
        <v>0</v>
      </c>
      <c r="AD345" s="141">
        <f t="shared" si="178"/>
        <v>0</v>
      </c>
      <c r="AE345" s="141">
        <f t="shared" si="178"/>
        <v>0</v>
      </c>
      <c r="AF345" s="141">
        <f t="shared" si="178"/>
        <v>0</v>
      </c>
      <c r="AG345" s="141">
        <f t="shared" si="178"/>
        <v>0</v>
      </c>
      <c r="AH345" s="141">
        <f t="shared" si="178"/>
        <v>0</v>
      </c>
      <c r="AI345" s="141">
        <f t="shared" si="178"/>
        <v>0</v>
      </c>
      <c r="AJ345" s="141">
        <f t="shared" si="178"/>
        <v>0</v>
      </c>
      <c r="AK345" s="141">
        <f t="shared" si="178"/>
        <v>0</v>
      </c>
      <c r="AL345" s="141">
        <f t="shared" si="178"/>
        <v>0</v>
      </c>
      <c r="AM345" s="141">
        <f t="shared" si="178"/>
        <v>0</v>
      </c>
      <c r="AN345" s="141">
        <f t="shared" si="178"/>
        <v>0</v>
      </c>
      <c r="AO345" s="141">
        <f t="shared" si="178"/>
        <v>0</v>
      </c>
      <c r="AP345" s="141"/>
      <c r="AQ345" s="141">
        <f t="shared" si="178"/>
        <v>0</v>
      </c>
      <c r="AR345" s="141">
        <f t="shared" si="178"/>
        <v>0</v>
      </c>
      <c r="AS345" s="141">
        <f t="shared" si="178"/>
        <v>0</v>
      </c>
      <c r="AT345" s="141">
        <f>SUM(AT339:AT344)</f>
        <v>0</v>
      </c>
      <c r="AU345" s="141">
        <f t="shared" si="178"/>
        <v>0</v>
      </c>
      <c r="AV345" s="141">
        <f t="shared" si="178"/>
        <v>0</v>
      </c>
      <c r="AW345" s="141">
        <f t="shared" si="178"/>
        <v>0</v>
      </c>
      <c r="AX345" s="141">
        <f t="shared" si="178"/>
        <v>0</v>
      </c>
      <c r="AY345" s="141">
        <f t="shared" si="178"/>
        <v>0</v>
      </c>
      <c r="AZ345" s="141">
        <f t="shared" si="178"/>
        <v>0</v>
      </c>
      <c r="BA345" s="141">
        <f t="shared" si="178"/>
        <v>0</v>
      </c>
      <c r="BB345" s="141">
        <f t="shared" si="178"/>
        <v>0</v>
      </c>
      <c r="BC345" s="141">
        <f t="shared" si="178"/>
        <v>0</v>
      </c>
      <c r="BD345" s="141">
        <f t="shared" si="178"/>
        <v>0</v>
      </c>
      <c r="BE345" s="141">
        <f t="shared" si="178"/>
        <v>0</v>
      </c>
      <c r="BF345" s="141">
        <f t="shared" si="178"/>
        <v>0</v>
      </c>
      <c r="BG345" s="141">
        <f t="shared" si="178"/>
        <v>0</v>
      </c>
      <c r="BH345" s="141">
        <f t="shared" si="178"/>
        <v>0</v>
      </c>
      <c r="BI345" s="141">
        <f t="shared" si="178"/>
        <v>0</v>
      </c>
      <c r="BJ345" s="141">
        <f t="shared" si="178"/>
        <v>0</v>
      </c>
      <c r="BK345" s="141">
        <f t="shared" si="178"/>
        <v>0</v>
      </c>
      <c r="BL345" s="141">
        <f t="shared" si="178"/>
        <v>0</v>
      </c>
      <c r="BM345" s="141">
        <f t="shared" si="178"/>
        <v>0</v>
      </c>
      <c r="BN345" s="141">
        <f t="shared" si="178"/>
        <v>0</v>
      </c>
      <c r="BO345" s="141">
        <f t="shared" si="178"/>
        <v>0</v>
      </c>
      <c r="BP345" s="141">
        <f t="shared" si="178"/>
        <v>0</v>
      </c>
      <c r="BQ345" s="141">
        <f t="shared" si="178"/>
        <v>0</v>
      </c>
      <c r="BR345" s="141">
        <f t="shared" si="178"/>
        <v>0</v>
      </c>
      <c r="BS345" s="141">
        <f t="shared" si="178"/>
        <v>0</v>
      </c>
      <c r="BT345" s="141">
        <f t="shared" si="178"/>
        <v>0</v>
      </c>
      <c r="BU345" s="141">
        <f t="shared" si="178"/>
        <v>0</v>
      </c>
      <c r="BV345" s="141">
        <f t="shared" si="178"/>
        <v>0</v>
      </c>
      <c r="BW345" s="141">
        <f t="shared" si="178"/>
        <v>0</v>
      </c>
      <c r="BX345" s="141">
        <f t="shared" si="178"/>
        <v>0</v>
      </c>
      <c r="BY345" s="141">
        <f t="shared" si="178"/>
        <v>0</v>
      </c>
      <c r="BZ345" s="141">
        <f t="shared" si="178"/>
        <v>0</v>
      </c>
      <c r="CA345" s="141">
        <f t="shared" si="178"/>
        <v>0</v>
      </c>
      <c r="CB345" s="141">
        <f t="shared" si="178"/>
        <v>0</v>
      </c>
      <c r="CC345" s="141">
        <f t="shared" si="178"/>
        <v>0</v>
      </c>
      <c r="CD345" s="141">
        <f t="shared" si="178"/>
        <v>0</v>
      </c>
      <c r="CE345" s="141">
        <f t="shared" si="178"/>
        <v>0</v>
      </c>
      <c r="CF345" s="141">
        <f t="shared" si="178"/>
        <v>0</v>
      </c>
      <c r="CG345" s="141">
        <f t="shared" si="178"/>
        <v>0</v>
      </c>
      <c r="CH345" s="141">
        <f t="shared" si="178"/>
        <v>0</v>
      </c>
      <c r="CI345" s="141">
        <f t="shared" si="178"/>
        <v>0</v>
      </c>
      <c r="CJ345" s="141">
        <f t="shared" si="178"/>
        <v>0</v>
      </c>
      <c r="CK345" s="141">
        <f t="shared" si="178"/>
        <v>0</v>
      </c>
      <c r="CL345" s="141">
        <f t="shared" si="178"/>
        <v>0</v>
      </c>
      <c r="CN345" s="138"/>
      <c r="CO345" s="138"/>
    </row>
    <row r="346" spans="1:93" ht="31.5" x14ac:dyDescent="0.25">
      <c r="A346" s="129">
        <f t="shared" si="158"/>
        <v>337</v>
      </c>
      <c r="B346" s="63" t="s">
        <v>315</v>
      </c>
      <c r="C346" s="64" t="s">
        <v>315</v>
      </c>
      <c r="D346" s="65">
        <v>102</v>
      </c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50"/>
      <c r="AR346" s="50"/>
      <c r="AS346" s="50"/>
      <c r="AT346" s="50"/>
      <c r="AU346" s="50">
        <f>SUM(F346:AT346)</f>
        <v>0</v>
      </c>
      <c r="AV346" s="50"/>
      <c r="AW346" s="50"/>
      <c r="AX346" s="50"/>
      <c r="AY346" s="50"/>
      <c r="AZ346" s="50"/>
      <c r="BA346" s="50"/>
      <c r="BB346" s="50"/>
      <c r="BC346" s="50"/>
      <c r="BD346" s="50"/>
      <c r="BE346" s="50"/>
      <c r="BF346" s="50"/>
      <c r="BG346" s="50"/>
      <c r="BH346" s="50"/>
      <c r="BI346" s="50"/>
      <c r="BJ346" s="50"/>
      <c r="BK346" s="50"/>
      <c r="BL346" s="50"/>
      <c r="BM346" s="50"/>
      <c r="BN346" s="50"/>
      <c r="BO346" s="50"/>
      <c r="BP346" s="50"/>
      <c r="BQ346" s="50"/>
      <c r="BR346" s="50"/>
      <c r="BS346" s="50"/>
      <c r="BT346" s="50"/>
      <c r="BU346" s="50"/>
      <c r="BV346" s="50"/>
      <c r="BW346" s="50"/>
      <c r="BX346" s="50"/>
      <c r="BY346" s="50"/>
      <c r="BZ346" s="50"/>
      <c r="CA346" s="50"/>
      <c r="CB346" s="50"/>
      <c r="CC346" s="50"/>
      <c r="CD346" s="50"/>
      <c r="CE346" s="50"/>
      <c r="CF346" s="50"/>
      <c r="CG346" s="50"/>
      <c r="CH346" s="50"/>
      <c r="CI346" s="50"/>
      <c r="CJ346" s="50">
        <f>SUM(AV346:CI346)</f>
        <v>0</v>
      </c>
      <c r="CK346" s="50">
        <f t="shared" si="176"/>
        <v>0</v>
      </c>
      <c r="CL346" s="50">
        <f>CK346+E346</f>
        <v>0</v>
      </c>
      <c r="CN346" s="138"/>
      <c r="CO346" s="138"/>
    </row>
    <row r="347" spans="1:93" x14ac:dyDescent="0.25">
      <c r="A347" s="129">
        <f t="shared" si="158"/>
        <v>338</v>
      </c>
      <c r="B347" s="208" t="s">
        <v>316</v>
      </c>
      <c r="C347" s="227"/>
      <c r="D347" s="228"/>
      <c r="E347" s="141">
        <f t="shared" ref="E347:CL347" si="179">SUM(E346)</f>
        <v>0</v>
      </c>
      <c r="F347" s="141">
        <f t="shared" si="179"/>
        <v>0</v>
      </c>
      <c r="G347" s="141">
        <f t="shared" si="179"/>
        <v>0</v>
      </c>
      <c r="H347" s="141">
        <f t="shared" si="179"/>
        <v>0</v>
      </c>
      <c r="I347" s="141">
        <f t="shared" si="179"/>
        <v>0</v>
      </c>
      <c r="J347" s="141">
        <f t="shared" si="179"/>
        <v>0</v>
      </c>
      <c r="K347" s="141">
        <f t="shared" si="179"/>
        <v>0</v>
      </c>
      <c r="L347" s="141">
        <f t="shared" si="179"/>
        <v>0</v>
      </c>
      <c r="M347" s="141">
        <f t="shared" si="179"/>
        <v>0</v>
      </c>
      <c r="N347" s="141">
        <f t="shared" si="179"/>
        <v>0</v>
      </c>
      <c r="O347" s="141">
        <f t="shared" si="179"/>
        <v>0</v>
      </c>
      <c r="P347" s="141">
        <f t="shared" si="179"/>
        <v>0</v>
      </c>
      <c r="Q347" s="141">
        <f t="shared" si="179"/>
        <v>0</v>
      </c>
      <c r="R347" s="141">
        <f t="shared" si="179"/>
        <v>0</v>
      </c>
      <c r="S347" s="141">
        <f t="shared" si="179"/>
        <v>0</v>
      </c>
      <c r="T347" s="141">
        <f t="shared" si="179"/>
        <v>0</v>
      </c>
      <c r="U347" s="141">
        <f t="shared" si="179"/>
        <v>0</v>
      </c>
      <c r="V347" s="141">
        <f t="shared" si="179"/>
        <v>0</v>
      </c>
      <c r="W347" s="141">
        <f t="shared" si="179"/>
        <v>0</v>
      </c>
      <c r="X347" s="141">
        <f t="shared" si="179"/>
        <v>0</v>
      </c>
      <c r="Y347" s="141">
        <f t="shared" si="179"/>
        <v>0</v>
      </c>
      <c r="Z347" s="141">
        <f t="shared" si="179"/>
        <v>0</v>
      </c>
      <c r="AA347" s="141">
        <f t="shared" si="179"/>
        <v>0</v>
      </c>
      <c r="AB347" s="141">
        <f t="shared" si="179"/>
        <v>0</v>
      </c>
      <c r="AC347" s="141">
        <f t="shared" si="179"/>
        <v>0</v>
      </c>
      <c r="AD347" s="141">
        <f t="shared" si="179"/>
        <v>0</v>
      </c>
      <c r="AE347" s="141">
        <f t="shared" si="179"/>
        <v>0</v>
      </c>
      <c r="AF347" s="141">
        <f t="shared" si="179"/>
        <v>0</v>
      </c>
      <c r="AG347" s="141">
        <f t="shared" si="179"/>
        <v>0</v>
      </c>
      <c r="AH347" s="141">
        <f t="shared" si="179"/>
        <v>0</v>
      </c>
      <c r="AI347" s="141">
        <f t="shared" si="179"/>
        <v>0</v>
      </c>
      <c r="AJ347" s="141">
        <f t="shared" si="179"/>
        <v>0</v>
      </c>
      <c r="AK347" s="141">
        <f t="shared" si="179"/>
        <v>0</v>
      </c>
      <c r="AL347" s="141">
        <f t="shared" si="179"/>
        <v>0</v>
      </c>
      <c r="AM347" s="141">
        <f t="shared" si="179"/>
        <v>0</v>
      </c>
      <c r="AN347" s="141">
        <f t="shared" si="179"/>
        <v>0</v>
      </c>
      <c r="AO347" s="141">
        <f t="shared" si="179"/>
        <v>0</v>
      </c>
      <c r="AP347" s="141"/>
      <c r="AQ347" s="141">
        <f t="shared" si="179"/>
        <v>0</v>
      </c>
      <c r="AR347" s="141">
        <f t="shared" si="179"/>
        <v>0</v>
      </c>
      <c r="AS347" s="141">
        <f t="shared" si="179"/>
        <v>0</v>
      </c>
      <c r="AT347" s="141">
        <f t="shared" si="179"/>
        <v>0</v>
      </c>
      <c r="AU347" s="141">
        <f t="shared" si="179"/>
        <v>0</v>
      </c>
      <c r="AV347" s="141">
        <f t="shared" si="179"/>
        <v>0</v>
      </c>
      <c r="AW347" s="141">
        <f t="shared" si="179"/>
        <v>0</v>
      </c>
      <c r="AX347" s="141">
        <f t="shared" si="179"/>
        <v>0</v>
      </c>
      <c r="AY347" s="141">
        <f t="shared" si="179"/>
        <v>0</v>
      </c>
      <c r="AZ347" s="141">
        <f t="shared" si="179"/>
        <v>0</v>
      </c>
      <c r="BA347" s="141">
        <f t="shared" si="179"/>
        <v>0</v>
      </c>
      <c r="BB347" s="141">
        <f t="shared" si="179"/>
        <v>0</v>
      </c>
      <c r="BC347" s="141">
        <f t="shared" si="179"/>
        <v>0</v>
      </c>
      <c r="BD347" s="141">
        <f t="shared" si="179"/>
        <v>0</v>
      </c>
      <c r="BE347" s="141">
        <f t="shared" si="179"/>
        <v>0</v>
      </c>
      <c r="BF347" s="141">
        <f t="shared" si="179"/>
        <v>0</v>
      </c>
      <c r="BG347" s="141">
        <f t="shared" si="179"/>
        <v>0</v>
      </c>
      <c r="BH347" s="141">
        <f t="shared" si="179"/>
        <v>0</v>
      </c>
      <c r="BI347" s="141">
        <f t="shared" si="179"/>
        <v>0</v>
      </c>
      <c r="BJ347" s="141">
        <f t="shared" si="179"/>
        <v>0</v>
      </c>
      <c r="BK347" s="141">
        <f t="shared" si="179"/>
        <v>0</v>
      </c>
      <c r="BL347" s="141">
        <f t="shared" si="179"/>
        <v>0</v>
      </c>
      <c r="BM347" s="141">
        <f t="shared" si="179"/>
        <v>0</v>
      </c>
      <c r="BN347" s="141">
        <f t="shared" si="179"/>
        <v>0</v>
      </c>
      <c r="BO347" s="141">
        <f t="shared" si="179"/>
        <v>0</v>
      </c>
      <c r="BP347" s="141">
        <f t="shared" si="179"/>
        <v>0</v>
      </c>
      <c r="BQ347" s="141">
        <f t="shared" si="179"/>
        <v>0</v>
      </c>
      <c r="BR347" s="141">
        <f t="shared" si="179"/>
        <v>0</v>
      </c>
      <c r="BS347" s="141">
        <f t="shared" si="179"/>
        <v>0</v>
      </c>
      <c r="BT347" s="141">
        <f t="shared" si="179"/>
        <v>0</v>
      </c>
      <c r="BU347" s="141">
        <f t="shared" si="179"/>
        <v>0</v>
      </c>
      <c r="BV347" s="141">
        <f t="shared" si="179"/>
        <v>0</v>
      </c>
      <c r="BW347" s="141">
        <f t="shared" si="179"/>
        <v>0</v>
      </c>
      <c r="BX347" s="141">
        <f t="shared" si="179"/>
        <v>0</v>
      </c>
      <c r="BY347" s="141">
        <f t="shared" si="179"/>
        <v>0</v>
      </c>
      <c r="BZ347" s="141">
        <f t="shared" si="179"/>
        <v>0</v>
      </c>
      <c r="CA347" s="141">
        <f t="shared" si="179"/>
        <v>0</v>
      </c>
      <c r="CB347" s="141">
        <f t="shared" si="179"/>
        <v>0</v>
      </c>
      <c r="CC347" s="141">
        <f t="shared" si="179"/>
        <v>0</v>
      </c>
      <c r="CD347" s="141">
        <f t="shared" si="179"/>
        <v>0</v>
      </c>
      <c r="CE347" s="141">
        <f t="shared" si="179"/>
        <v>0</v>
      </c>
      <c r="CF347" s="141">
        <f t="shared" si="179"/>
        <v>0</v>
      </c>
      <c r="CG347" s="141">
        <f t="shared" si="179"/>
        <v>0</v>
      </c>
      <c r="CH347" s="141">
        <f t="shared" si="179"/>
        <v>0</v>
      </c>
      <c r="CI347" s="141">
        <f t="shared" si="179"/>
        <v>0</v>
      </c>
      <c r="CJ347" s="141">
        <f t="shared" si="179"/>
        <v>0</v>
      </c>
      <c r="CK347" s="141">
        <f t="shared" si="179"/>
        <v>0</v>
      </c>
      <c r="CL347" s="141">
        <f t="shared" si="179"/>
        <v>0</v>
      </c>
      <c r="CN347" s="138"/>
      <c r="CO347" s="138"/>
    </row>
    <row r="348" spans="1:93" x14ac:dyDescent="0.25">
      <c r="A348" s="129">
        <f t="shared" si="158"/>
        <v>339</v>
      </c>
      <c r="B348" s="192" t="s">
        <v>317</v>
      </c>
      <c r="C348" s="66" t="s">
        <v>308</v>
      </c>
      <c r="D348" s="58">
        <v>104</v>
      </c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50"/>
      <c r="AR348" s="50"/>
      <c r="AS348" s="50"/>
      <c r="AT348" s="50"/>
      <c r="AU348" s="50">
        <f t="shared" ref="AU348:AU353" si="180">SUM(F348:AT348)</f>
        <v>0</v>
      </c>
      <c r="AV348" s="50"/>
      <c r="AW348" s="50"/>
      <c r="AX348" s="50"/>
      <c r="AY348" s="50"/>
      <c r="AZ348" s="50"/>
      <c r="BA348" s="50"/>
      <c r="BB348" s="50"/>
      <c r="BC348" s="50"/>
      <c r="BD348" s="50"/>
      <c r="BE348" s="50"/>
      <c r="BF348" s="50"/>
      <c r="BG348" s="50"/>
      <c r="BH348" s="50"/>
      <c r="BI348" s="50"/>
      <c r="BJ348" s="50"/>
      <c r="BK348" s="50"/>
      <c r="BL348" s="50"/>
      <c r="BM348" s="50"/>
      <c r="BN348" s="50"/>
      <c r="BO348" s="50"/>
      <c r="BP348" s="50"/>
      <c r="BQ348" s="50"/>
      <c r="BR348" s="50"/>
      <c r="BS348" s="50"/>
      <c r="BT348" s="50"/>
      <c r="BU348" s="50"/>
      <c r="BV348" s="50"/>
      <c r="BW348" s="50"/>
      <c r="BX348" s="50"/>
      <c r="BY348" s="50"/>
      <c r="BZ348" s="50"/>
      <c r="CA348" s="50"/>
      <c r="CB348" s="50"/>
      <c r="CC348" s="50"/>
      <c r="CD348" s="50"/>
      <c r="CE348" s="50"/>
      <c r="CF348" s="50"/>
      <c r="CG348" s="50"/>
      <c r="CH348" s="50"/>
      <c r="CI348" s="50"/>
      <c r="CJ348" s="50">
        <f t="shared" ref="CJ348:CJ353" si="181">SUM(AV348:CI348)</f>
        <v>0</v>
      </c>
      <c r="CK348" s="50">
        <f t="shared" si="176"/>
        <v>0</v>
      </c>
      <c r="CL348" s="50">
        <f t="shared" ref="CL348:CL353" si="182">CK348+E348</f>
        <v>0</v>
      </c>
      <c r="CN348" s="138"/>
      <c r="CO348" s="138"/>
    </row>
    <row r="349" spans="1:93" x14ac:dyDescent="0.25">
      <c r="A349" s="129">
        <f t="shared" si="158"/>
        <v>340</v>
      </c>
      <c r="B349" s="193"/>
      <c r="C349" s="59" t="s">
        <v>318</v>
      </c>
      <c r="D349" s="60">
        <v>104</v>
      </c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50"/>
      <c r="AR349" s="50"/>
      <c r="AS349" s="50"/>
      <c r="AT349" s="50"/>
      <c r="AU349" s="50">
        <f t="shared" si="180"/>
        <v>0</v>
      </c>
      <c r="AV349" s="50"/>
      <c r="AW349" s="50"/>
      <c r="AX349" s="50"/>
      <c r="AY349" s="50"/>
      <c r="AZ349" s="50"/>
      <c r="BA349" s="50"/>
      <c r="BB349" s="50"/>
      <c r="BC349" s="50"/>
      <c r="BD349" s="50"/>
      <c r="BE349" s="50"/>
      <c r="BF349" s="50"/>
      <c r="BG349" s="50"/>
      <c r="BH349" s="50"/>
      <c r="BI349" s="50"/>
      <c r="BJ349" s="50"/>
      <c r="BK349" s="50"/>
      <c r="BL349" s="50"/>
      <c r="BM349" s="50"/>
      <c r="BN349" s="50"/>
      <c r="BO349" s="50"/>
      <c r="BP349" s="50"/>
      <c r="BQ349" s="50"/>
      <c r="BR349" s="50"/>
      <c r="BS349" s="50"/>
      <c r="BT349" s="50"/>
      <c r="BU349" s="50"/>
      <c r="BV349" s="50"/>
      <c r="BW349" s="50"/>
      <c r="BX349" s="50"/>
      <c r="BY349" s="50"/>
      <c r="BZ349" s="50"/>
      <c r="CA349" s="50"/>
      <c r="CB349" s="50"/>
      <c r="CC349" s="50"/>
      <c r="CD349" s="50"/>
      <c r="CE349" s="50"/>
      <c r="CF349" s="50"/>
      <c r="CG349" s="50"/>
      <c r="CH349" s="50"/>
      <c r="CI349" s="50"/>
      <c r="CJ349" s="50">
        <f t="shared" si="181"/>
        <v>0</v>
      </c>
      <c r="CK349" s="50">
        <f t="shared" si="176"/>
        <v>0</v>
      </c>
      <c r="CL349" s="50">
        <f t="shared" si="182"/>
        <v>0</v>
      </c>
      <c r="CN349" s="138"/>
      <c r="CO349" s="138"/>
    </row>
    <row r="350" spans="1:93" x14ac:dyDescent="0.25">
      <c r="A350" s="129">
        <f t="shared" si="158"/>
        <v>341</v>
      </c>
      <c r="B350" s="193"/>
      <c r="C350" s="59" t="s">
        <v>310</v>
      </c>
      <c r="D350" s="60">
        <v>104</v>
      </c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50"/>
      <c r="AR350" s="50"/>
      <c r="AS350" s="50"/>
      <c r="AT350" s="50"/>
      <c r="AU350" s="50">
        <f t="shared" si="180"/>
        <v>0</v>
      </c>
      <c r="AV350" s="50"/>
      <c r="AW350" s="50"/>
      <c r="AX350" s="50"/>
      <c r="AY350" s="50"/>
      <c r="AZ350" s="50"/>
      <c r="BA350" s="50"/>
      <c r="BB350" s="50"/>
      <c r="BC350" s="50"/>
      <c r="BD350" s="50"/>
      <c r="BE350" s="50"/>
      <c r="BF350" s="50"/>
      <c r="BG350" s="50"/>
      <c r="BH350" s="50"/>
      <c r="BI350" s="50"/>
      <c r="BJ350" s="50"/>
      <c r="BK350" s="50"/>
      <c r="BL350" s="50"/>
      <c r="BM350" s="50"/>
      <c r="BN350" s="50"/>
      <c r="BO350" s="50"/>
      <c r="BP350" s="50"/>
      <c r="BQ350" s="50"/>
      <c r="BR350" s="50"/>
      <c r="BS350" s="50"/>
      <c r="BT350" s="50"/>
      <c r="BU350" s="50"/>
      <c r="BV350" s="50"/>
      <c r="BW350" s="50"/>
      <c r="BX350" s="50"/>
      <c r="BY350" s="50"/>
      <c r="BZ350" s="50"/>
      <c r="CA350" s="50"/>
      <c r="CB350" s="50"/>
      <c r="CC350" s="50"/>
      <c r="CD350" s="50"/>
      <c r="CE350" s="50"/>
      <c r="CF350" s="50"/>
      <c r="CG350" s="50"/>
      <c r="CH350" s="50"/>
      <c r="CI350" s="50"/>
      <c r="CJ350" s="50">
        <f t="shared" si="181"/>
        <v>0</v>
      </c>
      <c r="CK350" s="50">
        <f t="shared" si="176"/>
        <v>0</v>
      </c>
      <c r="CL350" s="50">
        <f t="shared" si="182"/>
        <v>0</v>
      </c>
      <c r="CN350" s="138"/>
      <c r="CO350" s="138"/>
    </row>
    <row r="351" spans="1:93" x14ac:dyDescent="0.25">
      <c r="A351" s="129">
        <f t="shared" si="158"/>
        <v>342</v>
      </c>
      <c r="B351" s="193"/>
      <c r="C351" s="67" t="s">
        <v>311</v>
      </c>
      <c r="D351" s="60">
        <v>104</v>
      </c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50"/>
      <c r="AR351" s="50"/>
      <c r="AS351" s="50"/>
      <c r="AT351" s="50"/>
      <c r="AU351" s="50">
        <f t="shared" si="180"/>
        <v>0</v>
      </c>
      <c r="AV351" s="50"/>
      <c r="AW351" s="50"/>
      <c r="AX351" s="50"/>
      <c r="AY351" s="50"/>
      <c r="AZ351" s="50"/>
      <c r="BA351" s="50"/>
      <c r="BB351" s="50"/>
      <c r="BC351" s="50"/>
      <c r="BD351" s="50"/>
      <c r="BE351" s="50"/>
      <c r="BF351" s="50"/>
      <c r="BG351" s="50"/>
      <c r="BH351" s="50"/>
      <c r="BI351" s="50"/>
      <c r="BJ351" s="50"/>
      <c r="BK351" s="50"/>
      <c r="BL351" s="50"/>
      <c r="BM351" s="50"/>
      <c r="BN351" s="50"/>
      <c r="BO351" s="50"/>
      <c r="BP351" s="50"/>
      <c r="BQ351" s="50"/>
      <c r="BR351" s="50"/>
      <c r="BS351" s="50"/>
      <c r="BT351" s="50"/>
      <c r="BU351" s="50"/>
      <c r="BV351" s="50"/>
      <c r="BW351" s="50"/>
      <c r="BX351" s="50"/>
      <c r="BY351" s="50"/>
      <c r="BZ351" s="50"/>
      <c r="CA351" s="50"/>
      <c r="CB351" s="50"/>
      <c r="CC351" s="50"/>
      <c r="CD351" s="50"/>
      <c r="CE351" s="50"/>
      <c r="CF351" s="50"/>
      <c r="CG351" s="50"/>
      <c r="CH351" s="50"/>
      <c r="CI351" s="50"/>
      <c r="CJ351" s="50">
        <f t="shared" si="181"/>
        <v>0</v>
      </c>
      <c r="CK351" s="50">
        <f t="shared" si="176"/>
        <v>0</v>
      </c>
      <c r="CL351" s="50">
        <f t="shared" si="182"/>
        <v>0</v>
      </c>
      <c r="CN351" s="138"/>
      <c r="CO351" s="138"/>
    </row>
    <row r="352" spans="1:93" x14ac:dyDescent="0.25">
      <c r="A352" s="129">
        <f t="shared" si="158"/>
        <v>343</v>
      </c>
      <c r="B352" s="193"/>
      <c r="C352" s="67" t="s">
        <v>312</v>
      </c>
      <c r="D352" s="60">
        <v>104</v>
      </c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50"/>
      <c r="AR352" s="50"/>
      <c r="AS352" s="50"/>
      <c r="AT352" s="50"/>
      <c r="AU352" s="50">
        <f t="shared" si="180"/>
        <v>0</v>
      </c>
      <c r="AV352" s="50"/>
      <c r="AW352" s="50"/>
      <c r="AX352" s="50"/>
      <c r="AY352" s="50"/>
      <c r="AZ352" s="50"/>
      <c r="BA352" s="50"/>
      <c r="BB352" s="50"/>
      <c r="BC352" s="50"/>
      <c r="BD352" s="50"/>
      <c r="BE352" s="50"/>
      <c r="BF352" s="50"/>
      <c r="BG352" s="50"/>
      <c r="BH352" s="50"/>
      <c r="BI352" s="50"/>
      <c r="BJ352" s="50"/>
      <c r="BK352" s="50"/>
      <c r="BL352" s="50"/>
      <c r="BM352" s="50"/>
      <c r="BN352" s="50"/>
      <c r="BO352" s="50"/>
      <c r="BP352" s="50"/>
      <c r="BQ352" s="50"/>
      <c r="BR352" s="50"/>
      <c r="BS352" s="50"/>
      <c r="BT352" s="50"/>
      <c r="BU352" s="50"/>
      <c r="BV352" s="50"/>
      <c r="BW352" s="50"/>
      <c r="BX352" s="50"/>
      <c r="BY352" s="50"/>
      <c r="BZ352" s="50"/>
      <c r="CA352" s="50"/>
      <c r="CB352" s="50"/>
      <c r="CC352" s="50"/>
      <c r="CD352" s="50"/>
      <c r="CE352" s="50"/>
      <c r="CF352" s="50"/>
      <c r="CG352" s="50"/>
      <c r="CH352" s="50"/>
      <c r="CI352" s="50"/>
      <c r="CJ352" s="50">
        <f t="shared" si="181"/>
        <v>0</v>
      </c>
      <c r="CK352" s="50">
        <f t="shared" si="176"/>
        <v>0</v>
      </c>
      <c r="CL352" s="50">
        <f t="shared" si="182"/>
        <v>0</v>
      </c>
      <c r="CN352" s="138"/>
      <c r="CO352" s="138"/>
    </row>
    <row r="353" spans="1:93" x14ac:dyDescent="0.25">
      <c r="A353" s="129">
        <f t="shared" si="158"/>
        <v>344</v>
      </c>
      <c r="B353" s="194"/>
      <c r="C353" s="68" t="s">
        <v>313</v>
      </c>
      <c r="D353" s="62">
        <v>104</v>
      </c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50"/>
      <c r="AR353" s="50"/>
      <c r="AS353" s="50"/>
      <c r="AT353" s="50"/>
      <c r="AU353" s="50">
        <f t="shared" si="180"/>
        <v>0</v>
      </c>
      <c r="AV353" s="50"/>
      <c r="AW353" s="50"/>
      <c r="AX353" s="50"/>
      <c r="AY353" s="50"/>
      <c r="AZ353" s="50"/>
      <c r="BA353" s="50"/>
      <c r="BB353" s="50"/>
      <c r="BC353" s="50"/>
      <c r="BD353" s="50"/>
      <c r="BE353" s="50"/>
      <c r="BF353" s="50"/>
      <c r="BG353" s="50"/>
      <c r="BH353" s="50"/>
      <c r="BI353" s="50"/>
      <c r="BJ353" s="50"/>
      <c r="BK353" s="50"/>
      <c r="BL353" s="50"/>
      <c r="BM353" s="50"/>
      <c r="BN353" s="50"/>
      <c r="BO353" s="50"/>
      <c r="BP353" s="50"/>
      <c r="BQ353" s="50"/>
      <c r="BR353" s="50"/>
      <c r="BS353" s="50"/>
      <c r="BT353" s="50"/>
      <c r="BU353" s="50"/>
      <c r="BV353" s="50"/>
      <c r="BW353" s="50"/>
      <c r="BX353" s="50"/>
      <c r="BY353" s="50"/>
      <c r="BZ353" s="50"/>
      <c r="CA353" s="50"/>
      <c r="CB353" s="50"/>
      <c r="CC353" s="50"/>
      <c r="CD353" s="50"/>
      <c r="CE353" s="50"/>
      <c r="CF353" s="50"/>
      <c r="CG353" s="50"/>
      <c r="CH353" s="50"/>
      <c r="CI353" s="50"/>
      <c r="CJ353" s="50">
        <f t="shared" si="181"/>
        <v>0</v>
      </c>
      <c r="CK353" s="50">
        <f t="shared" si="176"/>
        <v>0</v>
      </c>
      <c r="CL353" s="50">
        <f t="shared" si="182"/>
        <v>0</v>
      </c>
      <c r="CN353" s="138"/>
      <c r="CO353" s="138"/>
    </row>
    <row r="354" spans="1:93" x14ac:dyDescent="0.25">
      <c r="A354" s="129">
        <f t="shared" si="158"/>
        <v>345</v>
      </c>
      <c r="B354" s="208" t="s">
        <v>319</v>
      </c>
      <c r="C354" s="209"/>
      <c r="D354" s="210"/>
      <c r="E354" s="141">
        <f t="shared" ref="E354:CL354" si="183">SUM(E348:E353)</f>
        <v>0</v>
      </c>
      <c r="F354" s="141">
        <f t="shared" si="183"/>
        <v>0</v>
      </c>
      <c r="G354" s="141">
        <f t="shared" si="183"/>
        <v>0</v>
      </c>
      <c r="H354" s="141">
        <f t="shared" si="183"/>
        <v>0</v>
      </c>
      <c r="I354" s="141">
        <f t="shared" si="183"/>
        <v>0</v>
      </c>
      <c r="J354" s="141">
        <f t="shared" si="183"/>
        <v>0</v>
      </c>
      <c r="K354" s="141">
        <f t="shared" si="183"/>
        <v>0</v>
      </c>
      <c r="L354" s="141">
        <f t="shared" si="183"/>
        <v>0</v>
      </c>
      <c r="M354" s="141">
        <f t="shared" si="183"/>
        <v>0</v>
      </c>
      <c r="N354" s="141">
        <f t="shared" si="183"/>
        <v>0</v>
      </c>
      <c r="O354" s="141">
        <f t="shared" si="183"/>
        <v>0</v>
      </c>
      <c r="P354" s="141">
        <f t="shared" si="183"/>
        <v>0</v>
      </c>
      <c r="Q354" s="141">
        <f t="shared" si="183"/>
        <v>0</v>
      </c>
      <c r="R354" s="141">
        <f t="shared" si="183"/>
        <v>0</v>
      </c>
      <c r="S354" s="141">
        <f t="shared" si="183"/>
        <v>0</v>
      </c>
      <c r="T354" s="141">
        <f t="shared" si="183"/>
        <v>0</v>
      </c>
      <c r="U354" s="141">
        <f t="shared" si="183"/>
        <v>0</v>
      </c>
      <c r="V354" s="141">
        <f t="shared" si="183"/>
        <v>0</v>
      </c>
      <c r="W354" s="141">
        <f t="shared" si="183"/>
        <v>0</v>
      </c>
      <c r="X354" s="141">
        <f t="shared" si="183"/>
        <v>0</v>
      </c>
      <c r="Y354" s="141">
        <f t="shared" si="183"/>
        <v>0</v>
      </c>
      <c r="Z354" s="141">
        <f t="shared" si="183"/>
        <v>0</v>
      </c>
      <c r="AA354" s="141">
        <f t="shared" si="183"/>
        <v>0</v>
      </c>
      <c r="AB354" s="141">
        <f t="shared" si="183"/>
        <v>0</v>
      </c>
      <c r="AC354" s="141">
        <f t="shared" si="183"/>
        <v>0</v>
      </c>
      <c r="AD354" s="141">
        <f t="shared" si="183"/>
        <v>0</v>
      </c>
      <c r="AE354" s="141">
        <f t="shared" si="183"/>
        <v>0</v>
      </c>
      <c r="AF354" s="141">
        <f t="shared" si="183"/>
        <v>0</v>
      </c>
      <c r="AG354" s="141">
        <f t="shared" si="183"/>
        <v>0</v>
      </c>
      <c r="AH354" s="141">
        <f t="shared" si="183"/>
        <v>0</v>
      </c>
      <c r="AI354" s="141">
        <f t="shared" si="183"/>
        <v>0</v>
      </c>
      <c r="AJ354" s="141">
        <f t="shared" si="183"/>
        <v>0</v>
      </c>
      <c r="AK354" s="141">
        <f t="shared" si="183"/>
        <v>0</v>
      </c>
      <c r="AL354" s="141">
        <f t="shared" si="183"/>
        <v>0</v>
      </c>
      <c r="AM354" s="141">
        <f t="shared" si="183"/>
        <v>0</v>
      </c>
      <c r="AN354" s="141">
        <f t="shared" si="183"/>
        <v>0</v>
      </c>
      <c r="AO354" s="141">
        <f t="shared" si="183"/>
        <v>0</v>
      </c>
      <c r="AP354" s="141"/>
      <c r="AQ354" s="141">
        <f t="shared" si="183"/>
        <v>0</v>
      </c>
      <c r="AR354" s="141">
        <f t="shared" si="183"/>
        <v>0</v>
      </c>
      <c r="AS354" s="141">
        <f t="shared" si="183"/>
        <v>0</v>
      </c>
      <c r="AT354" s="141">
        <f t="shared" si="183"/>
        <v>0</v>
      </c>
      <c r="AU354" s="141">
        <f t="shared" si="183"/>
        <v>0</v>
      </c>
      <c r="AV354" s="141">
        <f t="shared" si="183"/>
        <v>0</v>
      </c>
      <c r="AW354" s="141">
        <f t="shared" si="183"/>
        <v>0</v>
      </c>
      <c r="AX354" s="141">
        <f t="shared" si="183"/>
        <v>0</v>
      </c>
      <c r="AY354" s="141">
        <f t="shared" si="183"/>
        <v>0</v>
      </c>
      <c r="AZ354" s="141">
        <f t="shared" si="183"/>
        <v>0</v>
      </c>
      <c r="BA354" s="141">
        <f t="shared" si="183"/>
        <v>0</v>
      </c>
      <c r="BB354" s="141">
        <f t="shared" si="183"/>
        <v>0</v>
      </c>
      <c r="BC354" s="141">
        <f t="shared" si="183"/>
        <v>0</v>
      </c>
      <c r="BD354" s="141">
        <f t="shared" si="183"/>
        <v>0</v>
      </c>
      <c r="BE354" s="141">
        <f t="shared" si="183"/>
        <v>0</v>
      </c>
      <c r="BF354" s="141">
        <f t="shared" si="183"/>
        <v>0</v>
      </c>
      <c r="BG354" s="141">
        <f t="shared" si="183"/>
        <v>0</v>
      </c>
      <c r="BH354" s="141">
        <f t="shared" si="183"/>
        <v>0</v>
      </c>
      <c r="BI354" s="141">
        <f t="shared" si="183"/>
        <v>0</v>
      </c>
      <c r="BJ354" s="141">
        <f t="shared" si="183"/>
        <v>0</v>
      </c>
      <c r="BK354" s="141">
        <f t="shared" si="183"/>
        <v>0</v>
      </c>
      <c r="BL354" s="141">
        <f t="shared" si="183"/>
        <v>0</v>
      </c>
      <c r="BM354" s="141">
        <f t="shared" si="183"/>
        <v>0</v>
      </c>
      <c r="BN354" s="141">
        <f t="shared" si="183"/>
        <v>0</v>
      </c>
      <c r="BO354" s="141">
        <f t="shared" si="183"/>
        <v>0</v>
      </c>
      <c r="BP354" s="141">
        <f t="shared" si="183"/>
        <v>0</v>
      </c>
      <c r="BQ354" s="141">
        <f t="shared" si="183"/>
        <v>0</v>
      </c>
      <c r="BR354" s="141">
        <f t="shared" si="183"/>
        <v>0</v>
      </c>
      <c r="BS354" s="141">
        <f t="shared" si="183"/>
        <v>0</v>
      </c>
      <c r="BT354" s="141">
        <f t="shared" si="183"/>
        <v>0</v>
      </c>
      <c r="BU354" s="141">
        <f t="shared" si="183"/>
        <v>0</v>
      </c>
      <c r="BV354" s="141">
        <f t="shared" si="183"/>
        <v>0</v>
      </c>
      <c r="BW354" s="141">
        <f t="shared" si="183"/>
        <v>0</v>
      </c>
      <c r="BX354" s="141">
        <f t="shared" si="183"/>
        <v>0</v>
      </c>
      <c r="BY354" s="141">
        <f t="shared" si="183"/>
        <v>0</v>
      </c>
      <c r="BZ354" s="141">
        <f t="shared" si="183"/>
        <v>0</v>
      </c>
      <c r="CA354" s="141">
        <f t="shared" si="183"/>
        <v>0</v>
      </c>
      <c r="CB354" s="141">
        <f t="shared" si="183"/>
        <v>0</v>
      </c>
      <c r="CC354" s="141">
        <f t="shared" si="183"/>
        <v>0</v>
      </c>
      <c r="CD354" s="141">
        <f t="shared" si="183"/>
        <v>0</v>
      </c>
      <c r="CE354" s="141">
        <f t="shared" si="183"/>
        <v>0</v>
      </c>
      <c r="CF354" s="141">
        <f t="shared" si="183"/>
        <v>0</v>
      </c>
      <c r="CG354" s="141">
        <f t="shared" si="183"/>
        <v>0</v>
      </c>
      <c r="CH354" s="141">
        <f t="shared" si="183"/>
        <v>0</v>
      </c>
      <c r="CI354" s="141">
        <f t="shared" si="183"/>
        <v>0</v>
      </c>
      <c r="CJ354" s="141">
        <f t="shared" si="183"/>
        <v>0</v>
      </c>
      <c r="CK354" s="141">
        <f t="shared" si="183"/>
        <v>0</v>
      </c>
      <c r="CL354" s="141">
        <f t="shared" si="183"/>
        <v>0</v>
      </c>
      <c r="CN354" s="138"/>
      <c r="CO354" s="138"/>
    </row>
    <row r="355" spans="1:93" x14ac:dyDescent="0.25">
      <c r="A355" s="129">
        <f t="shared" si="158"/>
        <v>346</v>
      </c>
      <c r="B355" s="232" t="s">
        <v>320</v>
      </c>
      <c r="C355" s="57" t="s">
        <v>308</v>
      </c>
      <c r="D355" s="58">
        <v>105</v>
      </c>
      <c r="E355" s="50">
        <v>0</v>
      </c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50"/>
      <c r="AR355" s="50"/>
      <c r="AS355" s="50"/>
      <c r="AT355" s="50"/>
      <c r="AU355" s="50">
        <f t="shared" ref="AU355:AU362" si="184">SUM(F355:AT355)</f>
        <v>0</v>
      </c>
      <c r="AV355" s="50"/>
      <c r="AW355" s="50"/>
      <c r="AX355" s="50"/>
      <c r="AY355" s="50"/>
      <c r="AZ355" s="50"/>
      <c r="BA355" s="50"/>
      <c r="BB355" s="50"/>
      <c r="BC355" s="50"/>
      <c r="BD355" s="50"/>
      <c r="BE355" s="50"/>
      <c r="BF355" s="50"/>
      <c r="BG355" s="50"/>
      <c r="BH355" s="50"/>
      <c r="BI355" s="50"/>
      <c r="BJ355" s="50"/>
      <c r="BK355" s="50"/>
      <c r="BL355" s="50"/>
      <c r="BM355" s="50"/>
      <c r="BN355" s="50"/>
      <c r="BO355" s="50"/>
      <c r="BP355" s="50"/>
      <c r="BQ355" s="50"/>
      <c r="BR355" s="50"/>
      <c r="BS355" s="50"/>
      <c r="BT355" s="50"/>
      <c r="BU355" s="50"/>
      <c r="BV355" s="50"/>
      <c r="BW355" s="50"/>
      <c r="BX355" s="50"/>
      <c r="BY355" s="50"/>
      <c r="BZ355" s="50"/>
      <c r="CA355" s="50"/>
      <c r="CB355" s="50"/>
      <c r="CC355" s="50"/>
      <c r="CD355" s="50"/>
      <c r="CE355" s="50"/>
      <c r="CF355" s="50"/>
      <c r="CG355" s="50"/>
      <c r="CH355" s="50"/>
      <c r="CI355" s="50"/>
      <c r="CJ355" s="50">
        <f t="shared" ref="CJ355:CJ360" si="185">SUM(AV355:CI355)</f>
        <v>0</v>
      </c>
      <c r="CK355" s="50">
        <f t="shared" si="176"/>
        <v>0</v>
      </c>
      <c r="CL355" s="50">
        <f t="shared" ref="CL355:CL360" si="186">CK355+E355</f>
        <v>0</v>
      </c>
      <c r="CN355" s="138"/>
      <c r="CO355" s="138"/>
    </row>
    <row r="356" spans="1:93" x14ac:dyDescent="0.25">
      <c r="A356" s="129">
        <f t="shared" si="158"/>
        <v>347</v>
      </c>
      <c r="B356" s="233"/>
      <c r="C356" s="59" t="s">
        <v>318</v>
      </c>
      <c r="D356" s="60">
        <v>105</v>
      </c>
      <c r="E356" s="50">
        <v>6735040.4799999995</v>
      </c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>
        <v>2032887.8708333331</v>
      </c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50"/>
      <c r="AR356" s="50"/>
      <c r="AS356" s="50"/>
      <c r="AT356" s="50"/>
      <c r="AU356" s="50">
        <f>SUM(F356:AT356)</f>
        <v>2032887.8708333331</v>
      </c>
      <c r="AV356" s="50"/>
      <c r="AW356" s="50"/>
      <c r="AX356" s="50"/>
      <c r="AY356" s="50"/>
      <c r="AZ356" s="50"/>
      <c r="BA356" s="50"/>
      <c r="BB356" s="50"/>
      <c r="BC356" s="50"/>
      <c r="BD356" s="50"/>
      <c r="BE356" s="50"/>
      <c r="BF356" s="50"/>
      <c r="BG356" s="50"/>
      <c r="BH356" s="50"/>
      <c r="BI356" s="50"/>
      <c r="BJ356" s="50"/>
      <c r="BK356" s="50"/>
      <c r="BL356" s="50"/>
      <c r="BM356" s="50"/>
      <c r="BN356" s="50"/>
      <c r="BO356" s="50"/>
      <c r="BP356" s="50"/>
      <c r="BQ356" s="50"/>
      <c r="BR356" s="50"/>
      <c r="BS356" s="50"/>
      <c r="BT356" s="50"/>
      <c r="BU356" s="50"/>
      <c r="BV356" s="50"/>
      <c r="BW356" s="50"/>
      <c r="BX356" s="50"/>
      <c r="BY356" s="50"/>
      <c r="BZ356" s="50"/>
      <c r="CA356" s="50"/>
      <c r="CB356" s="50"/>
      <c r="CC356" s="50"/>
      <c r="CD356" s="50"/>
      <c r="CE356" s="50"/>
      <c r="CF356" s="50"/>
      <c r="CG356" s="50"/>
      <c r="CH356" s="50"/>
      <c r="CI356" s="50"/>
      <c r="CJ356" s="50">
        <f t="shared" si="185"/>
        <v>0</v>
      </c>
      <c r="CK356" s="50">
        <f t="shared" si="176"/>
        <v>2032887.8708333331</v>
      </c>
      <c r="CL356" s="50">
        <f t="shared" si="186"/>
        <v>8767928.3508333322</v>
      </c>
      <c r="CN356" s="138"/>
      <c r="CO356" s="138"/>
    </row>
    <row r="357" spans="1:93" x14ac:dyDescent="0.25">
      <c r="A357" s="129">
        <f t="shared" si="158"/>
        <v>348</v>
      </c>
      <c r="B357" s="233"/>
      <c r="C357" s="59" t="s">
        <v>310</v>
      </c>
      <c r="D357" s="60">
        <v>105</v>
      </c>
      <c r="E357" s="50">
        <v>0</v>
      </c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50"/>
      <c r="AR357" s="50"/>
      <c r="AS357" s="50"/>
      <c r="AT357" s="50"/>
      <c r="AU357" s="50">
        <f t="shared" si="184"/>
        <v>0</v>
      </c>
      <c r="AV357" s="50"/>
      <c r="AW357" s="50"/>
      <c r="AX357" s="50"/>
      <c r="AY357" s="50"/>
      <c r="AZ357" s="50"/>
      <c r="BA357" s="50"/>
      <c r="BB357" s="50"/>
      <c r="BC357" s="50"/>
      <c r="BD357" s="50"/>
      <c r="BE357" s="50"/>
      <c r="BF357" s="50"/>
      <c r="BG357" s="50"/>
      <c r="BH357" s="50"/>
      <c r="BI357" s="50"/>
      <c r="BJ357" s="50"/>
      <c r="BK357" s="50"/>
      <c r="BL357" s="50"/>
      <c r="BM357" s="50"/>
      <c r="BN357" s="50"/>
      <c r="BO357" s="50"/>
      <c r="BP357" s="50"/>
      <c r="BQ357" s="50"/>
      <c r="BR357" s="50"/>
      <c r="BS357" s="50"/>
      <c r="BT357" s="50"/>
      <c r="BU357" s="50"/>
      <c r="BV357" s="50"/>
      <c r="BW357" s="50"/>
      <c r="BX357" s="50"/>
      <c r="BY357" s="50"/>
      <c r="BZ357" s="50"/>
      <c r="CA357" s="50"/>
      <c r="CB357" s="50"/>
      <c r="CC357" s="50"/>
      <c r="CD357" s="50"/>
      <c r="CE357" s="50"/>
      <c r="CF357" s="50"/>
      <c r="CG357" s="50"/>
      <c r="CH357" s="50"/>
      <c r="CI357" s="50"/>
      <c r="CJ357" s="50">
        <f t="shared" si="185"/>
        <v>0</v>
      </c>
      <c r="CK357" s="50">
        <f t="shared" si="176"/>
        <v>0</v>
      </c>
      <c r="CL357" s="50">
        <f t="shared" si="186"/>
        <v>0</v>
      </c>
      <c r="CN357" s="138"/>
      <c r="CO357" s="138"/>
    </row>
    <row r="358" spans="1:93" x14ac:dyDescent="0.25">
      <c r="A358" s="129">
        <f t="shared" si="158"/>
        <v>349</v>
      </c>
      <c r="B358" s="233"/>
      <c r="C358" s="59" t="s">
        <v>311</v>
      </c>
      <c r="D358" s="60">
        <v>105</v>
      </c>
      <c r="E358" s="50">
        <v>0</v>
      </c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50"/>
      <c r="AR358" s="50"/>
      <c r="AS358" s="50"/>
      <c r="AT358" s="50"/>
      <c r="AU358" s="50">
        <f t="shared" si="184"/>
        <v>0</v>
      </c>
      <c r="AV358" s="50"/>
      <c r="AW358" s="50"/>
      <c r="AX358" s="50"/>
      <c r="AY358" s="50"/>
      <c r="AZ358" s="50"/>
      <c r="BA358" s="50"/>
      <c r="BB358" s="50"/>
      <c r="BC358" s="50"/>
      <c r="BD358" s="50"/>
      <c r="BE358" s="50"/>
      <c r="BF358" s="50"/>
      <c r="BG358" s="50"/>
      <c r="BH358" s="50"/>
      <c r="BI358" s="50"/>
      <c r="BJ358" s="50"/>
      <c r="BK358" s="50"/>
      <c r="BL358" s="50"/>
      <c r="BM358" s="50"/>
      <c r="BN358" s="50"/>
      <c r="BO358" s="50"/>
      <c r="BP358" s="50"/>
      <c r="BQ358" s="50"/>
      <c r="BR358" s="50"/>
      <c r="BS358" s="50"/>
      <c r="BT358" s="50"/>
      <c r="BU358" s="50"/>
      <c r="BV358" s="50"/>
      <c r="BW358" s="50"/>
      <c r="BX358" s="50"/>
      <c r="BY358" s="50"/>
      <c r="BZ358" s="50"/>
      <c r="CA358" s="50"/>
      <c r="CB358" s="50"/>
      <c r="CC358" s="50"/>
      <c r="CD358" s="50"/>
      <c r="CE358" s="50"/>
      <c r="CF358" s="50"/>
      <c r="CG358" s="50"/>
      <c r="CH358" s="50"/>
      <c r="CI358" s="50"/>
      <c r="CJ358" s="50">
        <f t="shared" si="185"/>
        <v>0</v>
      </c>
      <c r="CK358" s="50">
        <f t="shared" si="176"/>
        <v>0</v>
      </c>
      <c r="CL358" s="50">
        <f t="shared" si="186"/>
        <v>0</v>
      </c>
      <c r="CN358" s="138"/>
      <c r="CO358" s="138"/>
    </row>
    <row r="359" spans="1:93" x14ac:dyDescent="0.25">
      <c r="A359" s="129">
        <f t="shared" si="158"/>
        <v>350</v>
      </c>
      <c r="B359" s="233"/>
      <c r="C359" s="59" t="s">
        <v>312</v>
      </c>
      <c r="D359" s="60">
        <v>105</v>
      </c>
      <c r="E359" s="50">
        <v>639193.1399999999</v>
      </c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50"/>
      <c r="AR359" s="50"/>
      <c r="AS359" s="50"/>
      <c r="AT359" s="50"/>
      <c r="AU359" s="50">
        <f t="shared" si="184"/>
        <v>0</v>
      </c>
      <c r="AV359" s="50"/>
      <c r="AW359" s="50"/>
      <c r="AX359" s="50"/>
      <c r="AY359" s="50"/>
      <c r="AZ359" s="50"/>
      <c r="BA359" s="50"/>
      <c r="BB359" s="50"/>
      <c r="BC359" s="50"/>
      <c r="BD359" s="50"/>
      <c r="BE359" s="50"/>
      <c r="BF359" s="50"/>
      <c r="BG359" s="50"/>
      <c r="BH359" s="50"/>
      <c r="BI359" s="50"/>
      <c r="BJ359" s="50"/>
      <c r="BK359" s="50"/>
      <c r="BL359" s="50"/>
      <c r="BM359" s="50"/>
      <c r="BN359" s="50"/>
      <c r="BO359" s="50"/>
      <c r="BP359" s="50"/>
      <c r="BQ359" s="50"/>
      <c r="BR359" s="50"/>
      <c r="BS359" s="50"/>
      <c r="BT359" s="50"/>
      <c r="BU359" s="50"/>
      <c r="BV359" s="50"/>
      <c r="BW359" s="50"/>
      <c r="BX359" s="50"/>
      <c r="BY359" s="50"/>
      <c r="BZ359" s="50"/>
      <c r="CA359" s="50"/>
      <c r="CB359" s="50"/>
      <c r="CC359" s="50"/>
      <c r="CD359" s="50"/>
      <c r="CE359" s="50"/>
      <c r="CF359" s="50"/>
      <c r="CG359" s="50"/>
      <c r="CH359" s="50"/>
      <c r="CI359" s="50"/>
      <c r="CJ359" s="50">
        <f t="shared" si="185"/>
        <v>0</v>
      </c>
      <c r="CK359" s="50">
        <f t="shared" si="176"/>
        <v>0</v>
      </c>
      <c r="CL359" s="50">
        <f t="shared" si="186"/>
        <v>639193.1399999999</v>
      </c>
      <c r="CN359" s="138"/>
      <c r="CO359" s="138"/>
    </row>
    <row r="360" spans="1:93" x14ac:dyDescent="0.25">
      <c r="A360" s="129">
        <f t="shared" si="158"/>
        <v>351</v>
      </c>
      <c r="B360" s="234"/>
      <c r="C360" s="61" t="s">
        <v>313</v>
      </c>
      <c r="D360" s="62">
        <v>105</v>
      </c>
      <c r="E360" s="50">
        <v>0</v>
      </c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50"/>
      <c r="AR360" s="50"/>
      <c r="AS360" s="50"/>
      <c r="AT360" s="50"/>
      <c r="AU360" s="50">
        <f t="shared" si="184"/>
        <v>0</v>
      </c>
      <c r="AV360" s="50"/>
      <c r="AW360" s="50"/>
      <c r="AX360" s="50"/>
      <c r="AY360" s="50"/>
      <c r="AZ360" s="50"/>
      <c r="BA360" s="50"/>
      <c r="BB360" s="50"/>
      <c r="BC360" s="50"/>
      <c r="BD360" s="50"/>
      <c r="BE360" s="50"/>
      <c r="BF360" s="50"/>
      <c r="BG360" s="50"/>
      <c r="BH360" s="50"/>
      <c r="BI360" s="50"/>
      <c r="BJ360" s="50"/>
      <c r="BK360" s="50"/>
      <c r="BL360" s="50"/>
      <c r="BM360" s="50"/>
      <c r="BN360" s="50"/>
      <c r="BO360" s="50"/>
      <c r="BP360" s="50"/>
      <c r="BQ360" s="50"/>
      <c r="BR360" s="50"/>
      <c r="BS360" s="50"/>
      <c r="BT360" s="50"/>
      <c r="BU360" s="50"/>
      <c r="BV360" s="50"/>
      <c r="BW360" s="50"/>
      <c r="BX360" s="50"/>
      <c r="BY360" s="50"/>
      <c r="BZ360" s="50"/>
      <c r="CA360" s="50"/>
      <c r="CB360" s="50"/>
      <c r="CC360" s="50"/>
      <c r="CD360" s="50"/>
      <c r="CE360" s="50"/>
      <c r="CF360" s="50"/>
      <c r="CG360" s="50"/>
      <c r="CH360" s="50"/>
      <c r="CI360" s="50"/>
      <c r="CJ360" s="50">
        <f t="shared" si="185"/>
        <v>0</v>
      </c>
      <c r="CK360" s="50">
        <f t="shared" si="176"/>
        <v>0</v>
      </c>
      <c r="CL360" s="50">
        <f t="shared" si="186"/>
        <v>0</v>
      </c>
      <c r="CN360" s="138"/>
      <c r="CO360" s="138"/>
    </row>
    <row r="361" spans="1:93" x14ac:dyDescent="0.25">
      <c r="A361" s="129">
        <f t="shared" si="158"/>
        <v>352</v>
      </c>
      <c r="B361" s="208" t="s">
        <v>321</v>
      </c>
      <c r="C361" s="209"/>
      <c r="D361" s="210"/>
      <c r="E361" s="141">
        <f t="shared" ref="E361:CL361" si="187">SUM(E355:E360)</f>
        <v>7374233.6199999992</v>
      </c>
      <c r="F361" s="141">
        <f t="shared" si="187"/>
        <v>0</v>
      </c>
      <c r="G361" s="141">
        <f t="shared" si="187"/>
        <v>0</v>
      </c>
      <c r="H361" s="141">
        <f t="shared" si="187"/>
        <v>0</v>
      </c>
      <c r="I361" s="141">
        <f t="shared" si="187"/>
        <v>0</v>
      </c>
      <c r="J361" s="141">
        <f t="shared" si="187"/>
        <v>0</v>
      </c>
      <c r="K361" s="141">
        <f t="shared" si="187"/>
        <v>0</v>
      </c>
      <c r="L361" s="141">
        <f t="shared" si="187"/>
        <v>0</v>
      </c>
      <c r="M361" s="141">
        <f t="shared" si="187"/>
        <v>0</v>
      </c>
      <c r="N361" s="141">
        <f t="shared" si="187"/>
        <v>0</v>
      </c>
      <c r="O361" s="141">
        <f t="shared" si="187"/>
        <v>0</v>
      </c>
      <c r="P361" s="141">
        <f t="shared" si="187"/>
        <v>0</v>
      </c>
      <c r="Q361" s="141">
        <f t="shared" si="187"/>
        <v>0</v>
      </c>
      <c r="R361" s="141">
        <f t="shared" si="187"/>
        <v>0</v>
      </c>
      <c r="S361" s="141">
        <f t="shared" si="187"/>
        <v>0</v>
      </c>
      <c r="T361" s="141">
        <f t="shared" si="187"/>
        <v>0</v>
      </c>
      <c r="U361" s="141">
        <f t="shared" si="187"/>
        <v>0</v>
      </c>
      <c r="V361" s="141">
        <f t="shared" si="187"/>
        <v>0</v>
      </c>
      <c r="W361" s="141">
        <f t="shared" si="187"/>
        <v>0</v>
      </c>
      <c r="X361" s="141">
        <f t="shared" si="187"/>
        <v>2032887.8708333331</v>
      </c>
      <c r="Y361" s="141">
        <f t="shared" si="187"/>
        <v>0</v>
      </c>
      <c r="Z361" s="141">
        <f t="shared" si="187"/>
        <v>0</v>
      </c>
      <c r="AA361" s="141">
        <f t="shared" si="187"/>
        <v>0</v>
      </c>
      <c r="AB361" s="141">
        <f t="shared" si="187"/>
        <v>0</v>
      </c>
      <c r="AC361" s="141">
        <f t="shared" si="187"/>
        <v>0</v>
      </c>
      <c r="AD361" s="141">
        <f t="shared" si="187"/>
        <v>0</v>
      </c>
      <c r="AE361" s="141">
        <f t="shared" si="187"/>
        <v>0</v>
      </c>
      <c r="AF361" s="141">
        <f t="shared" si="187"/>
        <v>0</v>
      </c>
      <c r="AG361" s="141">
        <f t="shared" si="187"/>
        <v>0</v>
      </c>
      <c r="AH361" s="141">
        <f t="shared" si="187"/>
        <v>0</v>
      </c>
      <c r="AI361" s="141">
        <f t="shared" si="187"/>
        <v>0</v>
      </c>
      <c r="AJ361" s="141">
        <f t="shared" si="187"/>
        <v>0</v>
      </c>
      <c r="AK361" s="141">
        <f t="shared" si="187"/>
        <v>0</v>
      </c>
      <c r="AL361" s="141">
        <f t="shared" si="187"/>
        <v>0</v>
      </c>
      <c r="AM361" s="141">
        <f t="shared" si="187"/>
        <v>0</v>
      </c>
      <c r="AN361" s="141">
        <f t="shared" si="187"/>
        <v>0</v>
      </c>
      <c r="AO361" s="141">
        <f t="shared" si="187"/>
        <v>0</v>
      </c>
      <c r="AP361" s="141"/>
      <c r="AQ361" s="141">
        <f t="shared" si="187"/>
        <v>0</v>
      </c>
      <c r="AR361" s="141">
        <f t="shared" si="187"/>
        <v>0</v>
      </c>
      <c r="AS361" s="141">
        <f t="shared" si="187"/>
        <v>0</v>
      </c>
      <c r="AT361" s="141">
        <f t="shared" si="187"/>
        <v>0</v>
      </c>
      <c r="AU361" s="141">
        <f t="shared" si="187"/>
        <v>2032887.8708333331</v>
      </c>
      <c r="AV361" s="141">
        <f t="shared" si="187"/>
        <v>0</v>
      </c>
      <c r="AW361" s="141">
        <f t="shared" si="187"/>
        <v>0</v>
      </c>
      <c r="AX361" s="141">
        <f t="shared" si="187"/>
        <v>0</v>
      </c>
      <c r="AY361" s="141">
        <f t="shared" si="187"/>
        <v>0</v>
      </c>
      <c r="AZ361" s="141">
        <f t="shared" si="187"/>
        <v>0</v>
      </c>
      <c r="BA361" s="141">
        <f t="shared" si="187"/>
        <v>0</v>
      </c>
      <c r="BB361" s="141">
        <f t="shared" si="187"/>
        <v>0</v>
      </c>
      <c r="BC361" s="141">
        <f t="shared" si="187"/>
        <v>0</v>
      </c>
      <c r="BD361" s="141">
        <f t="shared" si="187"/>
        <v>0</v>
      </c>
      <c r="BE361" s="141">
        <f t="shared" si="187"/>
        <v>0</v>
      </c>
      <c r="BF361" s="141">
        <f t="shared" si="187"/>
        <v>0</v>
      </c>
      <c r="BG361" s="141">
        <f t="shared" si="187"/>
        <v>0</v>
      </c>
      <c r="BH361" s="141">
        <f t="shared" si="187"/>
        <v>0</v>
      </c>
      <c r="BI361" s="141">
        <f t="shared" si="187"/>
        <v>0</v>
      </c>
      <c r="BJ361" s="141">
        <f t="shared" si="187"/>
        <v>0</v>
      </c>
      <c r="BK361" s="141">
        <f t="shared" si="187"/>
        <v>0</v>
      </c>
      <c r="BL361" s="141">
        <f t="shared" si="187"/>
        <v>0</v>
      </c>
      <c r="BM361" s="141">
        <f t="shared" si="187"/>
        <v>0</v>
      </c>
      <c r="BN361" s="141">
        <f t="shared" si="187"/>
        <v>0</v>
      </c>
      <c r="BO361" s="141">
        <f t="shared" si="187"/>
        <v>0</v>
      </c>
      <c r="BP361" s="141">
        <f t="shared" si="187"/>
        <v>0</v>
      </c>
      <c r="BQ361" s="141">
        <f t="shared" si="187"/>
        <v>0</v>
      </c>
      <c r="BR361" s="141">
        <f t="shared" si="187"/>
        <v>0</v>
      </c>
      <c r="BS361" s="141">
        <f t="shared" si="187"/>
        <v>0</v>
      </c>
      <c r="BT361" s="141">
        <f t="shared" si="187"/>
        <v>0</v>
      </c>
      <c r="BU361" s="141">
        <f t="shared" si="187"/>
        <v>0</v>
      </c>
      <c r="BV361" s="141">
        <f t="shared" si="187"/>
        <v>0</v>
      </c>
      <c r="BW361" s="141">
        <f t="shared" si="187"/>
        <v>0</v>
      </c>
      <c r="BX361" s="141"/>
      <c r="BY361" s="141">
        <f t="shared" ref="BY361:CA361" si="188">SUM(BY355:BY360)</f>
        <v>0</v>
      </c>
      <c r="BZ361" s="141">
        <f t="shared" si="188"/>
        <v>0</v>
      </c>
      <c r="CA361" s="141">
        <f t="shared" si="188"/>
        <v>0</v>
      </c>
      <c r="CB361" s="141">
        <f t="shared" si="187"/>
        <v>0</v>
      </c>
      <c r="CC361" s="141">
        <f t="shared" si="187"/>
        <v>0</v>
      </c>
      <c r="CD361" s="141">
        <f t="shared" si="187"/>
        <v>0</v>
      </c>
      <c r="CE361" s="141">
        <f t="shared" si="187"/>
        <v>0</v>
      </c>
      <c r="CF361" s="141">
        <f t="shared" si="187"/>
        <v>0</v>
      </c>
      <c r="CG361" s="141"/>
      <c r="CH361" s="141">
        <f t="shared" ref="CH361" si="189">SUM(CH355:CH360)</f>
        <v>0</v>
      </c>
      <c r="CI361" s="141">
        <f t="shared" si="187"/>
        <v>0</v>
      </c>
      <c r="CJ361" s="141">
        <f t="shared" si="187"/>
        <v>0</v>
      </c>
      <c r="CK361" s="141">
        <f t="shared" si="187"/>
        <v>2032887.8708333331</v>
      </c>
      <c r="CL361" s="141">
        <f t="shared" si="187"/>
        <v>9407121.4908333328</v>
      </c>
      <c r="CN361" s="138"/>
      <c r="CO361" s="138"/>
    </row>
    <row r="362" spans="1:93" x14ac:dyDescent="0.25">
      <c r="A362" s="129">
        <f t="shared" si="158"/>
        <v>353</v>
      </c>
      <c r="B362" s="69" t="s">
        <v>322</v>
      </c>
      <c r="C362" s="70" t="s">
        <v>322</v>
      </c>
      <c r="D362" s="71">
        <v>106</v>
      </c>
      <c r="E362" s="50">
        <v>363606525.27172613</v>
      </c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>
        <v>1116408.9066666644</v>
      </c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50"/>
      <c r="AR362" s="50"/>
      <c r="AS362" s="50"/>
      <c r="AT362" s="50"/>
      <c r="AU362" s="50">
        <f t="shared" si="184"/>
        <v>1116408.9066666644</v>
      </c>
      <c r="AV362" s="50"/>
      <c r="AW362" s="50"/>
      <c r="AX362" s="50"/>
      <c r="AY362" s="50"/>
      <c r="AZ362" s="50"/>
      <c r="BA362" s="50"/>
      <c r="BB362" s="50"/>
      <c r="BC362" s="50"/>
      <c r="BD362" s="50"/>
      <c r="BE362" s="50"/>
      <c r="BF362" s="50"/>
      <c r="BG362" s="50"/>
      <c r="BH362" s="50"/>
      <c r="BI362" s="50"/>
      <c r="BJ362" s="50"/>
      <c r="BK362" s="50"/>
      <c r="BL362" s="50"/>
      <c r="BM362" s="50"/>
      <c r="BN362" s="50"/>
      <c r="BO362" s="50"/>
      <c r="BP362" s="50"/>
      <c r="BQ362" s="50"/>
      <c r="BR362" s="50"/>
      <c r="BS362" s="50"/>
      <c r="BT362" s="50"/>
      <c r="BU362" s="50"/>
      <c r="BV362" s="50"/>
      <c r="BW362" s="50"/>
      <c r="BX362" s="50"/>
      <c r="BY362" s="50"/>
      <c r="BZ362" s="50"/>
      <c r="CA362" s="50"/>
      <c r="CB362" s="50"/>
      <c r="CC362" s="50"/>
      <c r="CD362" s="50"/>
      <c r="CE362" s="50"/>
      <c r="CF362" s="50"/>
      <c r="CG362" s="50">
        <v>-243110912.65999994</v>
      </c>
      <c r="CH362" s="50"/>
      <c r="CI362" s="50"/>
      <c r="CJ362" s="50">
        <f>SUM(AV362:CI362)</f>
        <v>-243110912.65999994</v>
      </c>
      <c r="CK362" s="50">
        <f t="shared" si="176"/>
        <v>-241994503.75333327</v>
      </c>
      <c r="CL362" s="50">
        <f>CK362+E362</f>
        <v>121612021.51839286</v>
      </c>
      <c r="CN362" s="138"/>
      <c r="CO362" s="138"/>
    </row>
    <row r="363" spans="1:93" x14ac:dyDescent="0.25">
      <c r="A363" s="129">
        <f t="shared" si="158"/>
        <v>354</v>
      </c>
      <c r="B363" s="208" t="s">
        <v>323</v>
      </c>
      <c r="C363" s="209"/>
      <c r="D363" s="210"/>
      <c r="E363" s="141">
        <f t="shared" ref="E363:CL363" si="190">SUM(E362)</f>
        <v>363606525.27172613</v>
      </c>
      <c r="F363" s="141">
        <f t="shared" si="190"/>
        <v>0</v>
      </c>
      <c r="G363" s="141">
        <f t="shared" si="190"/>
        <v>0</v>
      </c>
      <c r="H363" s="141">
        <f t="shared" si="190"/>
        <v>0</v>
      </c>
      <c r="I363" s="141">
        <f t="shared" si="190"/>
        <v>0</v>
      </c>
      <c r="J363" s="141">
        <f t="shared" si="190"/>
        <v>0</v>
      </c>
      <c r="K363" s="141">
        <f t="shared" si="190"/>
        <v>0</v>
      </c>
      <c r="L363" s="141">
        <f t="shared" si="190"/>
        <v>0</v>
      </c>
      <c r="M363" s="141">
        <f t="shared" si="190"/>
        <v>0</v>
      </c>
      <c r="N363" s="141">
        <f t="shared" si="190"/>
        <v>0</v>
      </c>
      <c r="O363" s="141">
        <f t="shared" si="190"/>
        <v>0</v>
      </c>
      <c r="P363" s="141">
        <f t="shared" si="190"/>
        <v>0</v>
      </c>
      <c r="Q363" s="141">
        <f t="shared" si="190"/>
        <v>0</v>
      </c>
      <c r="R363" s="141">
        <f t="shared" si="190"/>
        <v>0</v>
      </c>
      <c r="S363" s="141">
        <f t="shared" si="190"/>
        <v>0</v>
      </c>
      <c r="T363" s="141">
        <f t="shared" si="190"/>
        <v>0</v>
      </c>
      <c r="U363" s="141">
        <f t="shared" si="190"/>
        <v>0</v>
      </c>
      <c r="V363" s="141">
        <f t="shared" si="190"/>
        <v>0</v>
      </c>
      <c r="W363" s="141">
        <f t="shared" si="190"/>
        <v>0</v>
      </c>
      <c r="X363" s="141">
        <f t="shared" si="190"/>
        <v>1116408.9066666644</v>
      </c>
      <c r="Y363" s="141">
        <f t="shared" si="190"/>
        <v>0</v>
      </c>
      <c r="Z363" s="141">
        <f t="shared" si="190"/>
        <v>0</v>
      </c>
      <c r="AA363" s="141">
        <f t="shared" si="190"/>
        <v>0</v>
      </c>
      <c r="AB363" s="141">
        <f t="shared" si="190"/>
        <v>0</v>
      </c>
      <c r="AC363" s="141">
        <f t="shared" si="190"/>
        <v>0</v>
      </c>
      <c r="AD363" s="141">
        <f t="shared" si="190"/>
        <v>0</v>
      </c>
      <c r="AE363" s="141">
        <f t="shared" si="190"/>
        <v>0</v>
      </c>
      <c r="AF363" s="141">
        <f t="shared" si="190"/>
        <v>0</v>
      </c>
      <c r="AG363" s="141">
        <f t="shared" si="190"/>
        <v>0</v>
      </c>
      <c r="AH363" s="141">
        <f t="shared" si="190"/>
        <v>0</v>
      </c>
      <c r="AI363" s="141">
        <f t="shared" si="190"/>
        <v>0</v>
      </c>
      <c r="AJ363" s="141">
        <f t="shared" si="190"/>
        <v>0</v>
      </c>
      <c r="AK363" s="141">
        <f t="shared" si="190"/>
        <v>0</v>
      </c>
      <c r="AL363" s="141">
        <f t="shared" si="190"/>
        <v>0</v>
      </c>
      <c r="AM363" s="141">
        <f t="shared" si="190"/>
        <v>0</v>
      </c>
      <c r="AN363" s="141">
        <f t="shared" si="190"/>
        <v>0</v>
      </c>
      <c r="AO363" s="141">
        <f t="shared" si="190"/>
        <v>0</v>
      </c>
      <c r="AP363" s="141"/>
      <c r="AQ363" s="141">
        <f t="shared" si="190"/>
        <v>0</v>
      </c>
      <c r="AR363" s="141">
        <f t="shared" si="190"/>
        <v>0</v>
      </c>
      <c r="AS363" s="141">
        <f t="shared" si="190"/>
        <v>0</v>
      </c>
      <c r="AT363" s="141">
        <f t="shared" si="190"/>
        <v>0</v>
      </c>
      <c r="AU363" s="141">
        <f t="shared" si="190"/>
        <v>1116408.9066666644</v>
      </c>
      <c r="AV363" s="141">
        <f t="shared" si="190"/>
        <v>0</v>
      </c>
      <c r="AW363" s="141">
        <f t="shared" si="190"/>
        <v>0</v>
      </c>
      <c r="AX363" s="141">
        <f t="shared" si="190"/>
        <v>0</v>
      </c>
      <c r="AY363" s="141">
        <f t="shared" si="190"/>
        <v>0</v>
      </c>
      <c r="AZ363" s="141">
        <f t="shared" si="190"/>
        <v>0</v>
      </c>
      <c r="BA363" s="141">
        <f t="shared" si="190"/>
        <v>0</v>
      </c>
      <c r="BB363" s="141">
        <f t="shared" si="190"/>
        <v>0</v>
      </c>
      <c r="BC363" s="141">
        <f t="shared" si="190"/>
        <v>0</v>
      </c>
      <c r="BD363" s="141">
        <f t="shared" si="190"/>
        <v>0</v>
      </c>
      <c r="BE363" s="141">
        <f t="shared" si="190"/>
        <v>0</v>
      </c>
      <c r="BF363" s="141">
        <f t="shared" si="190"/>
        <v>0</v>
      </c>
      <c r="BG363" s="141">
        <f t="shared" si="190"/>
        <v>0</v>
      </c>
      <c r="BH363" s="141">
        <f t="shared" si="190"/>
        <v>0</v>
      </c>
      <c r="BI363" s="141">
        <f t="shared" si="190"/>
        <v>0</v>
      </c>
      <c r="BJ363" s="141">
        <f t="shared" si="190"/>
        <v>0</v>
      </c>
      <c r="BK363" s="141">
        <f t="shared" si="190"/>
        <v>0</v>
      </c>
      <c r="BL363" s="141">
        <f t="shared" si="190"/>
        <v>0</v>
      </c>
      <c r="BM363" s="141">
        <f t="shared" si="190"/>
        <v>0</v>
      </c>
      <c r="BN363" s="141">
        <f t="shared" si="190"/>
        <v>0</v>
      </c>
      <c r="BO363" s="141">
        <f t="shared" si="190"/>
        <v>0</v>
      </c>
      <c r="BP363" s="141">
        <f t="shared" si="190"/>
        <v>0</v>
      </c>
      <c r="BQ363" s="141">
        <f t="shared" si="190"/>
        <v>0</v>
      </c>
      <c r="BR363" s="141">
        <f t="shared" si="190"/>
        <v>0</v>
      </c>
      <c r="BS363" s="141">
        <f t="shared" si="190"/>
        <v>0</v>
      </c>
      <c r="BT363" s="141">
        <f t="shared" si="190"/>
        <v>0</v>
      </c>
      <c r="BU363" s="141">
        <f t="shared" si="190"/>
        <v>0</v>
      </c>
      <c r="BV363" s="141">
        <f t="shared" si="190"/>
        <v>0</v>
      </c>
      <c r="BW363" s="141">
        <f t="shared" si="190"/>
        <v>0</v>
      </c>
      <c r="BX363" s="141"/>
      <c r="BY363" s="141">
        <f t="shared" si="190"/>
        <v>0</v>
      </c>
      <c r="BZ363" s="141">
        <f t="shared" si="190"/>
        <v>0</v>
      </c>
      <c r="CA363" s="141">
        <f t="shared" si="190"/>
        <v>0</v>
      </c>
      <c r="CB363" s="141">
        <f t="shared" si="190"/>
        <v>0</v>
      </c>
      <c r="CC363" s="141">
        <f t="shared" si="190"/>
        <v>0</v>
      </c>
      <c r="CD363" s="141">
        <f t="shared" si="190"/>
        <v>0</v>
      </c>
      <c r="CE363" s="141">
        <f t="shared" si="190"/>
        <v>0</v>
      </c>
      <c r="CF363" s="141">
        <f t="shared" si="190"/>
        <v>0</v>
      </c>
      <c r="CG363" s="141">
        <f t="shared" si="190"/>
        <v>-243110912.65999994</v>
      </c>
      <c r="CH363" s="141">
        <f t="shared" si="190"/>
        <v>0</v>
      </c>
      <c r="CI363" s="141">
        <f t="shared" si="190"/>
        <v>0</v>
      </c>
      <c r="CJ363" s="141">
        <f>SUM(CJ362)</f>
        <v>-243110912.65999994</v>
      </c>
      <c r="CK363" s="141">
        <f t="shared" si="190"/>
        <v>-241994503.75333327</v>
      </c>
      <c r="CL363" s="141">
        <f t="shared" si="190"/>
        <v>121612021.51839286</v>
      </c>
      <c r="CN363" s="138"/>
      <c r="CO363" s="138"/>
    </row>
    <row r="364" spans="1:93" x14ac:dyDescent="0.25">
      <c r="A364" s="129">
        <f t="shared" si="158"/>
        <v>355</v>
      </c>
      <c r="B364" s="192" t="s">
        <v>324</v>
      </c>
      <c r="C364" s="57" t="s">
        <v>308</v>
      </c>
      <c r="D364" s="58">
        <v>107</v>
      </c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50"/>
      <c r="AR364" s="50"/>
      <c r="AS364" s="50"/>
      <c r="AT364" s="50"/>
      <c r="AU364" s="50">
        <f t="shared" ref="AU364:AU369" si="191">SUM(F364:AT364)</f>
        <v>0</v>
      </c>
      <c r="AV364" s="50"/>
      <c r="AW364" s="50"/>
      <c r="AX364" s="50"/>
      <c r="AY364" s="50"/>
      <c r="AZ364" s="50"/>
      <c r="BA364" s="50"/>
      <c r="BB364" s="50"/>
      <c r="BC364" s="50"/>
      <c r="BD364" s="50"/>
      <c r="BE364" s="50"/>
      <c r="BF364" s="50"/>
      <c r="BG364" s="50"/>
      <c r="BH364" s="50"/>
      <c r="BI364" s="50"/>
      <c r="BJ364" s="50"/>
      <c r="BK364" s="50"/>
      <c r="BL364" s="50"/>
      <c r="BM364" s="50"/>
      <c r="BN364" s="50"/>
      <c r="BO364" s="50"/>
      <c r="BP364" s="50"/>
      <c r="BQ364" s="50"/>
      <c r="BR364" s="50"/>
      <c r="BS364" s="50"/>
      <c r="BT364" s="50"/>
      <c r="BU364" s="50"/>
      <c r="BV364" s="50"/>
      <c r="BW364" s="50"/>
      <c r="BX364" s="50"/>
      <c r="BY364" s="50"/>
      <c r="BZ364" s="50"/>
      <c r="CA364" s="50"/>
      <c r="CB364" s="50"/>
      <c r="CC364" s="50"/>
      <c r="CD364" s="50"/>
      <c r="CE364" s="50"/>
      <c r="CF364" s="50"/>
      <c r="CG364" s="50"/>
      <c r="CH364" s="50"/>
      <c r="CI364" s="50"/>
      <c r="CJ364" s="50">
        <f t="shared" ref="CJ364:CJ369" si="192">SUM(AV364:CI364)</f>
        <v>0</v>
      </c>
      <c r="CK364" s="50">
        <f t="shared" si="176"/>
        <v>0</v>
      </c>
      <c r="CL364" s="50">
        <f t="shared" ref="CL364:CL369" si="193">CK364+E364</f>
        <v>0</v>
      </c>
      <c r="CN364" s="138"/>
      <c r="CO364" s="138"/>
    </row>
    <row r="365" spans="1:93" x14ac:dyDescent="0.25">
      <c r="A365" s="129">
        <f t="shared" si="158"/>
        <v>356</v>
      </c>
      <c r="B365" s="193"/>
      <c r="C365" s="59" t="s">
        <v>318</v>
      </c>
      <c r="D365" s="60">
        <v>107</v>
      </c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50"/>
      <c r="AR365" s="50"/>
      <c r="AS365" s="50"/>
      <c r="AT365" s="50"/>
      <c r="AU365" s="50">
        <f t="shared" si="191"/>
        <v>0</v>
      </c>
      <c r="AV365" s="50"/>
      <c r="AW365" s="50"/>
      <c r="AX365" s="50"/>
      <c r="AY365" s="50"/>
      <c r="AZ365" s="50"/>
      <c r="BA365" s="50"/>
      <c r="BB365" s="50"/>
      <c r="BC365" s="50"/>
      <c r="BD365" s="50"/>
      <c r="BE365" s="50"/>
      <c r="BF365" s="50"/>
      <c r="BG365" s="50"/>
      <c r="BH365" s="50"/>
      <c r="BI365" s="50"/>
      <c r="BJ365" s="50"/>
      <c r="BK365" s="50"/>
      <c r="BL365" s="50"/>
      <c r="BM365" s="50"/>
      <c r="BN365" s="50"/>
      <c r="BO365" s="50"/>
      <c r="BP365" s="50"/>
      <c r="BQ365" s="50"/>
      <c r="BR365" s="50"/>
      <c r="BS365" s="50"/>
      <c r="BT365" s="50"/>
      <c r="BU365" s="50"/>
      <c r="BV365" s="50"/>
      <c r="BW365" s="50"/>
      <c r="BX365" s="50"/>
      <c r="BY365" s="50"/>
      <c r="BZ365" s="50"/>
      <c r="CA365" s="50"/>
      <c r="CB365" s="50"/>
      <c r="CC365" s="50"/>
      <c r="CD365" s="50"/>
      <c r="CE365" s="50"/>
      <c r="CF365" s="50"/>
      <c r="CG365" s="50"/>
      <c r="CH365" s="50"/>
      <c r="CI365" s="50"/>
      <c r="CJ365" s="50">
        <f t="shared" si="192"/>
        <v>0</v>
      </c>
      <c r="CK365" s="50">
        <f t="shared" si="176"/>
        <v>0</v>
      </c>
      <c r="CL365" s="50">
        <f t="shared" si="193"/>
        <v>0</v>
      </c>
      <c r="CN365" s="138"/>
      <c r="CO365" s="138"/>
    </row>
    <row r="366" spans="1:93" x14ac:dyDescent="0.25">
      <c r="A366" s="129">
        <f t="shared" si="158"/>
        <v>357</v>
      </c>
      <c r="B366" s="193"/>
      <c r="C366" s="59" t="s">
        <v>310</v>
      </c>
      <c r="D366" s="60">
        <v>107</v>
      </c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  <c r="AQ366" s="50"/>
      <c r="AR366" s="50"/>
      <c r="AS366" s="50"/>
      <c r="AT366" s="50"/>
      <c r="AU366" s="50">
        <f t="shared" si="191"/>
        <v>0</v>
      </c>
      <c r="AV366" s="50"/>
      <c r="AW366" s="50"/>
      <c r="AX366" s="50"/>
      <c r="AY366" s="50"/>
      <c r="AZ366" s="50"/>
      <c r="BA366" s="50"/>
      <c r="BB366" s="50"/>
      <c r="BC366" s="50"/>
      <c r="BD366" s="50"/>
      <c r="BE366" s="50"/>
      <c r="BF366" s="50"/>
      <c r="BG366" s="50"/>
      <c r="BH366" s="50"/>
      <c r="BI366" s="50"/>
      <c r="BJ366" s="50"/>
      <c r="BK366" s="50"/>
      <c r="BL366" s="50"/>
      <c r="BM366" s="50"/>
      <c r="BN366" s="50"/>
      <c r="BO366" s="50"/>
      <c r="BP366" s="50"/>
      <c r="BQ366" s="50"/>
      <c r="BR366" s="50"/>
      <c r="BS366" s="50"/>
      <c r="BT366" s="50"/>
      <c r="BU366" s="50"/>
      <c r="BV366" s="50"/>
      <c r="BW366" s="50"/>
      <c r="BX366" s="50"/>
      <c r="BY366" s="50"/>
      <c r="BZ366" s="50"/>
      <c r="CA366" s="50"/>
      <c r="CB366" s="50"/>
      <c r="CC366" s="50"/>
      <c r="CD366" s="50"/>
      <c r="CE366" s="50"/>
      <c r="CF366" s="50"/>
      <c r="CG366" s="50"/>
      <c r="CH366" s="50"/>
      <c r="CI366" s="50"/>
      <c r="CJ366" s="50">
        <f t="shared" si="192"/>
        <v>0</v>
      </c>
      <c r="CK366" s="50">
        <f t="shared" si="176"/>
        <v>0</v>
      </c>
      <c r="CL366" s="50">
        <f t="shared" si="193"/>
        <v>0</v>
      </c>
      <c r="CN366" s="138"/>
      <c r="CO366" s="138"/>
    </row>
    <row r="367" spans="1:93" x14ac:dyDescent="0.25">
      <c r="A367" s="129">
        <f t="shared" si="158"/>
        <v>358</v>
      </c>
      <c r="B367" s="193"/>
      <c r="C367" s="59" t="s">
        <v>311</v>
      </c>
      <c r="D367" s="60">
        <v>107</v>
      </c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  <c r="AQ367" s="50"/>
      <c r="AR367" s="50"/>
      <c r="AS367" s="50"/>
      <c r="AT367" s="50"/>
      <c r="AU367" s="50">
        <f t="shared" si="191"/>
        <v>0</v>
      </c>
      <c r="AV367" s="50"/>
      <c r="AW367" s="50"/>
      <c r="AX367" s="50"/>
      <c r="AY367" s="50"/>
      <c r="AZ367" s="50"/>
      <c r="BA367" s="50"/>
      <c r="BB367" s="50"/>
      <c r="BC367" s="50"/>
      <c r="BD367" s="50"/>
      <c r="BE367" s="50"/>
      <c r="BF367" s="50"/>
      <c r="BG367" s="50"/>
      <c r="BH367" s="50"/>
      <c r="BI367" s="50"/>
      <c r="BJ367" s="50"/>
      <c r="BK367" s="50"/>
      <c r="BL367" s="50"/>
      <c r="BM367" s="50"/>
      <c r="BN367" s="50"/>
      <c r="BO367" s="50"/>
      <c r="BP367" s="50"/>
      <c r="BQ367" s="50"/>
      <c r="BR367" s="50"/>
      <c r="BS367" s="50"/>
      <c r="BT367" s="50"/>
      <c r="BU367" s="50"/>
      <c r="BV367" s="50"/>
      <c r="BW367" s="50"/>
      <c r="BX367" s="50"/>
      <c r="BY367" s="50"/>
      <c r="BZ367" s="50"/>
      <c r="CA367" s="50"/>
      <c r="CB367" s="50"/>
      <c r="CC367" s="50"/>
      <c r="CD367" s="50"/>
      <c r="CE367" s="50"/>
      <c r="CF367" s="50"/>
      <c r="CG367" s="50"/>
      <c r="CH367" s="50"/>
      <c r="CI367" s="50"/>
      <c r="CJ367" s="50">
        <f t="shared" si="192"/>
        <v>0</v>
      </c>
      <c r="CK367" s="50">
        <f t="shared" si="176"/>
        <v>0</v>
      </c>
      <c r="CL367" s="50">
        <f t="shared" si="193"/>
        <v>0</v>
      </c>
      <c r="CN367" s="138"/>
      <c r="CO367" s="138"/>
    </row>
    <row r="368" spans="1:93" x14ac:dyDescent="0.25">
      <c r="A368" s="129">
        <f t="shared" si="158"/>
        <v>359</v>
      </c>
      <c r="B368" s="193"/>
      <c r="C368" s="59" t="s">
        <v>312</v>
      </c>
      <c r="D368" s="60">
        <v>107</v>
      </c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  <c r="AQ368" s="50"/>
      <c r="AR368" s="50"/>
      <c r="AS368" s="50"/>
      <c r="AT368" s="50"/>
      <c r="AU368" s="50">
        <f t="shared" si="191"/>
        <v>0</v>
      </c>
      <c r="AV368" s="50"/>
      <c r="AW368" s="50"/>
      <c r="AX368" s="50"/>
      <c r="AY368" s="50"/>
      <c r="AZ368" s="50"/>
      <c r="BA368" s="50"/>
      <c r="BB368" s="50"/>
      <c r="BC368" s="50"/>
      <c r="BD368" s="50"/>
      <c r="BE368" s="50"/>
      <c r="BF368" s="50"/>
      <c r="BG368" s="50"/>
      <c r="BH368" s="50"/>
      <c r="BI368" s="50"/>
      <c r="BJ368" s="50"/>
      <c r="BK368" s="50"/>
      <c r="BL368" s="50"/>
      <c r="BM368" s="50"/>
      <c r="BN368" s="50"/>
      <c r="BO368" s="50"/>
      <c r="BP368" s="50"/>
      <c r="BQ368" s="50"/>
      <c r="BR368" s="50"/>
      <c r="BS368" s="50"/>
      <c r="BT368" s="50"/>
      <c r="BU368" s="50"/>
      <c r="BV368" s="50"/>
      <c r="BW368" s="50"/>
      <c r="BX368" s="50"/>
      <c r="BY368" s="50"/>
      <c r="BZ368" s="50"/>
      <c r="CA368" s="50"/>
      <c r="CB368" s="50"/>
      <c r="CC368" s="50"/>
      <c r="CD368" s="50"/>
      <c r="CE368" s="50"/>
      <c r="CF368" s="50"/>
      <c r="CG368" s="50"/>
      <c r="CH368" s="50"/>
      <c r="CI368" s="50"/>
      <c r="CJ368" s="50">
        <f t="shared" si="192"/>
        <v>0</v>
      </c>
      <c r="CK368" s="50">
        <f t="shared" si="176"/>
        <v>0</v>
      </c>
      <c r="CL368" s="50">
        <f t="shared" si="193"/>
        <v>0</v>
      </c>
      <c r="CN368" s="138"/>
      <c r="CO368" s="138"/>
    </row>
    <row r="369" spans="1:93" x14ac:dyDescent="0.25">
      <c r="A369" s="129">
        <f t="shared" si="158"/>
        <v>360</v>
      </c>
      <c r="B369" s="194"/>
      <c r="C369" s="59" t="s">
        <v>313</v>
      </c>
      <c r="D369" s="60">
        <v>107</v>
      </c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50"/>
      <c r="AR369" s="50"/>
      <c r="AS369" s="50"/>
      <c r="AT369" s="50"/>
      <c r="AU369" s="50">
        <f t="shared" si="191"/>
        <v>0</v>
      </c>
      <c r="AV369" s="50"/>
      <c r="AW369" s="50"/>
      <c r="AX369" s="50"/>
      <c r="AY369" s="50"/>
      <c r="AZ369" s="50"/>
      <c r="BA369" s="50"/>
      <c r="BB369" s="50"/>
      <c r="BC369" s="50"/>
      <c r="BD369" s="50"/>
      <c r="BE369" s="50"/>
      <c r="BF369" s="50"/>
      <c r="BG369" s="50"/>
      <c r="BH369" s="50"/>
      <c r="BI369" s="50"/>
      <c r="BJ369" s="50"/>
      <c r="BK369" s="50"/>
      <c r="BL369" s="50"/>
      <c r="BM369" s="50"/>
      <c r="BN369" s="50"/>
      <c r="BO369" s="50"/>
      <c r="BP369" s="50"/>
      <c r="BQ369" s="50"/>
      <c r="BR369" s="50"/>
      <c r="BS369" s="50"/>
      <c r="BT369" s="50"/>
      <c r="BU369" s="50"/>
      <c r="BV369" s="50"/>
      <c r="BW369" s="50"/>
      <c r="BX369" s="50"/>
      <c r="BY369" s="50"/>
      <c r="BZ369" s="50"/>
      <c r="CA369" s="50"/>
      <c r="CB369" s="50"/>
      <c r="CC369" s="50"/>
      <c r="CD369" s="50"/>
      <c r="CE369" s="50"/>
      <c r="CF369" s="50"/>
      <c r="CG369" s="50"/>
      <c r="CH369" s="50"/>
      <c r="CI369" s="50"/>
      <c r="CJ369" s="50">
        <f t="shared" si="192"/>
        <v>0</v>
      </c>
      <c r="CK369" s="50">
        <f t="shared" si="176"/>
        <v>0</v>
      </c>
      <c r="CL369" s="50">
        <f t="shared" si="193"/>
        <v>0</v>
      </c>
      <c r="CN369" s="138"/>
      <c r="CO369" s="138"/>
    </row>
    <row r="370" spans="1:93" x14ac:dyDescent="0.25">
      <c r="A370" s="129">
        <f t="shared" si="158"/>
        <v>361</v>
      </c>
      <c r="B370" s="208" t="s">
        <v>325</v>
      </c>
      <c r="C370" s="209"/>
      <c r="D370" s="210"/>
      <c r="E370" s="141">
        <f t="shared" ref="E370:CL370" si="194">SUM(E364:E369)</f>
        <v>0</v>
      </c>
      <c r="F370" s="141">
        <f t="shared" si="194"/>
        <v>0</v>
      </c>
      <c r="G370" s="141">
        <f t="shared" si="194"/>
        <v>0</v>
      </c>
      <c r="H370" s="141">
        <f t="shared" si="194"/>
        <v>0</v>
      </c>
      <c r="I370" s="141">
        <f t="shared" si="194"/>
        <v>0</v>
      </c>
      <c r="J370" s="141">
        <f t="shared" si="194"/>
        <v>0</v>
      </c>
      <c r="K370" s="141">
        <f t="shared" si="194"/>
        <v>0</v>
      </c>
      <c r="L370" s="141">
        <f t="shared" si="194"/>
        <v>0</v>
      </c>
      <c r="M370" s="141">
        <f t="shared" si="194"/>
        <v>0</v>
      </c>
      <c r="N370" s="141">
        <f t="shared" si="194"/>
        <v>0</v>
      </c>
      <c r="O370" s="141">
        <f t="shared" si="194"/>
        <v>0</v>
      </c>
      <c r="P370" s="141">
        <f t="shared" si="194"/>
        <v>0</v>
      </c>
      <c r="Q370" s="141">
        <f t="shared" si="194"/>
        <v>0</v>
      </c>
      <c r="R370" s="141">
        <f t="shared" si="194"/>
        <v>0</v>
      </c>
      <c r="S370" s="141">
        <f t="shared" si="194"/>
        <v>0</v>
      </c>
      <c r="T370" s="141">
        <f t="shared" si="194"/>
        <v>0</v>
      </c>
      <c r="U370" s="141">
        <f t="shared" si="194"/>
        <v>0</v>
      </c>
      <c r="V370" s="141">
        <f t="shared" si="194"/>
        <v>0</v>
      </c>
      <c r="W370" s="141">
        <f t="shared" si="194"/>
        <v>0</v>
      </c>
      <c r="X370" s="141">
        <f t="shared" si="194"/>
        <v>0</v>
      </c>
      <c r="Y370" s="141">
        <f t="shared" si="194"/>
        <v>0</v>
      </c>
      <c r="Z370" s="141">
        <f t="shared" si="194"/>
        <v>0</v>
      </c>
      <c r="AA370" s="141">
        <f t="shared" si="194"/>
        <v>0</v>
      </c>
      <c r="AB370" s="141">
        <f t="shared" si="194"/>
        <v>0</v>
      </c>
      <c r="AC370" s="141">
        <f t="shared" si="194"/>
        <v>0</v>
      </c>
      <c r="AD370" s="141">
        <f t="shared" si="194"/>
        <v>0</v>
      </c>
      <c r="AE370" s="141">
        <f t="shared" si="194"/>
        <v>0</v>
      </c>
      <c r="AF370" s="141">
        <f t="shared" si="194"/>
        <v>0</v>
      </c>
      <c r="AG370" s="141">
        <f t="shared" si="194"/>
        <v>0</v>
      </c>
      <c r="AH370" s="141">
        <f t="shared" si="194"/>
        <v>0</v>
      </c>
      <c r="AI370" s="141">
        <f t="shared" si="194"/>
        <v>0</v>
      </c>
      <c r="AJ370" s="141">
        <f t="shared" si="194"/>
        <v>0</v>
      </c>
      <c r="AK370" s="141">
        <f t="shared" si="194"/>
        <v>0</v>
      </c>
      <c r="AL370" s="141">
        <f t="shared" si="194"/>
        <v>0</v>
      </c>
      <c r="AM370" s="141">
        <f t="shared" si="194"/>
        <v>0</v>
      </c>
      <c r="AN370" s="141">
        <f t="shared" si="194"/>
        <v>0</v>
      </c>
      <c r="AO370" s="141">
        <f t="shared" si="194"/>
        <v>0</v>
      </c>
      <c r="AP370" s="141"/>
      <c r="AQ370" s="141">
        <f t="shared" si="194"/>
        <v>0</v>
      </c>
      <c r="AR370" s="141">
        <f t="shared" si="194"/>
        <v>0</v>
      </c>
      <c r="AS370" s="141">
        <f t="shared" si="194"/>
        <v>0</v>
      </c>
      <c r="AT370" s="141">
        <f t="shared" si="194"/>
        <v>0</v>
      </c>
      <c r="AU370" s="141">
        <f>SUM(AU364:AU369)</f>
        <v>0</v>
      </c>
      <c r="AV370" s="141">
        <f t="shared" si="194"/>
        <v>0</v>
      </c>
      <c r="AW370" s="141">
        <f t="shared" si="194"/>
        <v>0</v>
      </c>
      <c r="AX370" s="141">
        <f t="shared" si="194"/>
        <v>0</v>
      </c>
      <c r="AY370" s="141">
        <f t="shared" si="194"/>
        <v>0</v>
      </c>
      <c r="AZ370" s="141">
        <f t="shared" si="194"/>
        <v>0</v>
      </c>
      <c r="BA370" s="141">
        <f t="shared" si="194"/>
        <v>0</v>
      </c>
      <c r="BB370" s="141">
        <f t="shared" si="194"/>
        <v>0</v>
      </c>
      <c r="BC370" s="141">
        <f t="shared" si="194"/>
        <v>0</v>
      </c>
      <c r="BD370" s="141">
        <f t="shared" si="194"/>
        <v>0</v>
      </c>
      <c r="BE370" s="141">
        <f t="shared" si="194"/>
        <v>0</v>
      </c>
      <c r="BF370" s="141">
        <f t="shared" si="194"/>
        <v>0</v>
      </c>
      <c r="BG370" s="141">
        <f t="shared" si="194"/>
        <v>0</v>
      </c>
      <c r="BH370" s="141">
        <f t="shared" si="194"/>
        <v>0</v>
      </c>
      <c r="BI370" s="141">
        <f t="shared" si="194"/>
        <v>0</v>
      </c>
      <c r="BJ370" s="141">
        <f t="shared" si="194"/>
        <v>0</v>
      </c>
      <c r="BK370" s="141">
        <f t="shared" si="194"/>
        <v>0</v>
      </c>
      <c r="BL370" s="141">
        <f t="shared" si="194"/>
        <v>0</v>
      </c>
      <c r="BM370" s="141">
        <f t="shared" si="194"/>
        <v>0</v>
      </c>
      <c r="BN370" s="141">
        <f t="shared" si="194"/>
        <v>0</v>
      </c>
      <c r="BO370" s="141">
        <f t="shared" si="194"/>
        <v>0</v>
      </c>
      <c r="BP370" s="141">
        <f t="shared" si="194"/>
        <v>0</v>
      </c>
      <c r="BQ370" s="141">
        <f t="shared" si="194"/>
        <v>0</v>
      </c>
      <c r="BR370" s="141">
        <f t="shared" si="194"/>
        <v>0</v>
      </c>
      <c r="BS370" s="141">
        <f t="shared" si="194"/>
        <v>0</v>
      </c>
      <c r="BT370" s="141">
        <f t="shared" si="194"/>
        <v>0</v>
      </c>
      <c r="BU370" s="141">
        <f t="shared" si="194"/>
        <v>0</v>
      </c>
      <c r="BV370" s="141">
        <f t="shared" si="194"/>
        <v>0</v>
      </c>
      <c r="BW370" s="141">
        <f t="shared" si="194"/>
        <v>0</v>
      </c>
      <c r="BX370" s="141">
        <f t="shared" si="194"/>
        <v>0</v>
      </c>
      <c r="BY370" s="141">
        <f t="shared" si="194"/>
        <v>0</v>
      </c>
      <c r="BZ370" s="141">
        <f t="shared" si="194"/>
        <v>0</v>
      </c>
      <c r="CA370" s="141">
        <f t="shared" si="194"/>
        <v>0</v>
      </c>
      <c r="CB370" s="141">
        <f t="shared" si="194"/>
        <v>0</v>
      </c>
      <c r="CC370" s="141">
        <f t="shared" si="194"/>
        <v>0</v>
      </c>
      <c r="CD370" s="141">
        <f t="shared" si="194"/>
        <v>0</v>
      </c>
      <c r="CE370" s="141">
        <f t="shared" si="194"/>
        <v>0</v>
      </c>
      <c r="CF370" s="141">
        <f t="shared" si="194"/>
        <v>0</v>
      </c>
      <c r="CG370" s="141">
        <f t="shared" si="194"/>
        <v>0</v>
      </c>
      <c r="CH370" s="141">
        <f t="shared" si="194"/>
        <v>0</v>
      </c>
      <c r="CI370" s="141">
        <f t="shared" si="194"/>
        <v>0</v>
      </c>
      <c r="CJ370" s="141">
        <f t="shared" si="194"/>
        <v>0</v>
      </c>
      <c r="CK370" s="141">
        <f t="shared" si="194"/>
        <v>0</v>
      </c>
      <c r="CL370" s="141">
        <f t="shared" si="194"/>
        <v>0</v>
      </c>
      <c r="CN370" s="138"/>
      <c r="CO370" s="138"/>
    </row>
    <row r="371" spans="1:93" ht="15.6" customHeight="1" x14ac:dyDescent="0.25">
      <c r="A371" s="129">
        <f t="shared" si="158"/>
        <v>362</v>
      </c>
      <c r="B371" s="193"/>
      <c r="C371" s="28" t="s">
        <v>330</v>
      </c>
      <c r="D371" s="35">
        <v>108</v>
      </c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50"/>
      <c r="AR371" s="50"/>
      <c r="AS371" s="50"/>
      <c r="AT371" s="50"/>
      <c r="AU371" s="50">
        <f>SUM(F371:AT371)</f>
        <v>0</v>
      </c>
      <c r="AV371" s="50"/>
      <c r="AW371" s="50"/>
      <c r="AX371" s="50"/>
      <c r="AY371" s="50"/>
      <c r="AZ371" s="50"/>
      <c r="BA371" s="50"/>
      <c r="BB371" s="50"/>
      <c r="BC371" s="50"/>
      <c r="BD371" s="50"/>
      <c r="BE371" s="50"/>
      <c r="BF371" s="50"/>
      <c r="BG371" s="50"/>
      <c r="BH371" s="50"/>
      <c r="BI371" s="50"/>
      <c r="BJ371" s="50"/>
      <c r="BK371" s="50"/>
      <c r="BL371" s="50"/>
      <c r="BM371" s="50"/>
      <c r="BN371" s="50"/>
      <c r="BO371" s="50"/>
      <c r="BP371" s="50"/>
      <c r="BQ371" s="50"/>
      <c r="BR371" s="50"/>
      <c r="BS371" s="50"/>
      <c r="BT371" s="50"/>
      <c r="BU371" s="50"/>
      <c r="BV371" s="50">
        <v>0</v>
      </c>
      <c r="BW371" s="50">
        <v>0</v>
      </c>
      <c r="BX371" s="50">
        <v>0</v>
      </c>
      <c r="BY371" s="50">
        <v>0</v>
      </c>
      <c r="BZ371" s="50">
        <v>0</v>
      </c>
      <c r="CA371" s="50">
        <v>0</v>
      </c>
      <c r="CB371" s="50"/>
      <c r="CC371" s="50"/>
      <c r="CD371" s="50"/>
      <c r="CE371" s="50"/>
      <c r="CF371" s="50"/>
      <c r="CG371" s="50"/>
      <c r="CH371" s="50"/>
      <c r="CI371" s="50"/>
      <c r="CJ371" s="50">
        <f>SUM(AV371:CI371)</f>
        <v>0</v>
      </c>
      <c r="CK371" s="50">
        <f t="shared" si="176"/>
        <v>0</v>
      </c>
      <c r="CL371" s="50">
        <f>CK371+E371</f>
        <v>0</v>
      </c>
      <c r="CN371" s="138"/>
      <c r="CO371" s="138"/>
    </row>
    <row r="372" spans="1:93" ht="15.6" customHeight="1" x14ac:dyDescent="0.25">
      <c r="A372" s="129">
        <f t="shared" si="158"/>
        <v>363</v>
      </c>
      <c r="B372" s="193"/>
      <c r="C372" s="31" t="s">
        <v>331</v>
      </c>
      <c r="D372" s="26">
        <v>108</v>
      </c>
      <c r="E372" s="50">
        <v>-493745.09916666668</v>
      </c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>
        <v>-152.47083333332557</v>
      </c>
      <c r="Y372" s="50">
        <v>-1750.0468699999994</v>
      </c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50"/>
      <c r="AR372" s="50"/>
      <c r="AS372" s="50"/>
      <c r="AT372" s="50"/>
      <c r="AU372" s="50">
        <f>SUM(F372:AT372)</f>
        <v>-1902.517703333325</v>
      </c>
      <c r="AV372" s="50"/>
      <c r="AW372" s="50"/>
      <c r="AX372" s="50"/>
      <c r="AY372" s="50"/>
      <c r="AZ372" s="50"/>
      <c r="BA372" s="50"/>
      <c r="BB372" s="50"/>
      <c r="BC372" s="50"/>
      <c r="BD372" s="50"/>
      <c r="BE372" s="50"/>
      <c r="BF372" s="50"/>
      <c r="BG372" s="50"/>
      <c r="BH372" s="50"/>
      <c r="BI372" s="50"/>
      <c r="BJ372" s="50"/>
      <c r="BK372" s="50"/>
      <c r="BL372" s="50"/>
      <c r="BM372" s="50"/>
      <c r="BN372" s="50"/>
      <c r="BO372" s="50"/>
      <c r="BP372" s="50"/>
      <c r="BQ372" s="50"/>
      <c r="BR372" s="50"/>
      <c r="BS372" s="50"/>
      <c r="BT372" s="50"/>
      <c r="BU372" s="50"/>
      <c r="BV372" s="50">
        <v>-159.09312999999383</v>
      </c>
      <c r="BW372" s="50">
        <v>0</v>
      </c>
      <c r="BX372" s="50">
        <v>0</v>
      </c>
      <c r="BY372" s="50">
        <v>0</v>
      </c>
      <c r="BZ372" s="50">
        <v>0</v>
      </c>
      <c r="CA372" s="50">
        <v>0</v>
      </c>
      <c r="CB372" s="50"/>
      <c r="CC372" s="50"/>
      <c r="CD372" s="50"/>
      <c r="CE372" s="50"/>
      <c r="CF372" s="50"/>
      <c r="CG372" s="50"/>
      <c r="CH372" s="50"/>
      <c r="CI372" s="50"/>
      <c r="CJ372" s="50">
        <f>SUM(AV372:CI372)</f>
        <v>-159.09312999999383</v>
      </c>
      <c r="CK372" s="50">
        <f t="shared" si="176"/>
        <v>-2061.6108333333186</v>
      </c>
      <c r="CL372" s="50">
        <f>CK372+E372</f>
        <v>-495806.71</v>
      </c>
      <c r="CN372" s="138"/>
      <c r="CO372" s="138"/>
    </row>
    <row r="373" spans="1:93" ht="15.6" customHeight="1" x14ac:dyDescent="0.25">
      <c r="A373" s="129">
        <f t="shared" si="158"/>
        <v>364</v>
      </c>
      <c r="B373" s="193"/>
      <c r="C373" s="31" t="s">
        <v>332</v>
      </c>
      <c r="D373" s="26">
        <v>108</v>
      </c>
      <c r="E373" s="50">
        <v>-5865540.9500000002</v>
      </c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50"/>
      <c r="AR373" s="50"/>
      <c r="AS373" s="50"/>
      <c r="AT373" s="50"/>
      <c r="AU373" s="50">
        <f>SUM(F373:AT373)</f>
        <v>0</v>
      </c>
      <c r="AV373" s="50"/>
      <c r="AW373" s="50"/>
      <c r="AX373" s="50"/>
      <c r="AY373" s="50"/>
      <c r="AZ373" s="50"/>
      <c r="BA373" s="50"/>
      <c r="BB373" s="50"/>
      <c r="BC373" s="50"/>
      <c r="BD373" s="50"/>
      <c r="BE373" s="50"/>
      <c r="BF373" s="50"/>
      <c r="BG373" s="50"/>
      <c r="BH373" s="50"/>
      <c r="BI373" s="50"/>
      <c r="BJ373" s="50"/>
      <c r="BK373" s="50"/>
      <c r="BL373" s="50"/>
      <c r="BM373" s="50"/>
      <c r="BN373" s="50"/>
      <c r="BO373" s="50"/>
      <c r="BP373" s="50"/>
      <c r="BQ373" s="50"/>
      <c r="BR373" s="50"/>
      <c r="BS373" s="50"/>
      <c r="BT373" s="50"/>
      <c r="BU373" s="50"/>
      <c r="BV373" s="50">
        <v>0</v>
      </c>
      <c r="BW373" s="50">
        <v>0</v>
      </c>
      <c r="BX373" s="50">
        <v>0</v>
      </c>
      <c r="BY373" s="50">
        <v>0</v>
      </c>
      <c r="BZ373" s="50">
        <v>0</v>
      </c>
      <c r="CA373" s="50">
        <v>0</v>
      </c>
      <c r="CB373" s="50"/>
      <c r="CC373" s="50"/>
      <c r="CD373" s="50"/>
      <c r="CE373" s="50"/>
      <c r="CF373" s="50"/>
      <c r="CG373" s="50"/>
      <c r="CH373" s="50"/>
      <c r="CI373" s="50"/>
      <c r="CJ373" s="50">
        <f>SUM(AV373:CI373)</f>
        <v>0</v>
      </c>
      <c r="CK373" s="50">
        <f t="shared" si="176"/>
        <v>0</v>
      </c>
      <c r="CL373" s="50">
        <f>CK373+E373</f>
        <v>-5865540.9500000002</v>
      </c>
      <c r="CN373" s="138"/>
      <c r="CO373" s="138"/>
    </row>
    <row r="374" spans="1:93" ht="15.6" customHeight="1" x14ac:dyDescent="0.25">
      <c r="A374" s="129">
        <f t="shared" si="158"/>
        <v>365</v>
      </c>
      <c r="B374" s="193"/>
      <c r="C374" s="31" t="s">
        <v>333</v>
      </c>
      <c r="D374" s="26">
        <v>108</v>
      </c>
      <c r="E374" s="50">
        <v>-1083.3399999999999</v>
      </c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50"/>
      <c r="AR374" s="50"/>
      <c r="AS374" s="50"/>
      <c r="AT374" s="50"/>
      <c r="AU374" s="50">
        <f>SUM(F374:AT374)</f>
        <v>0</v>
      </c>
      <c r="AV374" s="50"/>
      <c r="AW374" s="50"/>
      <c r="AX374" s="50"/>
      <c r="AY374" s="50"/>
      <c r="AZ374" s="50"/>
      <c r="BA374" s="50"/>
      <c r="BB374" s="50"/>
      <c r="BC374" s="50"/>
      <c r="BD374" s="50"/>
      <c r="BE374" s="50"/>
      <c r="BF374" s="50"/>
      <c r="BG374" s="50"/>
      <c r="BH374" s="50"/>
      <c r="BI374" s="50"/>
      <c r="BJ374" s="50"/>
      <c r="BK374" s="50"/>
      <c r="BL374" s="50"/>
      <c r="BM374" s="50"/>
      <c r="BN374" s="50"/>
      <c r="BO374" s="50"/>
      <c r="BP374" s="50"/>
      <c r="BQ374" s="50"/>
      <c r="BR374" s="50"/>
      <c r="BS374" s="50"/>
      <c r="BT374" s="50"/>
      <c r="BU374" s="50"/>
      <c r="BV374" s="50">
        <v>0</v>
      </c>
      <c r="BW374" s="50">
        <v>0</v>
      </c>
      <c r="BX374" s="50">
        <v>0</v>
      </c>
      <c r="BY374" s="50">
        <v>0</v>
      </c>
      <c r="BZ374" s="50">
        <v>0</v>
      </c>
      <c r="CA374" s="50">
        <v>0</v>
      </c>
      <c r="CB374" s="50"/>
      <c r="CC374" s="50"/>
      <c r="CD374" s="50"/>
      <c r="CE374" s="50"/>
      <c r="CF374" s="50"/>
      <c r="CG374" s="50"/>
      <c r="CH374" s="50"/>
      <c r="CI374" s="50"/>
      <c r="CJ374" s="50">
        <f>SUM(AV374:CI374)</f>
        <v>0</v>
      </c>
      <c r="CK374" s="50">
        <f t="shared" si="176"/>
        <v>0</v>
      </c>
      <c r="CL374" s="50">
        <f>CK374+E374</f>
        <v>-1083.3399999999999</v>
      </c>
      <c r="CN374" s="138"/>
      <c r="CO374" s="138"/>
    </row>
    <row r="375" spans="1:93" ht="15.6" customHeight="1" x14ac:dyDescent="0.25">
      <c r="A375" s="129">
        <f t="shared" si="158"/>
        <v>366</v>
      </c>
      <c r="B375" s="193"/>
      <c r="C375" s="37" t="s">
        <v>334</v>
      </c>
      <c r="D375" s="38">
        <v>108</v>
      </c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50"/>
      <c r="AR375" s="50"/>
      <c r="AS375" s="50"/>
      <c r="AT375" s="50"/>
      <c r="AU375" s="50">
        <f>SUM(F375:AT375)</f>
        <v>0</v>
      </c>
      <c r="AV375" s="50"/>
      <c r="AW375" s="50"/>
      <c r="AX375" s="50"/>
      <c r="AY375" s="50"/>
      <c r="AZ375" s="50"/>
      <c r="BA375" s="50"/>
      <c r="BB375" s="50"/>
      <c r="BC375" s="50"/>
      <c r="BD375" s="50"/>
      <c r="BE375" s="50"/>
      <c r="BF375" s="50"/>
      <c r="BG375" s="50"/>
      <c r="BH375" s="50"/>
      <c r="BI375" s="50"/>
      <c r="BJ375" s="50"/>
      <c r="BK375" s="50"/>
      <c r="BL375" s="50"/>
      <c r="BM375" s="50"/>
      <c r="BN375" s="50"/>
      <c r="BO375" s="50"/>
      <c r="BP375" s="50"/>
      <c r="BQ375" s="50"/>
      <c r="BR375" s="50"/>
      <c r="BS375" s="50"/>
      <c r="BT375" s="50"/>
      <c r="BU375" s="50"/>
      <c r="BV375" s="50"/>
      <c r="BW375" s="50"/>
      <c r="BX375" s="50"/>
      <c r="BY375" s="50"/>
      <c r="BZ375" s="50"/>
      <c r="CA375" s="50"/>
      <c r="CB375" s="50"/>
      <c r="CC375" s="50"/>
      <c r="CD375" s="50"/>
      <c r="CE375" s="50"/>
      <c r="CF375" s="50"/>
      <c r="CG375" s="50"/>
      <c r="CH375" s="50"/>
      <c r="CI375" s="50"/>
      <c r="CJ375" s="50">
        <f>SUM(AV375:CI375)</f>
        <v>0</v>
      </c>
      <c r="CK375" s="50">
        <f t="shared" si="176"/>
        <v>0</v>
      </c>
      <c r="CL375" s="50">
        <f>CK375+E375</f>
        <v>0</v>
      </c>
      <c r="CN375" s="138"/>
      <c r="CO375" s="138"/>
    </row>
    <row r="376" spans="1:93" ht="15.6" customHeight="1" x14ac:dyDescent="0.25">
      <c r="A376" s="129">
        <f t="shared" si="158"/>
        <v>367</v>
      </c>
      <c r="B376" s="193"/>
      <c r="C376" s="223" t="s">
        <v>335</v>
      </c>
      <c r="D376" s="224"/>
      <c r="E376" s="141">
        <f>SUM(E371:E375)</f>
        <v>-6360369.3891666671</v>
      </c>
      <c r="F376" s="141">
        <f t="shared" ref="F376:CL376" si="195">SUM(F371:F375)</f>
        <v>0</v>
      </c>
      <c r="G376" s="141">
        <f t="shared" si="195"/>
        <v>0</v>
      </c>
      <c r="H376" s="141">
        <f t="shared" si="195"/>
        <v>0</v>
      </c>
      <c r="I376" s="141">
        <f t="shared" si="195"/>
        <v>0</v>
      </c>
      <c r="J376" s="141">
        <f t="shared" si="195"/>
        <v>0</v>
      </c>
      <c r="K376" s="141">
        <f t="shared" si="195"/>
        <v>0</v>
      </c>
      <c r="L376" s="141">
        <f t="shared" si="195"/>
        <v>0</v>
      </c>
      <c r="M376" s="141">
        <f t="shared" si="195"/>
        <v>0</v>
      </c>
      <c r="N376" s="141">
        <f t="shared" si="195"/>
        <v>0</v>
      </c>
      <c r="O376" s="141">
        <f t="shared" si="195"/>
        <v>0</v>
      </c>
      <c r="P376" s="141">
        <f t="shared" si="195"/>
        <v>0</v>
      </c>
      <c r="Q376" s="141">
        <f t="shared" si="195"/>
        <v>0</v>
      </c>
      <c r="R376" s="141">
        <f t="shared" si="195"/>
        <v>0</v>
      </c>
      <c r="S376" s="141">
        <f t="shared" si="195"/>
        <v>0</v>
      </c>
      <c r="T376" s="141">
        <f t="shared" si="195"/>
        <v>0</v>
      </c>
      <c r="U376" s="141">
        <f t="shared" si="195"/>
        <v>0</v>
      </c>
      <c r="V376" s="141">
        <f t="shared" si="195"/>
        <v>0</v>
      </c>
      <c r="W376" s="141">
        <f t="shared" si="195"/>
        <v>0</v>
      </c>
      <c r="X376" s="141">
        <f t="shared" si="195"/>
        <v>-152.47083333332557</v>
      </c>
      <c r="Y376" s="141">
        <f t="shared" si="195"/>
        <v>-1750.0468699999994</v>
      </c>
      <c r="Z376" s="141">
        <f t="shared" si="195"/>
        <v>0</v>
      </c>
      <c r="AA376" s="141">
        <f t="shared" si="195"/>
        <v>0</v>
      </c>
      <c r="AB376" s="141">
        <f t="shared" si="195"/>
        <v>0</v>
      </c>
      <c r="AC376" s="141">
        <f t="shared" si="195"/>
        <v>0</v>
      </c>
      <c r="AD376" s="141">
        <f t="shared" si="195"/>
        <v>0</v>
      </c>
      <c r="AE376" s="141">
        <f t="shared" si="195"/>
        <v>0</v>
      </c>
      <c r="AF376" s="141">
        <f t="shared" si="195"/>
        <v>0</v>
      </c>
      <c r="AG376" s="141">
        <f t="shared" si="195"/>
        <v>0</v>
      </c>
      <c r="AH376" s="141">
        <f t="shared" si="195"/>
        <v>0</v>
      </c>
      <c r="AI376" s="141">
        <f t="shared" si="195"/>
        <v>0</v>
      </c>
      <c r="AJ376" s="141">
        <f t="shared" si="195"/>
        <v>0</v>
      </c>
      <c r="AK376" s="141">
        <f t="shared" si="195"/>
        <v>0</v>
      </c>
      <c r="AL376" s="141">
        <f t="shared" si="195"/>
        <v>0</v>
      </c>
      <c r="AM376" s="141">
        <f t="shared" si="195"/>
        <v>0</v>
      </c>
      <c r="AN376" s="141">
        <f t="shared" si="195"/>
        <v>0</v>
      </c>
      <c r="AO376" s="141">
        <f t="shared" si="195"/>
        <v>0</v>
      </c>
      <c r="AP376" s="141"/>
      <c r="AQ376" s="141">
        <f t="shared" si="195"/>
        <v>0</v>
      </c>
      <c r="AR376" s="141">
        <f t="shared" si="195"/>
        <v>0</v>
      </c>
      <c r="AS376" s="141">
        <f t="shared" si="195"/>
        <v>0</v>
      </c>
      <c r="AT376" s="141">
        <f t="shared" si="195"/>
        <v>0</v>
      </c>
      <c r="AU376" s="141">
        <f>SUM(AU371:AU375)</f>
        <v>-1902.517703333325</v>
      </c>
      <c r="AV376" s="141">
        <f t="shared" si="195"/>
        <v>0</v>
      </c>
      <c r="AW376" s="141">
        <f t="shared" si="195"/>
        <v>0</v>
      </c>
      <c r="AX376" s="141">
        <f t="shared" si="195"/>
        <v>0</v>
      </c>
      <c r="AY376" s="141">
        <f t="shared" si="195"/>
        <v>0</v>
      </c>
      <c r="AZ376" s="141">
        <f t="shared" si="195"/>
        <v>0</v>
      </c>
      <c r="BA376" s="141">
        <f t="shared" si="195"/>
        <v>0</v>
      </c>
      <c r="BB376" s="141">
        <f t="shared" si="195"/>
        <v>0</v>
      </c>
      <c r="BC376" s="141">
        <f t="shared" si="195"/>
        <v>0</v>
      </c>
      <c r="BD376" s="141">
        <f t="shared" si="195"/>
        <v>0</v>
      </c>
      <c r="BE376" s="141">
        <f t="shared" si="195"/>
        <v>0</v>
      </c>
      <c r="BF376" s="141">
        <f t="shared" si="195"/>
        <v>0</v>
      </c>
      <c r="BG376" s="141">
        <f t="shared" si="195"/>
        <v>0</v>
      </c>
      <c r="BH376" s="141">
        <f t="shared" si="195"/>
        <v>0</v>
      </c>
      <c r="BI376" s="141">
        <f t="shared" si="195"/>
        <v>0</v>
      </c>
      <c r="BJ376" s="141">
        <f t="shared" si="195"/>
        <v>0</v>
      </c>
      <c r="BK376" s="141">
        <f t="shared" si="195"/>
        <v>0</v>
      </c>
      <c r="BL376" s="141">
        <f t="shared" si="195"/>
        <v>0</v>
      </c>
      <c r="BM376" s="141">
        <f t="shared" si="195"/>
        <v>0</v>
      </c>
      <c r="BN376" s="141">
        <f t="shared" si="195"/>
        <v>0</v>
      </c>
      <c r="BO376" s="141">
        <f t="shared" si="195"/>
        <v>0</v>
      </c>
      <c r="BP376" s="141">
        <f t="shared" si="195"/>
        <v>0</v>
      </c>
      <c r="BQ376" s="141">
        <f t="shared" si="195"/>
        <v>0</v>
      </c>
      <c r="BR376" s="141">
        <f t="shared" si="195"/>
        <v>0</v>
      </c>
      <c r="BS376" s="141">
        <f t="shared" si="195"/>
        <v>0</v>
      </c>
      <c r="BT376" s="141">
        <f t="shared" si="195"/>
        <v>0</v>
      </c>
      <c r="BU376" s="141">
        <f t="shared" si="195"/>
        <v>0</v>
      </c>
      <c r="BV376" s="141">
        <f t="shared" si="195"/>
        <v>-159.09312999999383</v>
      </c>
      <c r="BW376" s="141">
        <f t="shared" si="195"/>
        <v>0</v>
      </c>
      <c r="BX376" s="141">
        <f t="shared" si="195"/>
        <v>0</v>
      </c>
      <c r="BY376" s="141">
        <f t="shared" si="195"/>
        <v>0</v>
      </c>
      <c r="BZ376" s="141">
        <f t="shared" si="195"/>
        <v>0</v>
      </c>
      <c r="CA376" s="141">
        <f t="shared" si="195"/>
        <v>0</v>
      </c>
      <c r="CB376" s="141">
        <f t="shared" si="195"/>
        <v>0</v>
      </c>
      <c r="CC376" s="141">
        <f t="shared" si="195"/>
        <v>0</v>
      </c>
      <c r="CD376" s="141">
        <f t="shared" si="195"/>
        <v>0</v>
      </c>
      <c r="CE376" s="141">
        <f t="shared" si="195"/>
        <v>0</v>
      </c>
      <c r="CF376" s="141">
        <f t="shared" si="195"/>
        <v>0</v>
      </c>
      <c r="CG376" s="141">
        <f t="shared" si="195"/>
        <v>0</v>
      </c>
      <c r="CH376" s="141">
        <f t="shared" si="195"/>
        <v>0</v>
      </c>
      <c r="CI376" s="141">
        <f t="shared" si="195"/>
        <v>0</v>
      </c>
      <c r="CJ376" s="141">
        <f t="shared" si="195"/>
        <v>-159.09312999999383</v>
      </c>
      <c r="CK376" s="141">
        <f t="shared" si="195"/>
        <v>-2061.6108333333186</v>
      </c>
      <c r="CL376" s="141">
        <f t="shared" si="195"/>
        <v>-6362431</v>
      </c>
      <c r="CN376" s="138"/>
      <c r="CO376" s="138"/>
    </row>
    <row r="377" spans="1:93" ht="15.6" customHeight="1" x14ac:dyDescent="0.25">
      <c r="A377" s="129">
        <f t="shared" si="158"/>
        <v>368</v>
      </c>
      <c r="B377" s="193"/>
      <c r="C377" s="72" t="s">
        <v>336</v>
      </c>
      <c r="D377" s="60">
        <v>108</v>
      </c>
      <c r="E377" s="50">
        <v>-10508.181666666667</v>
      </c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>
        <v>0</v>
      </c>
      <c r="Y377" s="50">
        <v>0</v>
      </c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  <c r="AQ377" s="50"/>
      <c r="AR377" s="50"/>
      <c r="AS377" s="50"/>
      <c r="AT377" s="50"/>
      <c r="AU377" s="50">
        <f t="shared" ref="AU377:AU408" si="196">SUM(F377:AT377)</f>
        <v>0</v>
      </c>
      <c r="AV377" s="50"/>
      <c r="AW377" s="50"/>
      <c r="AX377" s="50"/>
      <c r="AY377" s="50"/>
      <c r="AZ377" s="50"/>
      <c r="BA377" s="50"/>
      <c r="BB377" s="50"/>
      <c r="BC377" s="50"/>
      <c r="BD377" s="50"/>
      <c r="BE377" s="50"/>
      <c r="BF377" s="50"/>
      <c r="BG377" s="50"/>
      <c r="BH377" s="50"/>
      <c r="BI377" s="50"/>
      <c r="BJ377" s="50"/>
      <c r="BK377" s="50"/>
      <c r="BL377" s="50"/>
      <c r="BM377" s="50"/>
      <c r="BN377" s="50"/>
      <c r="BO377" s="50"/>
      <c r="BP377" s="50"/>
      <c r="BQ377" s="50"/>
      <c r="BR377" s="50"/>
      <c r="BS377" s="50"/>
      <c r="BT377" s="50"/>
      <c r="BU377" s="50"/>
      <c r="BV377" s="50">
        <v>-607.69537499999933</v>
      </c>
      <c r="BW377" s="50">
        <v>0</v>
      </c>
      <c r="BX377" s="50">
        <v>0</v>
      </c>
      <c r="BY377" s="50">
        <v>0</v>
      </c>
      <c r="BZ377" s="50">
        <v>0</v>
      </c>
      <c r="CA377" s="50">
        <v>0</v>
      </c>
      <c r="CB377" s="50"/>
      <c r="CC377" s="50"/>
      <c r="CD377" s="50"/>
      <c r="CE377" s="50"/>
      <c r="CF377" s="50"/>
      <c r="CG377" s="50"/>
      <c r="CH377" s="50"/>
      <c r="CI377" s="50"/>
      <c r="CJ377" s="50">
        <f t="shared" ref="CJ377:CJ408" si="197">SUM(AV377:CI377)</f>
        <v>-607.69537499999933</v>
      </c>
      <c r="CK377" s="50">
        <f t="shared" si="176"/>
        <v>-607.69537499999933</v>
      </c>
      <c r="CL377" s="50">
        <f t="shared" ref="CL377:CL408" si="198">CK377+E377</f>
        <v>-11115.877041666667</v>
      </c>
      <c r="CN377" s="138"/>
      <c r="CO377" s="138"/>
    </row>
    <row r="378" spans="1:93" ht="15.6" customHeight="1" x14ac:dyDescent="0.25">
      <c r="A378" s="129">
        <f t="shared" si="158"/>
        <v>369</v>
      </c>
      <c r="B378" s="193"/>
      <c r="C378" s="72" t="s">
        <v>337</v>
      </c>
      <c r="D378" s="60">
        <v>108</v>
      </c>
      <c r="E378" s="50">
        <v>-691.92083333333346</v>
      </c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>
        <v>-617.59750000000031</v>
      </c>
      <c r="Y378" s="50">
        <v>-13.364625000000022</v>
      </c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  <c r="AQ378" s="50"/>
      <c r="AR378" s="50"/>
      <c r="AS378" s="50"/>
      <c r="AT378" s="50"/>
      <c r="AU378" s="50">
        <f t="shared" si="196"/>
        <v>-630.96212500000036</v>
      </c>
      <c r="AV378" s="50"/>
      <c r="AW378" s="50"/>
      <c r="AX378" s="50"/>
      <c r="AY378" s="50"/>
      <c r="AZ378" s="50"/>
      <c r="BA378" s="50"/>
      <c r="BB378" s="50"/>
      <c r="BC378" s="50"/>
      <c r="BD378" s="50"/>
      <c r="BE378" s="50"/>
      <c r="BF378" s="50"/>
      <c r="BG378" s="50"/>
      <c r="BH378" s="50"/>
      <c r="BI378" s="50"/>
      <c r="BJ378" s="50"/>
      <c r="BK378" s="50"/>
      <c r="BL378" s="50"/>
      <c r="BM378" s="50"/>
      <c r="BN378" s="50"/>
      <c r="BO378" s="50"/>
      <c r="BP378" s="50"/>
      <c r="BQ378" s="50"/>
      <c r="BR378" s="50"/>
      <c r="BS378" s="50"/>
      <c r="BT378" s="50"/>
      <c r="BU378" s="50"/>
      <c r="BV378" s="50">
        <v>0</v>
      </c>
      <c r="BW378" s="50">
        <v>0</v>
      </c>
      <c r="BX378" s="50">
        <v>0</v>
      </c>
      <c r="BY378" s="50">
        <v>0</v>
      </c>
      <c r="BZ378" s="50">
        <v>0</v>
      </c>
      <c r="CA378" s="50">
        <v>0</v>
      </c>
      <c r="CB378" s="50"/>
      <c r="CC378" s="50"/>
      <c r="CD378" s="50"/>
      <c r="CE378" s="50"/>
      <c r="CF378" s="50"/>
      <c r="CG378" s="50"/>
      <c r="CH378" s="50"/>
      <c r="CI378" s="50"/>
      <c r="CJ378" s="50">
        <f t="shared" si="197"/>
        <v>0</v>
      </c>
      <c r="CK378" s="50">
        <f t="shared" si="176"/>
        <v>-630.96212500000036</v>
      </c>
      <c r="CL378" s="50">
        <f t="shared" si="198"/>
        <v>-1322.8829583333338</v>
      </c>
      <c r="CN378" s="138"/>
      <c r="CO378" s="138"/>
    </row>
    <row r="379" spans="1:93" ht="15.6" customHeight="1" x14ac:dyDescent="0.25">
      <c r="A379" s="129">
        <f t="shared" si="158"/>
        <v>370</v>
      </c>
      <c r="B379" s="193"/>
      <c r="C379" s="72" t="s">
        <v>338</v>
      </c>
      <c r="D379" s="60">
        <v>108</v>
      </c>
      <c r="E379" s="50">
        <v>-579279.42791666673</v>
      </c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>
        <v>-15790.952083333279</v>
      </c>
      <c r="Y379" s="50">
        <v>-3974.6577699999993</v>
      </c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50"/>
      <c r="AR379" s="50"/>
      <c r="AS379" s="50"/>
      <c r="AT379" s="50"/>
      <c r="AU379" s="50">
        <f t="shared" si="196"/>
        <v>-19765.609853333277</v>
      </c>
      <c r="AV379" s="50"/>
      <c r="AW379" s="50"/>
      <c r="AX379" s="50"/>
      <c r="AY379" s="50"/>
      <c r="AZ379" s="50"/>
      <c r="BA379" s="50"/>
      <c r="BB379" s="50"/>
      <c r="BC379" s="50"/>
      <c r="BD379" s="50"/>
      <c r="BE379" s="50"/>
      <c r="BF379" s="50"/>
      <c r="BG379" s="50"/>
      <c r="BH379" s="50"/>
      <c r="BI379" s="50"/>
      <c r="BJ379" s="50"/>
      <c r="BK379" s="50"/>
      <c r="BL379" s="50"/>
      <c r="BM379" s="50"/>
      <c r="BN379" s="50"/>
      <c r="BO379" s="50"/>
      <c r="BP379" s="50"/>
      <c r="BQ379" s="50"/>
      <c r="BR379" s="50"/>
      <c r="BS379" s="50"/>
      <c r="BT379" s="50"/>
      <c r="BU379" s="50"/>
      <c r="BV379" s="50">
        <v>0</v>
      </c>
      <c r="BW379" s="50">
        <v>0</v>
      </c>
      <c r="BX379" s="50">
        <v>0</v>
      </c>
      <c r="BY379" s="50">
        <v>0</v>
      </c>
      <c r="BZ379" s="50">
        <v>0</v>
      </c>
      <c r="CA379" s="50">
        <v>0</v>
      </c>
      <c r="CB379" s="50"/>
      <c r="CC379" s="50"/>
      <c r="CD379" s="50"/>
      <c r="CE379" s="50"/>
      <c r="CF379" s="50"/>
      <c r="CG379" s="50"/>
      <c r="CH379" s="50"/>
      <c r="CI379" s="50"/>
      <c r="CJ379" s="50">
        <f t="shared" si="197"/>
        <v>0</v>
      </c>
      <c r="CK379" s="50">
        <f t="shared" si="176"/>
        <v>-19765.609853333277</v>
      </c>
      <c r="CL379" s="50">
        <f t="shared" si="198"/>
        <v>-599045.03777000005</v>
      </c>
      <c r="CN379" s="138"/>
      <c r="CO379" s="138"/>
    </row>
    <row r="380" spans="1:93" ht="15.6" customHeight="1" x14ac:dyDescent="0.25">
      <c r="A380" s="129">
        <f t="shared" si="158"/>
        <v>371</v>
      </c>
      <c r="B380" s="193"/>
      <c r="C380" s="72" t="s">
        <v>339</v>
      </c>
      <c r="D380" s="60">
        <v>108</v>
      </c>
      <c r="E380" s="50">
        <v>-7757654.4887499986</v>
      </c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>
        <v>-310098.11125000101</v>
      </c>
      <c r="Y380" s="50">
        <v>-206979.42981199993</v>
      </c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50"/>
      <c r="AR380" s="50"/>
      <c r="AS380" s="50"/>
      <c r="AT380" s="50"/>
      <c r="AU380" s="50">
        <f t="shared" si="196"/>
        <v>-517077.54106200091</v>
      </c>
      <c r="AV380" s="50"/>
      <c r="AW380" s="50"/>
      <c r="AX380" s="50"/>
      <c r="AY380" s="50"/>
      <c r="AZ380" s="50"/>
      <c r="BA380" s="50"/>
      <c r="BB380" s="50"/>
      <c r="BC380" s="50"/>
      <c r="BD380" s="50"/>
      <c r="BE380" s="50"/>
      <c r="BF380" s="50"/>
      <c r="BG380" s="50"/>
      <c r="BH380" s="50"/>
      <c r="BI380" s="50"/>
      <c r="BJ380" s="50"/>
      <c r="BK380" s="50"/>
      <c r="BL380" s="50"/>
      <c r="BM380" s="50"/>
      <c r="BN380" s="50"/>
      <c r="BO380" s="50"/>
      <c r="BP380" s="50"/>
      <c r="BQ380" s="50"/>
      <c r="BR380" s="50"/>
      <c r="BS380" s="50"/>
      <c r="BT380" s="50"/>
      <c r="BU380" s="50"/>
      <c r="BV380" s="50">
        <v>-12978.282229999895</v>
      </c>
      <c r="BW380" s="50">
        <v>-5.83</v>
      </c>
      <c r="BX380" s="50">
        <v>0</v>
      </c>
      <c r="BY380" s="50">
        <v>0</v>
      </c>
      <c r="BZ380" s="50">
        <v>0</v>
      </c>
      <c r="CA380" s="50">
        <v>-105.50999999999999</v>
      </c>
      <c r="CB380" s="50"/>
      <c r="CC380" s="50"/>
      <c r="CD380" s="50"/>
      <c r="CE380" s="50"/>
      <c r="CF380" s="50"/>
      <c r="CG380" s="50"/>
      <c r="CH380" s="50"/>
      <c r="CI380" s="50"/>
      <c r="CJ380" s="50">
        <f t="shared" si="197"/>
        <v>-13089.622229999895</v>
      </c>
      <c r="CK380" s="50">
        <f t="shared" si="176"/>
        <v>-530167.16329200077</v>
      </c>
      <c r="CL380" s="50">
        <f t="shared" si="198"/>
        <v>-8287821.6520419996</v>
      </c>
      <c r="CN380" s="138"/>
      <c r="CO380" s="138"/>
    </row>
    <row r="381" spans="1:93" ht="15.6" customHeight="1" x14ac:dyDescent="0.25">
      <c r="A381" s="129">
        <f t="shared" ref="A381:A444" si="199">A380+1</f>
        <v>372</v>
      </c>
      <c r="B381" s="193"/>
      <c r="C381" s="72" t="s">
        <v>340</v>
      </c>
      <c r="D381" s="60">
        <v>108</v>
      </c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50"/>
      <c r="AR381" s="50"/>
      <c r="AS381" s="50"/>
      <c r="AT381" s="50"/>
      <c r="AU381" s="50">
        <f t="shared" si="196"/>
        <v>0</v>
      </c>
      <c r="AV381" s="50"/>
      <c r="AW381" s="50"/>
      <c r="AX381" s="50"/>
      <c r="AY381" s="50"/>
      <c r="AZ381" s="50"/>
      <c r="BA381" s="50"/>
      <c r="BB381" s="50"/>
      <c r="BC381" s="50"/>
      <c r="BD381" s="50"/>
      <c r="BE381" s="50"/>
      <c r="BF381" s="50"/>
      <c r="BG381" s="50"/>
      <c r="BH381" s="50"/>
      <c r="BI381" s="50"/>
      <c r="BJ381" s="50"/>
      <c r="BK381" s="50"/>
      <c r="BL381" s="50"/>
      <c r="BM381" s="50"/>
      <c r="BN381" s="50"/>
      <c r="BO381" s="50"/>
      <c r="BP381" s="50"/>
      <c r="BQ381" s="50"/>
      <c r="BR381" s="50"/>
      <c r="BS381" s="50"/>
      <c r="BT381" s="50"/>
      <c r="BU381" s="50"/>
      <c r="BV381" s="50">
        <v>-206619.98381100036</v>
      </c>
      <c r="BW381" s="50">
        <v>0</v>
      </c>
      <c r="BX381" s="50">
        <v>0</v>
      </c>
      <c r="BY381" s="50">
        <v>0</v>
      </c>
      <c r="BZ381" s="50">
        <v>0</v>
      </c>
      <c r="CA381" s="50">
        <v>-2454.8000000000002</v>
      </c>
      <c r="CB381" s="50"/>
      <c r="CC381" s="50"/>
      <c r="CD381" s="50"/>
      <c r="CE381" s="50"/>
      <c r="CF381" s="50"/>
      <c r="CG381" s="50"/>
      <c r="CH381" s="50"/>
      <c r="CI381" s="50"/>
      <c r="CJ381" s="50">
        <f t="shared" si="197"/>
        <v>-209074.78381100035</v>
      </c>
      <c r="CK381" s="50">
        <f t="shared" si="176"/>
        <v>-209074.78381100035</v>
      </c>
      <c r="CL381" s="50">
        <f t="shared" si="198"/>
        <v>-209074.78381100035</v>
      </c>
      <c r="CN381" s="138"/>
      <c r="CO381" s="138"/>
    </row>
    <row r="382" spans="1:93" ht="15.6" customHeight="1" x14ac:dyDescent="0.25">
      <c r="A382" s="129">
        <f t="shared" si="199"/>
        <v>373</v>
      </c>
      <c r="B382" s="193"/>
      <c r="C382" s="72" t="s">
        <v>341</v>
      </c>
      <c r="D382" s="60">
        <v>108</v>
      </c>
      <c r="E382" s="50">
        <v>-1330761.1695833332</v>
      </c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>
        <v>-12905.040416666772</v>
      </c>
      <c r="Y382" s="50">
        <v>278.27014399999825</v>
      </c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50"/>
      <c r="AR382" s="50"/>
      <c r="AS382" s="50"/>
      <c r="AT382" s="50"/>
      <c r="AU382" s="50">
        <f t="shared" si="196"/>
        <v>-12626.770272666774</v>
      </c>
      <c r="AV382" s="50"/>
      <c r="AW382" s="50"/>
      <c r="AX382" s="50"/>
      <c r="AY382" s="50"/>
      <c r="AZ382" s="50"/>
      <c r="BA382" s="50"/>
      <c r="BB382" s="50"/>
      <c r="BC382" s="50"/>
      <c r="BD382" s="50"/>
      <c r="BE382" s="50"/>
      <c r="BF382" s="50"/>
      <c r="BG382" s="50"/>
      <c r="BH382" s="50"/>
      <c r="BI382" s="50"/>
      <c r="BJ382" s="50"/>
      <c r="BK382" s="50"/>
      <c r="BL382" s="50"/>
      <c r="BM382" s="50"/>
      <c r="BN382" s="50"/>
      <c r="BO382" s="50"/>
      <c r="BP382" s="50"/>
      <c r="BQ382" s="50"/>
      <c r="BR382" s="50"/>
      <c r="BS382" s="50"/>
      <c r="BT382" s="50"/>
      <c r="BU382" s="50"/>
      <c r="BV382" s="50">
        <v>0</v>
      </c>
      <c r="BW382" s="50">
        <v>0</v>
      </c>
      <c r="BX382" s="50">
        <v>0</v>
      </c>
      <c r="BY382" s="50">
        <v>0</v>
      </c>
      <c r="BZ382" s="50">
        <v>0</v>
      </c>
      <c r="CA382" s="50">
        <v>0</v>
      </c>
      <c r="CB382" s="50"/>
      <c r="CC382" s="50"/>
      <c r="CD382" s="50"/>
      <c r="CE382" s="50"/>
      <c r="CF382" s="50"/>
      <c r="CG382" s="50"/>
      <c r="CH382" s="50"/>
      <c r="CI382" s="50"/>
      <c r="CJ382" s="50">
        <f t="shared" si="197"/>
        <v>0</v>
      </c>
      <c r="CK382" s="50">
        <f t="shared" si="176"/>
        <v>-12626.770272666774</v>
      </c>
      <c r="CL382" s="50">
        <f t="shared" si="198"/>
        <v>-1343387.939856</v>
      </c>
      <c r="CN382" s="138"/>
      <c r="CO382" s="138"/>
    </row>
    <row r="383" spans="1:93" ht="15.6" customHeight="1" x14ac:dyDescent="0.25">
      <c r="A383" s="129">
        <f t="shared" si="199"/>
        <v>374</v>
      </c>
      <c r="B383" s="193"/>
      <c r="C383" s="72" t="s">
        <v>342</v>
      </c>
      <c r="D383" s="60">
        <v>108</v>
      </c>
      <c r="E383" s="50">
        <v>-2578318.1850000001</v>
      </c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>
        <v>-39186.104999999981</v>
      </c>
      <c r="Y383" s="50">
        <v>209.26347899999564</v>
      </c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  <c r="AQ383" s="50"/>
      <c r="AR383" s="50"/>
      <c r="AS383" s="50"/>
      <c r="AT383" s="50"/>
      <c r="AU383" s="50">
        <f t="shared" si="196"/>
        <v>-38976.841520999988</v>
      </c>
      <c r="AV383" s="50"/>
      <c r="AW383" s="50"/>
      <c r="AX383" s="50"/>
      <c r="AY383" s="50"/>
      <c r="AZ383" s="50"/>
      <c r="BA383" s="50"/>
      <c r="BB383" s="50"/>
      <c r="BC383" s="50"/>
      <c r="BD383" s="50"/>
      <c r="BE383" s="50"/>
      <c r="BF383" s="50"/>
      <c r="BG383" s="50"/>
      <c r="BH383" s="50"/>
      <c r="BI383" s="50"/>
      <c r="BJ383" s="50"/>
      <c r="BK383" s="50"/>
      <c r="BL383" s="50"/>
      <c r="BM383" s="50"/>
      <c r="BN383" s="50"/>
      <c r="BO383" s="50"/>
      <c r="BP383" s="50"/>
      <c r="BQ383" s="50"/>
      <c r="BR383" s="50"/>
      <c r="BS383" s="50"/>
      <c r="BT383" s="50"/>
      <c r="BU383" s="50"/>
      <c r="BV383" s="50">
        <v>0</v>
      </c>
      <c r="BW383" s="50">
        <v>0</v>
      </c>
      <c r="BX383" s="50">
        <v>0</v>
      </c>
      <c r="BY383" s="50">
        <v>0</v>
      </c>
      <c r="BZ383" s="50">
        <v>0</v>
      </c>
      <c r="CA383" s="50">
        <v>0</v>
      </c>
      <c r="CB383" s="50"/>
      <c r="CC383" s="50"/>
      <c r="CD383" s="50"/>
      <c r="CE383" s="50"/>
      <c r="CF383" s="50"/>
      <c r="CG383" s="50"/>
      <c r="CH383" s="50"/>
      <c r="CI383" s="50"/>
      <c r="CJ383" s="50">
        <f t="shared" si="197"/>
        <v>0</v>
      </c>
      <c r="CK383" s="50">
        <f t="shared" si="176"/>
        <v>-38976.841520999988</v>
      </c>
      <c r="CL383" s="50">
        <f t="shared" si="198"/>
        <v>-2617295.0265210001</v>
      </c>
      <c r="CN383" s="138"/>
      <c r="CO383" s="138"/>
    </row>
    <row r="384" spans="1:93" ht="15.6" customHeight="1" x14ac:dyDescent="0.25">
      <c r="A384" s="129">
        <f t="shared" si="199"/>
        <v>375</v>
      </c>
      <c r="B384" s="193"/>
      <c r="C384" s="72" t="s">
        <v>343</v>
      </c>
      <c r="D384" s="60">
        <v>108</v>
      </c>
      <c r="E384" s="50">
        <v>-2140259.2945833332</v>
      </c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>
        <v>-44543.435416666791</v>
      </c>
      <c r="Y384" s="50">
        <v>-9963.1032699999942</v>
      </c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  <c r="AQ384" s="50"/>
      <c r="AR384" s="50"/>
      <c r="AS384" s="50"/>
      <c r="AT384" s="50"/>
      <c r="AU384" s="50">
        <f t="shared" si="196"/>
        <v>-54506.538686666783</v>
      </c>
      <c r="AV384" s="50"/>
      <c r="AW384" s="50"/>
      <c r="AX384" s="50"/>
      <c r="AY384" s="50"/>
      <c r="AZ384" s="50"/>
      <c r="BA384" s="50"/>
      <c r="BB384" s="50"/>
      <c r="BC384" s="50"/>
      <c r="BD384" s="50"/>
      <c r="BE384" s="50"/>
      <c r="BF384" s="50"/>
      <c r="BG384" s="50"/>
      <c r="BH384" s="50"/>
      <c r="BI384" s="50"/>
      <c r="BJ384" s="50"/>
      <c r="BK384" s="50"/>
      <c r="BL384" s="50"/>
      <c r="BM384" s="50"/>
      <c r="BN384" s="50"/>
      <c r="BO384" s="50"/>
      <c r="BP384" s="50"/>
      <c r="BQ384" s="50"/>
      <c r="BR384" s="50"/>
      <c r="BS384" s="50"/>
      <c r="BT384" s="50"/>
      <c r="BU384" s="50"/>
      <c r="BV384" s="50">
        <v>-37160.176729999948</v>
      </c>
      <c r="BW384" s="50">
        <v>0</v>
      </c>
      <c r="BX384" s="50">
        <v>0</v>
      </c>
      <c r="BY384" s="50">
        <v>0</v>
      </c>
      <c r="BZ384" s="50">
        <v>0</v>
      </c>
      <c r="CA384" s="50">
        <v>-191.54</v>
      </c>
      <c r="CB384" s="50"/>
      <c r="CC384" s="50"/>
      <c r="CD384" s="50"/>
      <c r="CE384" s="50"/>
      <c r="CF384" s="50"/>
      <c r="CG384" s="50"/>
      <c r="CH384" s="50"/>
      <c r="CI384" s="50"/>
      <c r="CJ384" s="50">
        <f t="shared" si="197"/>
        <v>-37351.716729999949</v>
      </c>
      <c r="CK384" s="50">
        <f t="shared" si="176"/>
        <v>-91858.25541666674</v>
      </c>
      <c r="CL384" s="50">
        <f t="shared" si="198"/>
        <v>-2232117.5499999998</v>
      </c>
      <c r="CN384" s="138"/>
      <c r="CO384" s="138"/>
    </row>
    <row r="385" spans="1:93" ht="15.6" customHeight="1" x14ac:dyDescent="0.25">
      <c r="A385" s="129">
        <f t="shared" si="199"/>
        <v>376</v>
      </c>
      <c r="B385" s="193"/>
      <c r="C385" s="72" t="s">
        <v>344</v>
      </c>
      <c r="D385" s="60">
        <v>108</v>
      </c>
      <c r="E385" s="50">
        <v>-10179751.259583334</v>
      </c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>
        <v>-396604.74041666649</v>
      </c>
      <c r="Y385" s="50">
        <v>-51877.394871999946</v>
      </c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50"/>
      <c r="AR385" s="50"/>
      <c r="AS385" s="50"/>
      <c r="AT385" s="50"/>
      <c r="AU385" s="50">
        <f t="shared" si="196"/>
        <v>-448482.13528866647</v>
      </c>
      <c r="AV385" s="50"/>
      <c r="AW385" s="50"/>
      <c r="AX385" s="50"/>
      <c r="AY385" s="50"/>
      <c r="AZ385" s="50"/>
      <c r="BA385" s="50"/>
      <c r="BB385" s="50"/>
      <c r="BC385" s="50"/>
      <c r="BD385" s="50"/>
      <c r="BE385" s="50"/>
      <c r="BF385" s="50"/>
      <c r="BG385" s="50"/>
      <c r="BH385" s="50"/>
      <c r="BI385" s="50"/>
      <c r="BJ385" s="50"/>
      <c r="BK385" s="50"/>
      <c r="BL385" s="50"/>
      <c r="BM385" s="50"/>
      <c r="BN385" s="50"/>
      <c r="BO385" s="50"/>
      <c r="BP385" s="50"/>
      <c r="BQ385" s="50"/>
      <c r="BR385" s="50"/>
      <c r="BS385" s="50"/>
      <c r="BT385" s="50"/>
      <c r="BU385" s="50"/>
      <c r="BV385" s="50">
        <v>-358351.72512799874</v>
      </c>
      <c r="BW385" s="50">
        <v>0</v>
      </c>
      <c r="BX385" s="50">
        <v>0</v>
      </c>
      <c r="BY385" s="50">
        <v>0</v>
      </c>
      <c r="BZ385" s="50">
        <v>0</v>
      </c>
      <c r="CA385" s="50">
        <v>-2431.0300000000002</v>
      </c>
      <c r="CB385" s="50"/>
      <c r="CC385" s="50"/>
      <c r="CD385" s="50"/>
      <c r="CE385" s="50"/>
      <c r="CF385" s="50"/>
      <c r="CG385" s="50"/>
      <c r="CH385" s="50"/>
      <c r="CI385" s="50"/>
      <c r="CJ385" s="50">
        <f t="shared" si="197"/>
        <v>-360782.75512799877</v>
      </c>
      <c r="CK385" s="50">
        <f t="shared" si="176"/>
        <v>-809264.89041666524</v>
      </c>
      <c r="CL385" s="50">
        <f t="shared" si="198"/>
        <v>-10989016.149999999</v>
      </c>
      <c r="CN385" s="138"/>
      <c r="CO385" s="138"/>
    </row>
    <row r="386" spans="1:93" ht="15.6" customHeight="1" x14ac:dyDescent="0.25">
      <c r="A386" s="129">
        <f t="shared" si="199"/>
        <v>377</v>
      </c>
      <c r="B386" s="193"/>
      <c r="C386" s="72" t="s">
        <v>345</v>
      </c>
      <c r="D386" s="60">
        <v>108</v>
      </c>
      <c r="E386" s="50">
        <v>-518006.62416666659</v>
      </c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>
        <v>-29696.355833333393</v>
      </c>
      <c r="Y386" s="50">
        <v>-2204.8432509999957</v>
      </c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  <c r="AQ386" s="50"/>
      <c r="AR386" s="50"/>
      <c r="AS386" s="50"/>
      <c r="AT386" s="50"/>
      <c r="AU386" s="50">
        <f t="shared" si="196"/>
        <v>-31901.199084333388</v>
      </c>
      <c r="AV386" s="50"/>
      <c r="AW386" s="50"/>
      <c r="AX386" s="50"/>
      <c r="AY386" s="50"/>
      <c r="AZ386" s="50"/>
      <c r="BA386" s="50"/>
      <c r="BB386" s="50"/>
      <c r="BC386" s="50"/>
      <c r="BD386" s="50"/>
      <c r="BE386" s="50"/>
      <c r="BF386" s="50"/>
      <c r="BG386" s="50"/>
      <c r="BH386" s="50"/>
      <c r="BI386" s="50"/>
      <c r="BJ386" s="50"/>
      <c r="BK386" s="50"/>
      <c r="BL386" s="50"/>
      <c r="BM386" s="50"/>
      <c r="BN386" s="50"/>
      <c r="BO386" s="50"/>
      <c r="BP386" s="50"/>
      <c r="BQ386" s="50"/>
      <c r="BR386" s="50"/>
      <c r="BS386" s="50"/>
      <c r="BT386" s="50"/>
      <c r="BU386" s="50"/>
      <c r="BV386" s="50">
        <v>-28062.216749000014</v>
      </c>
      <c r="BW386" s="50">
        <v>0</v>
      </c>
      <c r="BX386" s="50">
        <v>0</v>
      </c>
      <c r="BY386" s="50">
        <v>0</v>
      </c>
      <c r="BZ386" s="50">
        <v>0</v>
      </c>
      <c r="CA386" s="50">
        <v>-552.25</v>
      </c>
      <c r="CB386" s="50"/>
      <c r="CC386" s="50"/>
      <c r="CD386" s="50"/>
      <c r="CE386" s="50"/>
      <c r="CF386" s="50"/>
      <c r="CG386" s="50"/>
      <c r="CH386" s="50"/>
      <c r="CI386" s="50"/>
      <c r="CJ386" s="50">
        <f t="shared" si="197"/>
        <v>-28614.466749000014</v>
      </c>
      <c r="CK386" s="50">
        <f t="shared" si="176"/>
        <v>-60515.665833333405</v>
      </c>
      <c r="CL386" s="50">
        <f t="shared" si="198"/>
        <v>-578522.29</v>
      </c>
      <c r="CN386" s="138"/>
      <c r="CO386" s="138"/>
    </row>
    <row r="387" spans="1:93" ht="15.6" customHeight="1" x14ac:dyDescent="0.25">
      <c r="A387" s="129">
        <f t="shared" si="199"/>
        <v>378</v>
      </c>
      <c r="B387" s="193"/>
      <c r="C387" s="72" t="s">
        <v>346</v>
      </c>
      <c r="D387" s="60">
        <v>108</v>
      </c>
      <c r="E387" s="50">
        <v>-1487979.3449999997</v>
      </c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>
        <v>-40707.125000000233</v>
      </c>
      <c r="Y387" s="50">
        <v>-2731.3914879999847</v>
      </c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  <c r="AQ387" s="50"/>
      <c r="AR387" s="50"/>
      <c r="AS387" s="50"/>
      <c r="AT387" s="50"/>
      <c r="AU387" s="50">
        <f t="shared" si="196"/>
        <v>-43438.516488000219</v>
      </c>
      <c r="AV387" s="50"/>
      <c r="AW387" s="50"/>
      <c r="AX387" s="50"/>
      <c r="AY387" s="50"/>
      <c r="AZ387" s="50"/>
      <c r="BA387" s="50"/>
      <c r="BB387" s="50"/>
      <c r="BC387" s="50"/>
      <c r="BD387" s="50"/>
      <c r="BE387" s="50"/>
      <c r="BF387" s="50"/>
      <c r="BG387" s="50"/>
      <c r="BH387" s="50"/>
      <c r="BI387" s="50"/>
      <c r="BJ387" s="50"/>
      <c r="BK387" s="50"/>
      <c r="BL387" s="50"/>
      <c r="BM387" s="50"/>
      <c r="BN387" s="50"/>
      <c r="BO387" s="50"/>
      <c r="BP387" s="50"/>
      <c r="BQ387" s="50"/>
      <c r="BR387" s="50"/>
      <c r="BS387" s="50"/>
      <c r="BT387" s="50"/>
      <c r="BU387" s="50"/>
      <c r="BV387" s="50">
        <v>-38640.768511999864</v>
      </c>
      <c r="BW387" s="50">
        <v>0</v>
      </c>
      <c r="BX387" s="50">
        <v>0</v>
      </c>
      <c r="BY387" s="50">
        <v>0</v>
      </c>
      <c r="BZ387" s="50">
        <v>0</v>
      </c>
      <c r="CA387" s="50">
        <v>-80.459999999999994</v>
      </c>
      <c r="CB387" s="50"/>
      <c r="CC387" s="50"/>
      <c r="CD387" s="50"/>
      <c r="CE387" s="50"/>
      <c r="CF387" s="50"/>
      <c r="CG387" s="50"/>
      <c r="CH387" s="50"/>
      <c r="CI387" s="50"/>
      <c r="CJ387" s="50">
        <f t="shared" si="197"/>
        <v>-38721.228511999863</v>
      </c>
      <c r="CK387" s="50">
        <f t="shared" si="176"/>
        <v>-82159.745000000083</v>
      </c>
      <c r="CL387" s="50">
        <f t="shared" si="198"/>
        <v>-1570139.0899999999</v>
      </c>
      <c r="CN387" s="138"/>
      <c r="CO387" s="138"/>
    </row>
    <row r="388" spans="1:93" ht="15.6" customHeight="1" x14ac:dyDescent="0.25">
      <c r="A388" s="129">
        <f t="shared" si="199"/>
        <v>379</v>
      </c>
      <c r="B388" s="193"/>
      <c r="C388" s="72" t="s">
        <v>347</v>
      </c>
      <c r="D388" s="60">
        <v>108</v>
      </c>
      <c r="E388" s="50">
        <v>-112817.96375</v>
      </c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>
        <v>-5291.0762500000128</v>
      </c>
      <c r="Y388" s="50">
        <v>-2064.6658309999957</v>
      </c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  <c r="AQ388" s="50"/>
      <c r="AR388" s="50"/>
      <c r="AS388" s="50"/>
      <c r="AT388" s="50"/>
      <c r="AU388" s="50">
        <f t="shared" si="196"/>
        <v>-7355.7420810000085</v>
      </c>
      <c r="AV388" s="50"/>
      <c r="AW388" s="50"/>
      <c r="AX388" s="50"/>
      <c r="AY388" s="50"/>
      <c r="AZ388" s="50"/>
      <c r="BA388" s="50"/>
      <c r="BB388" s="50"/>
      <c r="BC388" s="50"/>
      <c r="BD388" s="50"/>
      <c r="BE388" s="50"/>
      <c r="BF388" s="50"/>
      <c r="BG388" s="50"/>
      <c r="BH388" s="50"/>
      <c r="BI388" s="50"/>
      <c r="BJ388" s="50"/>
      <c r="BK388" s="50"/>
      <c r="BL388" s="50"/>
      <c r="BM388" s="50"/>
      <c r="BN388" s="50"/>
      <c r="BO388" s="50"/>
      <c r="BP388" s="50"/>
      <c r="BQ388" s="50"/>
      <c r="BR388" s="50"/>
      <c r="BS388" s="50"/>
      <c r="BT388" s="50"/>
      <c r="BU388" s="50"/>
      <c r="BV388" s="50">
        <v>-12976.614169000008</v>
      </c>
      <c r="BW388" s="50">
        <v>22.8</v>
      </c>
      <c r="BX388" s="50">
        <v>0</v>
      </c>
      <c r="BY388" s="50">
        <v>0</v>
      </c>
      <c r="BZ388" s="50">
        <v>0</v>
      </c>
      <c r="CA388" s="50">
        <v>-110.48</v>
      </c>
      <c r="CB388" s="50"/>
      <c r="CC388" s="50"/>
      <c r="CD388" s="50"/>
      <c r="CE388" s="50"/>
      <c r="CF388" s="50"/>
      <c r="CG388" s="50"/>
      <c r="CH388" s="50"/>
      <c r="CI388" s="50"/>
      <c r="CJ388" s="50">
        <f t="shared" si="197"/>
        <v>-13064.294169000008</v>
      </c>
      <c r="CK388" s="50">
        <f t="shared" si="176"/>
        <v>-20420.036250000016</v>
      </c>
      <c r="CL388" s="50">
        <f t="shared" si="198"/>
        <v>-133238</v>
      </c>
      <c r="CN388" s="138"/>
      <c r="CO388" s="138"/>
    </row>
    <row r="389" spans="1:93" ht="15.6" customHeight="1" x14ac:dyDescent="0.25">
      <c r="A389" s="129">
        <f t="shared" si="199"/>
        <v>380</v>
      </c>
      <c r="B389" s="193"/>
      <c r="C389" s="72" t="s">
        <v>348</v>
      </c>
      <c r="D389" s="60">
        <v>108</v>
      </c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  <c r="AQ389" s="50"/>
      <c r="AR389" s="50"/>
      <c r="AS389" s="50"/>
      <c r="AT389" s="50"/>
      <c r="AU389" s="50">
        <f t="shared" si="196"/>
        <v>0</v>
      </c>
      <c r="AV389" s="50"/>
      <c r="AW389" s="50"/>
      <c r="AX389" s="50"/>
      <c r="AY389" s="50"/>
      <c r="AZ389" s="50"/>
      <c r="BA389" s="50"/>
      <c r="BB389" s="50"/>
      <c r="BC389" s="50"/>
      <c r="BD389" s="50"/>
      <c r="BE389" s="50"/>
      <c r="BF389" s="50"/>
      <c r="BG389" s="50"/>
      <c r="BH389" s="50"/>
      <c r="BI389" s="50"/>
      <c r="BJ389" s="50"/>
      <c r="BK389" s="50"/>
      <c r="BL389" s="50"/>
      <c r="BM389" s="50"/>
      <c r="BN389" s="50"/>
      <c r="BO389" s="50"/>
      <c r="BP389" s="50"/>
      <c r="BQ389" s="50"/>
      <c r="BR389" s="50"/>
      <c r="BS389" s="50"/>
      <c r="BT389" s="50"/>
      <c r="BU389" s="50"/>
      <c r="BV389" s="50"/>
      <c r="BW389" s="50"/>
      <c r="BX389" s="50"/>
      <c r="BY389" s="50"/>
      <c r="BZ389" s="50"/>
      <c r="CA389" s="50"/>
      <c r="CB389" s="50"/>
      <c r="CC389" s="50"/>
      <c r="CD389" s="50"/>
      <c r="CE389" s="50"/>
      <c r="CF389" s="50"/>
      <c r="CG389" s="50"/>
      <c r="CH389" s="50"/>
      <c r="CI389" s="50"/>
      <c r="CJ389" s="50">
        <f t="shared" si="197"/>
        <v>0</v>
      </c>
      <c r="CK389" s="50">
        <f t="shared" si="176"/>
        <v>0</v>
      </c>
      <c r="CL389" s="50">
        <f t="shared" si="198"/>
        <v>0</v>
      </c>
      <c r="CN389" s="138"/>
      <c r="CO389" s="138"/>
    </row>
    <row r="390" spans="1:93" ht="15.6" customHeight="1" x14ac:dyDescent="0.25">
      <c r="A390" s="129">
        <f t="shared" si="199"/>
        <v>381</v>
      </c>
      <c r="B390" s="193"/>
      <c r="C390" s="72" t="s">
        <v>349</v>
      </c>
      <c r="D390" s="60">
        <v>108</v>
      </c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>
        <v>0</v>
      </c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  <c r="AQ390" s="50"/>
      <c r="AR390" s="50"/>
      <c r="AS390" s="50"/>
      <c r="AT390" s="50"/>
      <c r="AU390" s="50">
        <f t="shared" si="196"/>
        <v>0</v>
      </c>
      <c r="AV390" s="50"/>
      <c r="AW390" s="50"/>
      <c r="AX390" s="50"/>
      <c r="AY390" s="50"/>
      <c r="AZ390" s="50"/>
      <c r="BA390" s="50"/>
      <c r="BB390" s="50"/>
      <c r="BC390" s="50"/>
      <c r="BD390" s="50"/>
      <c r="BE390" s="50"/>
      <c r="BF390" s="50"/>
      <c r="BG390" s="50"/>
      <c r="BH390" s="50"/>
      <c r="BI390" s="50"/>
      <c r="BJ390" s="50"/>
      <c r="BK390" s="50"/>
      <c r="BL390" s="50"/>
      <c r="BM390" s="50"/>
      <c r="BN390" s="50"/>
      <c r="BO390" s="50"/>
      <c r="BP390" s="50"/>
      <c r="BQ390" s="50"/>
      <c r="BR390" s="50"/>
      <c r="BS390" s="50"/>
      <c r="BT390" s="50"/>
      <c r="BU390" s="50"/>
      <c r="BV390" s="50">
        <v>0</v>
      </c>
      <c r="BW390" s="50">
        <v>0</v>
      </c>
      <c r="BX390" s="50">
        <v>0</v>
      </c>
      <c r="BY390" s="50">
        <v>0</v>
      </c>
      <c r="BZ390" s="50">
        <v>0</v>
      </c>
      <c r="CA390" s="50">
        <v>0</v>
      </c>
      <c r="CB390" s="50"/>
      <c r="CC390" s="50"/>
      <c r="CD390" s="50"/>
      <c r="CE390" s="50"/>
      <c r="CF390" s="50"/>
      <c r="CG390" s="50"/>
      <c r="CH390" s="50"/>
      <c r="CI390" s="50"/>
      <c r="CJ390" s="50">
        <f t="shared" si="197"/>
        <v>0</v>
      </c>
      <c r="CK390" s="50">
        <f t="shared" si="176"/>
        <v>0</v>
      </c>
      <c r="CL390" s="50">
        <f t="shared" si="198"/>
        <v>0</v>
      </c>
      <c r="CN390" s="138"/>
      <c r="CO390" s="138"/>
    </row>
    <row r="391" spans="1:93" ht="15.6" customHeight="1" x14ac:dyDescent="0.25">
      <c r="A391" s="129">
        <f t="shared" si="199"/>
        <v>382</v>
      </c>
      <c r="B391" s="193"/>
      <c r="C391" s="72" t="s">
        <v>350</v>
      </c>
      <c r="D391" s="60">
        <v>108</v>
      </c>
      <c r="E391" s="50">
        <v>-3851243.8970833337</v>
      </c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>
        <v>-1036562.5629166672</v>
      </c>
      <c r="Y391" s="50">
        <v>-3878.6168160000052</v>
      </c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  <c r="AQ391" s="50"/>
      <c r="AR391" s="50"/>
      <c r="AS391" s="50"/>
      <c r="AT391" s="50"/>
      <c r="AU391" s="50">
        <f t="shared" si="196"/>
        <v>-1040441.1797326672</v>
      </c>
      <c r="AV391" s="50"/>
      <c r="AW391" s="50"/>
      <c r="AX391" s="50"/>
      <c r="AY391" s="50"/>
      <c r="AZ391" s="50"/>
      <c r="BA391" s="50"/>
      <c r="BB391" s="50"/>
      <c r="BC391" s="50"/>
      <c r="BD391" s="50"/>
      <c r="BE391" s="50"/>
      <c r="BF391" s="50"/>
      <c r="BG391" s="50"/>
      <c r="BH391" s="50"/>
      <c r="BI391" s="50"/>
      <c r="BJ391" s="50"/>
      <c r="BK391" s="50"/>
      <c r="BL391" s="50"/>
      <c r="BM391" s="50"/>
      <c r="BN391" s="50"/>
      <c r="BO391" s="50"/>
      <c r="BP391" s="50"/>
      <c r="BQ391" s="50"/>
      <c r="BR391" s="50"/>
      <c r="BS391" s="50"/>
      <c r="BT391" s="50"/>
      <c r="BU391" s="50"/>
      <c r="BV391" s="50">
        <v>-51806.42318399949</v>
      </c>
      <c r="BW391" s="50">
        <v>0</v>
      </c>
      <c r="BX391" s="50">
        <v>0</v>
      </c>
      <c r="BY391" s="50">
        <v>0</v>
      </c>
      <c r="BZ391" s="50">
        <v>0</v>
      </c>
      <c r="CA391" s="50">
        <v>0</v>
      </c>
      <c r="CB391" s="50"/>
      <c r="CC391" s="50"/>
      <c r="CD391" s="50"/>
      <c r="CE391" s="50"/>
      <c r="CF391" s="50"/>
      <c r="CG391" s="50">
        <v>3074652.6472721254</v>
      </c>
      <c r="CH391" s="50"/>
      <c r="CI391" s="50"/>
      <c r="CJ391" s="50">
        <f t="shared" si="197"/>
        <v>3022846.2240881259</v>
      </c>
      <c r="CK391" s="50">
        <f t="shared" si="176"/>
        <v>1982405.0443554586</v>
      </c>
      <c r="CL391" s="50">
        <f t="shared" si="198"/>
        <v>-1868838.8527278751</v>
      </c>
      <c r="CN391" s="138"/>
      <c r="CO391" s="138"/>
    </row>
    <row r="392" spans="1:93" ht="15.6" customHeight="1" x14ac:dyDescent="0.25">
      <c r="A392" s="129">
        <f t="shared" si="199"/>
        <v>383</v>
      </c>
      <c r="B392" s="193"/>
      <c r="C392" s="72" t="s">
        <v>351</v>
      </c>
      <c r="D392" s="60">
        <v>108</v>
      </c>
      <c r="E392" s="50">
        <v>-4471774.2529166667</v>
      </c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>
        <v>-1395392.2770833336</v>
      </c>
      <c r="Y392" s="50">
        <v>19582.445944999999</v>
      </c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50"/>
      <c r="AR392" s="50"/>
      <c r="AS392" s="50"/>
      <c r="AT392" s="50"/>
      <c r="AU392" s="50">
        <f t="shared" si="196"/>
        <v>-1375809.8311383335</v>
      </c>
      <c r="AV392" s="50"/>
      <c r="AW392" s="50"/>
      <c r="AX392" s="50"/>
      <c r="AY392" s="50"/>
      <c r="AZ392" s="50"/>
      <c r="BA392" s="50"/>
      <c r="BB392" s="50"/>
      <c r="BC392" s="50"/>
      <c r="BD392" s="50"/>
      <c r="BE392" s="50"/>
      <c r="BF392" s="50"/>
      <c r="BG392" s="50"/>
      <c r="BH392" s="50"/>
      <c r="BI392" s="50"/>
      <c r="BJ392" s="50"/>
      <c r="BK392" s="50"/>
      <c r="BL392" s="50"/>
      <c r="BM392" s="50"/>
      <c r="BN392" s="50"/>
      <c r="BO392" s="50"/>
      <c r="BP392" s="50"/>
      <c r="BQ392" s="50"/>
      <c r="BR392" s="50"/>
      <c r="BS392" s="50"/>
      <c r="BT392" s="50"/>
      <c r="BU392" s="50"/>
      <c r="BV392" s="50">
        <v>-64701.905945000239</v>
      </c>
      <c r="BW392" s="50">
        <v>0</v>
      </c>
      <c r="BX392" s="50">
        <v>0</v>
      </c>
      <c r="BY392" s="50">
        <v>0</v>
      </c>
      <c r="BZ392" s="50">
        <v>0</v>
      </c>
      <c r="CA392" s="50">
        <v>-5380.46</v>
      </c>
      <c r="CB392" s="50"/>
      <c r="CC392" s="50"/>
      <c r="CD392" s="50"/>
      <c r="CE392" s="50"/>
      <c r="CF392" s="50"/>
      <c r="CG392" s="50">
        <v>3395563.6736528738</v>
      </c>
      <c r="CH392" s="50"/>
      <c r="CI392" s="50"/>
      <c r="CJ392" s="50">
        <f t="shared" si="197"/>
        <v>3325481.3077078736</v>
      </c>
      <c r="CK392" s="50">
        <f t="shared" si="176"/>
        <v>1949671.4765695401</v>
      </c>
      <c r="CL392" s="50">
        <f t="shared" si="198"/>
        <v>-2522102.7763471268</v>
      </c>
      <c r="CN392" s="138"/>
      <c r="CO392" s="138"/>
    </row>
    <row r="393" spans="1:93" ht="15.6" customHeight="1" x14ac:dyDescent="0.25">
      <c r="A393" s="129">
        <f t="shared" si="199"/>
        <v>384</v>
      </c>
      <c r="B393" s="193"/>
      <c r="C393" s="72" t="s">
        <v>352</v>
      </c>
      <c r="D393" s="60">
        <v>108</v>
      </c>
      <c r="E393" s="50">
        <v>-2546620.6354166665</v>
      </c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>
        <v>-131086.7345833336</v>
      </c>
      <c r="Y393" s="50">
        <v>2456.7828570000001</v>
      </c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  <c r="AQ393" s="50"/>
      <c r="AR393" s="50"/>
      <c r="AS393" s="50"/>
      <c r="AT393" s="50"/>
      <c r="AU393" s="50">
        <f t="shared" si="196"/>
        <v>-128629.9517263336</v>
      </c>
      <c r="AV393" s="50"/>
      <c r="AW393" s="50"/>
      <c r="AX393" s="50"/>
      <c r="AY393" s="50"/>
      <c r="AZ393" s="50"/>
      <c r="BA393" s="50"/>
      <c r="BB393" s="50"/>
      <c r="BC393" s="50"/>
      <c r="BD393" s="50"/>
      <c r="BE393" s="50"/>
      <c r="BF393" s="50"/>
      <c r="BG393" s="50"/>
      <c r="BH393" s="50"/>
      <c r="BI393" s="50"/>
      <c r="BJ393" s="50"/>
      <c r="BK393" s="50"/>
      <c r="BL393" s="50"/>
      <c r="BM393" s="50"/>
      <c r="BN393" s="50"/>
      <c r="BO393" s="50"/>
      <c r="BP393" s="50"/>
      <c r="BQ393" s="50"/>
      <c r="BR393" s="50"/>
      <c r="BS393" s="50"/>
      <c r="BT393" s="50"/>
      <c r="BU393" s="50"/>
      <c r="BV393" s="50">
        <v>-52456.462856999598</v>
      </c>
      <c r="BW393" s="50">
        <v>0</v>
      </c>
      <c r="BX393" s="50">
        <v>0</v>
      </c>
      <c r="BY393" s="50">
        <v>0</v>
      </c>
      <c r="BZ393" s="50">
        <v>0</v>
      </c>
      <c r="CA393" s="50">
        <v>0</v>
      </c>
      <c r="CB393" s="50"/>
      <c r="CC393" s="50"/>
      <c r="CD393" s="50"/>
      <c r="CE393" s="50"/>
      <c r="CF393" s="50"/>
      <c r="CG393" s="50">
        <v>234594.59366599997</v>
      </c>
      <c r="CH393" s="50"/>
      <c r="CI393" s="50"/>
      <c r="CJ393" s="50">
        <f t="shared" si="197"/>
        <v>182138.13080900037</v>
      </c>
      <c r="CK393" s="50">
        <f t="shared" si="176"/>
        <v>53508.179082666771</v>
      </c>
      <c r="CL393" s="50">
        <f t="shared" si="198"/>
        <v>-2493112.4563339995</v>
      </c>
      <c r="CN393" s="138"/>
      <c r="CO393" s="138"/>
    </row>
    <row r="394" spans="1:93" ht="15.6" customHeight="1" x14ac:dyDescent="0.25">
      <c r="A394" s="129">
        <f t="shared" si="199"/>
        <v>385</v>
      </c>
      <c r="B394" s="193"/>
      <c r="C394" s="72" t="s">
        <v>353</v>
      </c>
      <c r="D394" s="60">
        <v>108</v>
      </c>
      <c r="E394" s="50">
        <v>-182238.05374999999</v>
      </c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>
        <v>-104195.38625000001</v>
      </c>
      <c r="Y394" s="50">
        <v>0</v>
      </c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  <c r="AQ394" s="50"/>
      <c r="AR394" s="50"/>
      <c r="AS394" s="50"/>
      <c r="AT394" s="50"/>
      <c r="AU394" s="50">
        <f t="shared" si="196"/>
        <v>-104195.38625000001</v>
      </c>
      <c r="AV394" s="50"/>
      <c r="AW394" s="50"/>
      <c r="AX394" s="50"/>
      <c r="AY394" s="50"/>
      <c r="AZ394" s="50"/>
      <c r="BA394" s="50"/>
      <c r="BB394" s="50"/>
      <c r="BC394" s="50"/>
      <c r="BD394" s="50"/>
      <c r="BE394" s="50"/>
      <c r="BF394" s="50"/>
      <c r="BG394" s="50"/>
      <c r="BH394" s="50"/>
      <c r="BI394" s="50"/>
      <c r="BJ394" s="50"/>
      <c r="BK394" s="50"/>
      <c r="BL394" s="50"/>
      <c r="BM394" s="50"/>
      <c r="BN394" s="50"/>
      <c r="BO394" s="50"/>
      <c r="BP394" s="50"/>
      <c r="BQ394" s="50"/>
      <c r="BR394" s="50"/>
      <c r="BS394" s="50"/>
      <c r="BT394" s="50"/>
      <c r="BU394" s="50"/>
      <c r="BV394" s="50">
        <v>0</v>
      </c>
      <c r="BW394" s="50">
        <v>0</v>
      </c>
      <c r="BX394" s="50">
        <v>0</v>
      </c>
      <c r="BY394" s="50">
        <v>0</v>
      </c>
      <c r="BZ394" s="50">
        <v>0</v>
      </c>
      <c r="CA394" s="50">
        <v>0</v>
      </c>
      <c r="CB394" s="50"/>
      <c r="CC394" s="50"/>
      <c r="CD394" s="50"/>
      <c r="CE394" s="50"/>
      <c r="CF394" s="50"/>
      <c r="CG394" s="50">
        <v>303800.850664375</v>
      </c>
      <c r="CH394" s="50"/>
      <c r="CI394" s="50"/>
      <c r="CJ394" s="50">
        <f t="shared" si="197"/>
        <v>303800.850664375</v>
      </c>
      <c r="CK394" s="50">
        <f t="shared" si="176"/>
        <v>199605.46441437499</v>
      </c>
      <c r="CL394" s="50">
        <f t="shared" si="198"/>
        <v>17367.410664374998</v>
      </c>
      <c r="CN394" s="138"/>
      <c r="CO394" s="138"/>
    </row>
    <row r="395" spans="1:93" ht="15.6" customHeight="1" x14ac:dyDescent="0.25">
      <c r="A395" s="129">
        <f t="shared" si="199"/>
        <v>386</v>
      </c>
      <c r="B395" s="193"/>
      <c r="C395" s="72" t="s">
        <v>354</v>
      </c>
      <c r="D395" s="60">
        <v>108</v>
      </c>
      <c r="E395" s="50">
        <v>-514755.16875000001</v>
      </c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>
        <v>-294306.10125000001</v>
      </c>
      <c r="Y395" s="50">
        <v>0</v>
      </c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  <c r="AQ395" s="50"/>
      <c r="AR395" s="50"/>
      <c r="AS395" s="50"/>
      <c r="AT395" s="50"/>
      <c r="AU395" s="50">
        <f t="shared" si="196"/>
        <v>-294306.10125000001</v>
      </c>
      <c r="AV395" s="50"/>
      <c r="AW395" s="50"/>
      <c r="AX395" s="50"/>
      <c r="AY395" s="50"/>
      <c r="AZ395" s="50"/>
      <c r="BA395" s="50"/>
      <c r="BB395" s="50"/>
      <c r="BC395" s="50"/>
      <c r="BD395" s="50"/>
      <c r="BE395" s="50"/>
      <c r="BF395" s="50"/>
      <c r="BG395" s="50"/>
      <c r="BH395" s="50"/>
      <c r="BI395" s="50"/>
      <c r="BJ395" s="50"/>
      <c r="BK395" s="50"/>
      <c r="BL395" s="50"/>
      <c r="BM395" s="50"/>
      <c r="BN395" s="50"/>
      <c r="BO395" s="50"/>
      <c r="BP395" s="50"/>
      <c r="BQ395" s="50"/>
      <c r="BR395" s="50"/>
      <c r="BS395" s="50"/>
      <c r="BT395" s="50"/>
      <c r="BU395" s="50"/>
      <c r="BV395" s="50">
        <v>0</v>
      </c>
      <c r="BW395" s="50">
        <v>0</v>
      </c>
      <c r="BX395" s="50">
        <v>0</v>
      </c>
      <c r="BY395" s="50">
        <v>0</v>
      </c>
      <c r="BZ395" s="50">
        <v>0</v>
      </c>
      <c r="CA395" s="50">
        <v>0</v>
      </c>
      <c r="CB395" s="50"/>
      <c r="CC395" s="50"/>
      <c r="CD395" s="50"/>
      <c r="CE395" s="50"/>
      <c r="CF395" s="50"/>
      <c r="CG395" s="50">
        <v>858116.33920750022</v>
      </c>
      <c r="CH395" s="50"/>
      <c r="CI395" s="50"/>
      <c r="CJ395" s="50">
        <f t="shared" si="197"/>
        <v>858116.33920750022</v>
      </c>
      <c r="CK395" s="50">
        <f t="shared" si="176"/>
        <v>563810.23795750015</v>
      </c>
      <c r="CL395" s="50">
        <f t="shared" si="198"/>
        <v>49055.069207500143</v>
      </c>
      <c r="CN395" s="138"/>
      <c r="CO395" s="138"/>
    </row>
    <row r="396" spans="1:93" ht="15.6" customHeight="1" x14ac:dyDescent="0.25">
      <c r="A396" s="129">
        <f t="shared" si="199"/>
        <v>387</v>
      </c>
      <c r="B396" s="193"/>
      <c r="C396" s="72" t="s">
        <v>355</v>
      </c>
      <c r="D396" s="60">
        <v>108</v>
      </c>
      <c r="E396" s="50">
        <v>-81920.993333333332</v>
      </c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>
        <v>-46832.096666666665</v>
      </c>
      <c r="Y396" s="50">
        <v>0</v>
      </c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  <c r="AQ396" s="50"/>
      <c r="AR396" s="50"/>
      <c r="AS396" s="50"/>
      <c r="AT396" s="50"/>
      <c r="AU396" s="50">
        <f t="shared" si="196"/>
        <v>-46832.096666666665</v>
      </c>
      <c r="AV396" s="50"/>
      <c r="AW396" s="50"/>
      <c r="AX396" s="50"/>
      <c r="AY396" s="50"/>
      <c r="AZ396" s="50"/>
      <c r="BA396" s="50"/>
      <c r="BB396" s="50"/>
      <c r="BC396" s="50"/>
      <c r="BD396" s="50"/>
      <c r="BE396" s="50"/>
      <c r="BF396" s="50"/>
      <c r="BG396" s="50"/>
      <c r="BH396" s="50"/>
      <c r="BI396" s="50"/>
      <c r="BJ396" s="50"/>
      <c r="BK396" s="50"/>
      <c r="BL396" s="50"/>
      <c r="BM396" s="50"/>
      <c r="BN396" s="50"/>
      <c r="BO396" s="50"/>
      <c r="BP396" s="50"/>
      <c r="BQ396" s="50"/>
      <c r="BR396" s="50"/>
      <c r="BS396" s="50"/>
      <c r="BT396" s="50"/>
      <c r="BU396" s="50"/>
      <c r="BV396" s="50">
        <v>0</v>
      </c>
      <c r="BW396" s="50">
        <v>0</v>
      </c>
      <c r="BX396" s="50">
        <v>0</v>
      </c>
      <c r="BY396" s="50">
        <v>0</v>
      </c>
      <c r="BZ396" s="50">
        <v>0</v>
      </c>
      <c r="CA396" s="50">
        <v>0</v>
      </c>
      <c r="CB396" s="50"/>
      <c r="CC396" s="50"/>
      <c r="CD396" s="50"/>
      <c r="CE396" s="50"/>
      <c r="CF396" s="50"/>
      <c r="CG396" s="50">
        <v>136558.9242515417</v>
      </c>
      <c r="CH396" s="50"/>
      <c r="CI396" s="50"/>
      <c r="CJ396" s="50">
        <f t="shared" si="197"/>
        <v>136558.9242515417</v>
      </c>
      <c r="CK396" s="50">
        <f t="shared" si="176"/>
        <v>89726.827584875035</v>
      </c>
      <c r="CL396" s="50">
        <f t="shared" si="198"/>
        <v>7805.8342515417025</v>
      </c>
      <c r="CN396" s="138"/>
      <c r="CO396" s="138"/>
    </row>
    <row r="397" spans="1:93" ht="15.6" customHeight="1" x14ac:dyDescent="0.25">
      <c r="A397" s="129">
        <f t="shared" si="199"/>
        <v>388</v>
      </c>
      <c r="B397" s="193"/>
      <c r="C397" s="72" t="s">
        <v>356</v>
      </c>
      <c r="D397" s="60">
        <v>108</v>
      </c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50"/>
      <c r="AR397" s="50"/>
      <c r="AS397" s="50"/>
      <c r="AT397" s="50"/>
      <c r="AU397" s="50">
        <f t="shared" si="196"/>
        <v>0</v>
      </c>
      <c r="AV397" s="50"/>
      <c r="AW397" s="50"/>
      <c r="AX397" s="50"/>
      <c r="AY397" s="50"/>
      <c r="AZ397" s="50"/>
      <c r="BA397" s="50"/>
      <c r="BB397" s="50"/>
      <c r="BC397" s="50"/>
      <c r="BD397" s="50"/>
      <c r="BE397" s="50"/>
      <c r="BF397" s="50"/>
      <c r="BG397" s="50"/>
      <c r="BH397" s="50"/>
      <c r="BI397" s="50"/>
      <c r="BJ397" s="50"/>
      <c r="BK397" s="50"/>
      <c r="BL397" s="50"/>
      <c r="BM397" s="50"/>
      <c r="BN397" s="50"/>
      <c r="BO397" s="50"/>
      <c r="BP397" s="50"/>
      <c r="BQ397" s="50"/>
      <c r="BR397" s="50"/>
      <c r="BS397" s="50"/>
      <c r="BT397" s="50"/>
      <c r="BU397" s="50"/>
      <c r="BV397" s="50"/>
      <c r="BW397" s="50"/>
      <c r="BX397" s="50"/>
      <c r="BY397" s="50"/>
      <c r="BZ397" s="50"/>
      <c r="CA397" s="50"/>
      <c r="CB397" s="50"/>
      <c r="CC397" s="50"/>
      <c r="CD397" s="50"/>
      <c r="CE397" s="50"/>
      <c r="CF397" s="50"/>
      <c r="CG397" s="50"/>
      <c r="CH397" s="50"/>
      <c r="CI397" s="50"/>
      <c r="CJ397" s="50">
        <f t="shared" si="197"/>
        <v>0</v>
      </c>
      <c r="CK397" s="50">
        <f t="shared" si="176"/>
        <v>0</v>
      </c>
      <c r="CL397" s="50">
        <f t="shared" si="198"/>
        <v>0</v>
      </c>
      <c r="CN397" s="138"/>
      <c r="CO397" s="138"/>
    </row>
    <row r="398" spans="1:93" ht="15.6" customHeight="1" x14ac:dyDescent="0.25">
      <c r="A398" s="129">
        <f t="shared" si="199"/>
        <v>389</v>
      </c>
      <c r="B398" s="193"/>
      <c r="C398" s="72" t="s">
        <v>357</v>
      </c>
      <c r="D398" s="60">
        <v>108</v>
      </c>
      <c r="E398" s="50">
        <v>-169836.13291666665</v>
      </c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>
        <v>-97427.777083333378</v>
      </c>
      <c r="Y398" s="50">
        <v>0</v>
      </c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  <c r="AQ398" s="50"/>
      <c r="AR398" s="50"/>
      <c r="AS398" s="50"/>
      <c r="AT398" s="50"/>
      <c r="AU398" s="50">
        <f t="shared" si="196"/>
        <v>-97427.777083333378</v>
      </c>
      <c r="AV398" s="50"/>
      <c r="AW398" s="50"/>
      <c r="AX398" s="50"/>
      <c r="AY398" s="50"/>
      <c r="AZ398" s="50"/>
      <c r="BA398" s="50"/>
      <c r="BB398" s="50"/>
      <c r="BC398" s="50"/>
      <c r="BD398" s="50"/>
      <c r="BE398" s="50"/>
      <c r="BF398" s="50"/>
      <c r="BG398" s="50"/>
      <c r="BH398" s="50"/>
      <c r="BI398" s="50"/>
      <c r="BJ398" s="50"/>
      <c r="BK398" s="50"/>
      <c r="BL398" s="50"/>
      <c r="BM398" s="50"/>
      <c r="BN398" s="50"/>
      <c r="BO398" s="50"/>
      <c r="BP398" s="50"/>
      <c r="BQ398" s="50"/>
      <c r="BR398" s="50"/>
      <c r="BS398" s="50"/>
      <c r="BT398" s="50"/>
      <c r="BU398" s="50"/>
      <c r="BV398" s="50">
        <v>0</v>
      </c>
      <c r="BW398" s="50">
        <v>0</v>
      </c>
      <c r="BX398" s="50">
        <v>0</v>
      </c>
      <c r="BY398" s="50">
        <v>0</v>
      </c>
      <c r="BZ398" s="50">
        <v>0</v>
      </c>
      <c r="CA398" s="50">
        <v>0</v>
      </c>
      <c r="CB398" s="50"/>
      <c r="CC398" s="50"/>
      <c r="CD398" s="50"/>
      <c r="CE398" s="50"/>
      <c r="CF398" s="50"/>
      <c r="CG398" s="50">
        <v>283516.79084166669</v>
      </c>
      <c r="CH398" s="50"/>
      <c r="CI398" s="50"/>
      <c r="CJ398" s="50">
        <f t="shared" si="197"/>
        <v>283516.79084166669</v>
      </c>
      <c r="CK398" s="50">
        <f t="shared" si="176"/>
        <v>186089.01375833331</v>
      </c>
      <c r="CL398" s="50">
        <f t="shared" si="198"/>
        <v>16252.880841666658</v>
      </c>
      <c r="CN398" s="138"/>
      <c r="CO398" s="138"/>
    </row>
    <row r="399" spans="1:93" ht="15.6" customHeight="1" x14ac:dyDescent="0.25">
      <c r="A399" s="129">
        <f t="shared" si="199"/>
        <v>390</v>
      </c>
      <c r="B399" s="193"/>
      <c r="C399" s="72" t="s">
        <v>358</v>
      </c>
      <c r="D399" s="60">
        <v>108</v>
      </c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50"/>
      <c r="AR399" s="50"/>
      <c r="AS399" s="50"/>
      <c r="AT399" s="50"/>
      <c r="AU399" s="50">
        <f t="shared" si="196"/>
        <v>0</v>
      </c>
      <c r="AV399" s="50"/>
      <c r="AW399" s="50"/>
      <c r="AX399" s="50"/>
      <c r="AY399" s="50"/>
      <c r="AZ399" s="50"/>
      <c r="BA399" s="50"/>
      <c r="BB399" s="50"/>
      <c r="BC399" s="50"/>
      <c r="BD399" s="50"/>
      <c r="BE399" s="50"/>
      <c r="BF399" s="50"/>
      <c r="BG399" s="50"/>
      <c r="BH399" s="50"/>
      <c r="BI399" s="50"/>
      <c r="BJ399" s="50"/>
      <c r="BK399" s="50"/>
      <c r="BL399" s="50"/>
      <c r="BM399" s="50"/>
      <c r="BN399" s="50"/>
      <c r="BO399" s="50"/>
      <c r="BP399" s="50"/>
      <c r="BQ399" s="50"/>
      <c r="BR399" s="50"/>
      <c r="BS399" s="50"/>
      <c r="BT399" s="50"/>
      <c r="BU399" s="50"/>
      <c r="BV399" s="50"/>
      <c r="BW399" s="50"/>
      <c r="BX399" s="50"/>
      <c r="BY399" s="50"/>
      <c r="BZ399" s="50"/>
      <c r="CA399" s="50"/>
      <c r="CB399" s="50"/>
      <c r="CC399" s="50"/>
      <c r="CD399" s="50"/>
      <c r="CE399" s="50"/>
      <c r="CF399" s="50"/>
      <c r="CG399" s="50"/>
      <c r="CH399" s="50"/>
      <c r="CI399" s="50"/>
      <c r="CJ399" s="50">
        <f t="shared" si="197"/>
        <v>0</v>
      </c>
      <c r="CK399" s="50">
        <f t="shared" si="176"/>
        <v>0</v>
      </c>
      <c r="CL399" s="50">
        <f t="shared" si="198"/>
        <v>0</v>
      </c>
      <c r="CN399" s="138"/>
      <c r="CO399" s="138"/>
    </row>
    <row r="400" spans="1:93" ht="15.6" customHeight="1" x14ac:dyDescent="0.25">
      <c r="A400" s="129">
        <f t="shared" si="199"/>
        <v>391</v>
      </c>
      <c r="B400" s="193"/>
      <c r="C400" s="43" t="s">
        <v>359</v>
      </c>
      <c r="D400" s="26">
        <v>108</v>
      </c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50"/>
      <c r="AR400" s="50"/>
      <c r="AS400" s="50"/>
      <c r="AT400" s="50"/>
      <c r="AU400" s="50">
        <f t="shared" si="196"/>
        <v>0</v>
      </c>
      <c r="AV400" s="50"/>
      <c r="AW400" s="50"/>
      <c r="AX400" s="50"/>
      <c r="AY400" s="50"/>
      <c r="AZ400" s="50"/>
      <c r="BA400" s="50"/>
      <c r="BB400" s="50"/>
      <c r="BC400" s="50"/>
      <c r="BD400" s="50"/>
      <c r="BE400" s="50"/>
      <c r="BF400" s="50"/>
      <c r="BG400" s="50"/>
      <c r="BH400" s="50"/>
      <c r="BI400" s="50"/>
      <c r="BJ400" s="50"/>
      <c r="BK400" s="50"/>
      <c r="BL400" s="50"/>
      <c r="BM400" s="50"/>
      <c r="BN400" s="50"/>
      <c r="BO400" s="50"/>
      <c r="BP400" s="50"/>
      <c r="BQ400" s="50"/>
      <c r="BR400" s="50"/>
      <c r="BS400" s="50"/>
      <c r="BT400" s="50"/>
      <c r="BU400" s="50"/>
      <c r="BV400" s="50"/>
      <c r="BW400" s="50"/>
      <c r="BX400" s="50"/>
      <c r="BY400" s="50"/>
      <c r="BZ400" s="50"/>
      <c r="CA400" s="50"/>
      <c r="CB400" s="50"/>
      <c r="CC400" s="50"/>
      <c r="CD400" s="50"/>
      <c r="CE400" s="50"/>
      <c r="CF400" s="50"/>
      <c r="CG400" s="50"/>
      <c r="CH400" s="50"/>
      <c r="CI400" s="50"/>
      <c r="CJ400" s="50">
        <f t="shared" si="197"/>
        <v>0</v>
      </c>
      <c r="CK400" s="50">
        <f t="shared" si="176"/>
        <v>0</v>
      </c>
      <c r="CL400" s="50">
        <f t="shared" si="198"/>
        <v>0</v>
      </c>
      <c r="CN400" s="138"/>
      <c r="CO400" s="138"/>
    </row>
    <row r="401" spans="1:93" ht="15.6" customHeight="1" x14ac:dyDescent="0.25">
      <c r="A401" s="129">
        <f t="shared" si="199"/>
        <v>392</v>
      </c>
      <c r="B401" s="193"/>
      <c r="C401" s="43" t="s">
        <v>360</v>
      </c>
      <c r="D401" s="26">
        <v>108</v>
      </c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50"/>
      <c r="AR401" s="50"/>
      <c r="AS401" s="50"/>
      <c r="AT401" s="50"/>
      <c r="AU401" s="50">
        <f t="shared" si="196"/>
        <v>0</v>
      </c>
      <c r="AV401" s="50"/>
      <c r="AW401" s="50"/>
      <c r="AX401" s="50"/>
      <c r="AY401" s="50"/>
      <c r="AZ401" s="50"/>
      <c r="BA401" s="50"/>
      <c r="BB401" s="50"/>
      <c r="BC401" s="50"/>
      <c r="BD401" s="50"/>
      <c r="BE401" s="50"/>
      <c r="BF401" s="50"/>
      <c r="BG401" s="50"/>
      <c r="BH401" s="50"/>
      <c r="BI401" s="50"/>
      <c r="BJ401" s="50"/>
      <c r="BK401" s="50"/>
      <c r="BL401" s="50"/>
      <c r="BM401" s="50"/>
      <c r="BN401" s="50"/>
      <c r="BO401" s="50"/>
      <c r="BP401" s="50"/>
      <c r="BQ401" s="50"/>
      <c r="BR401" s="50"/>
      <c r="BS401" s="50"/>
      <c r="BT401" s="50"/>
      <c r="BU401" s="50"/>
      <c r="BV401" s="50"/>
      <c r="BW401" s="50"/>
      <c r="BX401" s="50"/>
      <c r="BY401" s="50"/>
      <c r="BZ401" s="50"/>
      <c r="CA401" s="50"/>
      <c r="CB401" s="50"/>
      <c r="CC401" s="50"/>
      <c r="CD401" s="50"/>
      <c r="CE401" s="50"/>
      <c r="CF401" s="50"/>
      <c r="CG401" s="50"/>
      <c r="CH401" s="50"/>
      <c r="CI401" s="50"/>
      <c r="CJ401" s="50">
        <f t="shared" si="197"/>
        <v>0</v>
      </c>
      <c r="CK401" s="50">
        <f t="shared" si="176"/>
        <v>0</v>
      </c>
      <c r="CL401" s="50">
        <f t="shared" si="198"/>
        <v>0</v>
      </c>
      <c r="CN401" s="138"/>
      <c r="CO401" s="138"/>
    </row>
    <row r="402" spans="1:93" ht="15.6" customHeight="1" x14ac:dyDescent="0.25">
      <c r="A402" s="129">
        <f t="shared" si="199"/>
        <v>393</v>
      </c>
      <c r="B402" s="193"/>
      <c r="C402" s="43" t="s">
        <v>361</v>
      </c>
      <c r="D402" s="26">
        <v>108</v>
      </c>
      <c r="E402" s="50">
        <v>-89362.635000000009</v>
      </c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>
        <v>-52536.744999999995</v>
      </c>
      <c r="Y402" s="50">
        <v>0</v>
      </c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50"/>
      <c r="AR402" s="50"/>
      <c r="AS402" s="50"/>
      <c r="AT402" s="50"/>
      <c r="AU402" s="50">
        <f t="shared" si="196"/>
        <v>-52536.744999999995</v>
      </c>
      <c r="AV402" s="50"/>
      <c r="AW402" s="50"/>
      <c r="AX402" s="50"/>
      <c r="AY402" s="50"/>
      <c r="AZ402" s="50"/>
      <c r="BA402" s="50"/>
      <c r="BB402" s="50"/>
      <c r="BC402" s="50"/>
      <c r="BD402" s="50"/>
      <c r="BE402" s="50"/>
      <c r="BF402" s="50"/>
      <c r="BG402" s="50"/>
      <c r="BH402" s="50"/>
      <c r="BI402" s="50"/>
      <c r="BJ402" s="50"/>
      <c r="BK402" s="50"/>
      <c r="BL402" s="50"/>
      <c r="BM402" s="50"/>
      <c r="BN402" s="50"/>
      <c r="BO402" s="50"/>
      <c r="BP402" s="50"/>
      <c r="BQ402" s="50"/>
      <c r="BR402" s="50"/>
      <c r="BS402" s="50"/>
      <c r="BT402" s="50"/>
      <c r="BU402" s="50"/>
      <c r="BV402" s="50">
        <v>0</v>
      </c>
      <c r="BW402" s="50">
        <v>0</v>
      </c>
      <c r="BX402" s="50">
        <v>0</v>
      </c>
      <c r="BY402" s="50">
        <v>0</v>
      </c>
      <c r="BZ402" s="50">
        <v>0</v>
      </c>
      <c r="CA402" s="50">
        <v>0</v>
      </c>
      <c r="CB402" s="50"/>
      <c r="CC402" s="50"/>
      <c r="CD402" s="50"/>
      <c r="CE402" s="50"/>
      <c r="CF402" s="50"/>
      <c r="CG402" s="50">
        <v>151447.82193333335</v>
      </c>
      <c r="CH402" s="50"/>
      <c r="CI402" s="50"/>
      <c r="CJ402" s="50">
        <f t="shared" si="197"/>
        <v>151447.82193333335</v>
      </c>
      <c r="CK402" s="50">
        <f t="shared" si="176"/>
        <v>98911.076933333359</v>
      </c>
      <c r="CL402" s="50">
        <f t="shared" si="198"/>
        <v>9548.4419333333499</v>
      </c>
      <c r="CN402" s="138"/>
      <c r="CO402" s="138"/>
    </row>
    <row r="403" spans="1:93" ht="15.6" customHeight="1" x14ac:dyDescent="0.25">
      <c r="A403" s="129">
        <f t="shared" si="199"/>
        <v>394</v>
      </c>
      <c r="B403" s="193"/>
      <c r="C403" s="43" t="s">
        <v>362</v>
      </c>
      <c r="D403" s="26">
        <v>108</v>
      </c>
      <c r="E403" s="50">
        <v>-749284.19708333316</v>
      </c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>
        <v>-27069.262916666805</v>
      </c>
      <c r="Y403" s="50">
        <v>0</v>
      </c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50"/>
      <c r="AR403" s="50"/>
      <c r="AS403" s="50"/>
      <c r="AT403" s="50"/>
      <c r="AU403" s="50">
        <f t="shared" si="196"/>
        <v>-27069.262916666805</v>
      </c>
      <c r="AV403" s="50"/>
      <c r="AW403" s="50"/>
      <c r="AX403" s="50"/>
      <c r="AY403" s="50"/>
      <c r="AZ403" s="50"/>
      <c r="BA403" s="50"/>
      <c r="BB403" s="50"/>
      <c r="BC403" s="50"/>
      <c r="BD403" s="50"/>
      <c r="BE403" s="50"/>
      <c r="BF403" s="50"/>
      <c r="BG403" s="50"/>
      <c r="BH403" s="50"/>
      <c r="BI403" s="50"/>
      <c r="BJ403" s="50"/>
      <c r="BK403" s="50"/>
      <c r="BL403" s="50"/>
      <c r="BM403" s="50"/>
      <c r="BN403" s="50"/>
      <c r="BO403" s="50"/>
      <c r="BP403" s="50"/>
      <c r="BQ403" s="50"/>
      <c r="BR403" s="50"/>
      <c r="BS403" s="50"/>
      <c r="BT403" s="50"/>
      <c r="BU403" s="50"/>
      <c r="BV403" s="50">
        <v>549261.9099999998</v>
      </c>
      <c r="BW403" s="50">
        <v>0</v>
      </c>
      <c r="BX403" s="50">
        <v>0</v>
      </c>
      <c r="BY403" s="50">
        <v>0</v>
      </c>
      <c r="BZ403" s="50">
        <v>0</v>
      </c>
      <c r="CA403" s="50">
        <v>0</v>
      </c>
      <c r="CB403" s="50"/>
      <c r="CC403" s="50"/>
      <c r="CD403" s="50"/>
      <c r="CE403" s="50"/>
      <c r="CF403" s="50"/>
      <c r="CG403" s="50"/>
      <c r="CH403" s="50"/>
      <c r="CI403" s="50"/>
      <c r="CJ403" s="50">
        <f t="shared" si="197"/>
        <v>549261.9099999998</v>
      </c>
      <c r="CK403" s="50">
        <f t="shared" ref="CK403:CK465" si="200">CJ403+AU403</f>
        <v>522192.64708333299</v>
      </c>
      <c r="CL403" s="50">
        <f t="shared" si="198"/>
        <v>-227091.55000000016</v>
      </c>
      <c r="CN403" s="138"/>
      <c r="CO403" s="138"/>
    </row>
    <row r="404" spans="1:93" ht="15.6" customHeight="1" x14ac:dyDescent="0.25">
      <c r="A404" s="129">
        <f t="shared" si="199"/>
        <v>395</v>
      </c>
      <c r="B404" s="193"/>
      <c r="C404" s="43" t="s">
        <v>363</v>
      </c>
      <c r="D404" s="26">
        <v>108</v>
      </c>
      <c r="E404" s="50">
        <v>-45921.675833333342</v>
      </c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>
        <v>-26340.094166666662</v>
      </c>
      <c r="Y404" s="50">
        <v>0</v>
      </c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50"/>
      <c r="AR404" s="50"/>
      <c r="AS404" s="50"/>
      <c r="AT404" s="50"/>
      <c r="AU404" s="50">
        <f t="shared" si="196"/>
        <v>-26340.094166666662</v>
      </c>
      <c r="AV404" s="50"/>
      <c r="AW404" s="50"/>
      <c r="AX404" s="50"/>
      <c r="AY404" s="50"/>
      <c r="AZ404" s="50"/>
      <c r="BA404" s="50"/>
      <c r="BB404" s="50"/>
      <c r="BC404" s="50"/>
      <c r="BD404" s="50"/>
      <c r="BE404" s="50"/>
      <c r="BF404" s="50"/>
      <c r="BG404" s="50"/>
      <c r="BH404" s="50"/>
      <c r="BI404" s="50"/>
      <c r="BJ404" s="50"/>
      <c r="BK404" s="50"/>
      <c r="BL404" s="50"/>
      <c r="BM404" s="50"/>
      <c r="BN404" s="50"/>
      <c r="BO404" s="50"/>
      <c r="BP404" s="50"/>
      <c r="BQ404" s="50"/>
      <c r="BR404" s="50"/>
      <c r="BS404" s="50"/>
      <c r="BT404" s="50"/>
      <c r="BU404" s="50"/>
      <c r="BV404" s="50">
        <v>0</v>
      </c>
      <c r="BW404" s="50">
        <v>0</v>
      </c>
      <c r="BX404" s="50">
        <v>0</v>
      </c>
      <c r="BY404" s="50">
        <v>0</v>
      </c>
      <c r="BZ404" s="50">
        <v>0</v>
      </c>
      <c r="CA404" s="50">
        <v>0</v>
      </c>
      <c r="CB404" s="50"/>
      <c r="CC404" s="50"/>
      <c r="CD404" s="50"/>
      <c r="CE404" s="50"/>
      <c r="CF404" s="50"/>
      <c r="CG404" s="50">
        <v>76655.644846666677</v>
      </c>
      <c r="CH404" s="50"/>
      <c r="CI404" s="50"/>
      <c r="CJ404" s="50">
        <f t="shared" si="197"/>
        <v>76655.644846666677</v>
      </c>
      <c r="CK404" s="50">
        <f t="shared" si="200"/>
        <v>50315.550680000015</v>
      </c>
      <c r="CL404" s="50">
        <f t="shared" si="198"/>
        <v>4393.874846666673</v>
      </c>
      <c r="CN404" s="138"/>
      <c r="CO404" s="138"/>
    </row>
    <row r="405" spans="1:93" ht="15.6" customHeight="1" x14ac:dyDescent="0.25">
      <c r="A405" s="129">
        <f t="shared" si="199"/>
        <v>396</v>
      </c>
      <c r="B405" s="193"/>
      <c r="C405" s="43" t="s">
        <v>364</v>
      </c>
      <c r="D405" s="26">
        <v>108</v>
      </c>
      <c r="E405" s="50">
        <v>-23157.785416666669</v>
      </c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>
        <v>-13290.714583333331</v>
      </c>
      <c r="Y405" s="50">
        <v>0</v>
      </c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50"/>
      <c r="AR405" s="50"/>
      <c r="AS405" s="50"/>
      <c r="AT405" s="50"/>
      <c r="AU405" s="50">
        <f t="shared" si="196"/>
        <v>-13290.714583333331</v>
      </c>
      <c r="AV405" s="50"/>
      <c r="AW405" s="50"/>
      <c r="AX405" s="50"/>
      <c r="AY405" s="50"/>
      <c r="AZ405" s="50"/>
      <c r="BA405" s="50"/>
      <c r="BB405" s="50"/>
      <c r="BC405" s="50"/>
      <c r="BD405" s="50"/>
      <c r="BE405" s="50"/>
      <c r="BF405" s="50"/>
      <c r="BG405" s="50"/>
      <c r="BH405" s="50"/>
      <c r="BI405" s="50"/>
      <c r="BJ405" s="50"/>
      <c r="BK405" s="50"/>
      <c r="BL405" s="50"/>
      <c r="BM405" s="50"/>
      <c r="BN405" s="50"/>
      <c r="BO405" s="50"/>
      <c r="BP405" s="50"/>
      <c r="BQ405" s="50"/>
      <c r="BR405" s="50"/>
      <c r="BS405" s="50"/>
      <c r="BT405" s="50"/>
      <c r="BU405" s="50"/>
      <c r="BV405" s="50">
        <v>0</v>
      </c>
      <c r="BW405" s="50">
        <v>0</v>
      </c>
      <c r="BX405" s="50">
        <v>0</v>
      </c>
      <c r="BY405" s="50">
        <v>0</v>
      </c>
      <c r="BZ405" s="50">
        <v>0</v>
      </c>
      <c r="CA405" s="50">
        <v>0</v>
      </c>
      <c r="CB405" s="50"/>
      <c r="CC405" s="50"/>
      <c r="CD405" s="50"/>
      <c r="CE405" s="50"/>
      <c r="CF405" s="50"/>
      <c r="CG405" s="50">
        <v>38665.730145999994</v>
      </c>
      <c r="CH405" s="50"/>
      <c r="CI405" s="50"/>
      <c r="CJ405" s="50">
        <f t="shared" si="197"/>
        <v>38665.730145999994</v>
      </c>
      <c r="CK405" s="50">
        <f t="shared" si="200"/>
        <v>25375.015562666664</v>
      </c>
      <c r="CL405" s="50">
        <f t="shared" si="198"/>
        <v>2217.2301459999944</v>
      </c>
      <c r="CN405" s="138"/>
      <c r="CO405" s="138"/>
    </row>
    <row r="406" spans="1:93" ht="15.6" customHeight="1" x14ac:dyDescent="0.25">
      <c r="A406" s="129">
        <f t="shared" si="199"/>
        <v>397</v>
      </c>
      <c r="B406" s="193"/>
      <c r="C406" s="43" t="s">
        <v>365</v>
      </c>
      <c r="D406" s="26">
        <v>108</v>
      </c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50"/>
      <c r="AR406" s="50"/>
      <c r="AS406" s="50"/>
      <c r="AT406" s="50"/>
      <c r="AU406" s="50">
        <f t="shared" si="196"/>
        <v>0</v>
      </c>
      <c r="AV406" s="50"/>
      <c r="AW406" s="50"/>
      <c r="AX406" s="50"/>
      <c r="AY406" s="50"/>
      <c r="AZ406" s="50"/>
      <c r="BA406" s="50"/>
      <c r="BB406" s="50"/>
      <c r="BC406" s="50"/>
      <c r="BD406" s="50"/>
      <c r="BE406" s="50"/>
      <c r="BF406" s="50"/>
      <c r="BG406" s="50"/>
      <c r="BH406" s="50"/>
      <c r="BI406" s="50"/>
      <c r="BJ406" s="50"/>
      <c r="BK406" s="50"/>
      <c r="BL406" s="50"/>
      <c r="BM406" s="50"/>
      <c r="BN406" s="50"/>
      <c r="BO406" s="50"/>
      <c r="BP406" s="50"/>
      <c r="BQ406" s="50"/>
      <c r="BR406" s="50"/>
      <c r="BS406" s="50"/>
      <c r="BT406" s="50"/>
      <c r="BU406" s="50"/>
      <c r="BV406" s="50"/>
      <c r="BW406" s="50"/>
      <c r="BX406" s="50"/>
      <c r="BY406" s="50"/>
      <c r="BZ406" s="50"/>
      <c r="CA406" s="50"/>
      <c r="CB406" s="50"/>
      <c r="CC406" s="50"/>
      <c r="CD406" s="50"/>
      <c r="CE406" s="50"/>
      <c r="CF406" s="50"/>
      <c r="CG406" s="50"/>
      <c r="CH406" s="50"/>
      <c r="CI406" s="50"/>
      <c r="CJ406" s="50">
        <f t="shared" si="197"/>
        <v>0</v>
      </c>
      <c r="CK406" s="50">
        <f t="shared" si="200"/>
        <v>0</v>
      </c>
      <c r="CL406" s="50">
        <f t="shared" si="198"/>
        <v>0</v>
      </c>
      <c r="CN406" s="138"/>
      <c r="CO406" s="138"/>
    </row>
    <row r="407" spans="1:93" ht="15.6" customHeight="1" x14ac:dyDescent="0.25">
      <c r="A407" s="129">
        <f t="shared" si="199"/>
        <v>398</v>
      </c>
      <c r="B407" s="193"/>
      <c r="C407" s="43" t="s">
        <v>366</v>
      </c>
      <c r="D407" s="26">
        <v>108</v>
      </c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>
        <v>0</v>
      </c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50"/>
      <c r="AR407" s="50"/>
      <c r="AS407" s="50"/>
      <c r="AT407" s="50"/>
      <c r="AU407" s="50">
        <f t="shared" si="196"/>
        <v>0</v>
      </c>
      <c r="AV407" s="50"/>
      <c r="AW407" s="50"/>
      <c r="AX407" s="50"/>
      <c r="AY407" s="50"/>
      <c r="AZ407" s="50"/>
      <c r="BA407" s="50"/>
      <c r="BB407" s="50"/>
      <c r="BC407" s="50"/>
      <c r="BD407" s="50"/>
      <c r="BE407" s="50"/>
      <c r="BF407" s="50"/>
      <c r="BG407" s="50"/>
      <c r="BH407" s="50"/>
      <c r="BI407" s="50"/>
      <c r="BJ407" s="50"/>
      <c r="BK407" s="50"/>
      <c r="BL407" s="50"/>
      <c r="BM407" s="50"/>
      <c r="BN407" s="50"/>
      <c r="BO407" s="50"/>
      <c r="BP407" s="50"/>
      <c r="BQ407" s="50"/>
      <c r="BR407" s="50"/>
      <c r="BS407" s="50"/>
      <c r="BT407" s="50"/>
      <c r="BU407" s="50"/>
      <c r="BV407" s="50"/>
      <c r="BW407" s="50"/>
      <c r="BX407" s="50"/>
      <c r="BY407" s="50"/>
      <c r="BZ407" s="50"/>
      <c r="CA407" s="50"/>
      <c r="CB407" s="50"/>
      <c r="CC407" s="50"/>
      <c r="CD407" s="50"/>
      <c r="CE407" s="50"/>
      <c r="CF407" s="50"/>
      <c r="CG407" s="50"/>
      <c r="CH407" s="50"/>
      <c r="CI407" s="50"/>
      <c r="CJ407" s="50">
        <f t="shared" si="197"/>
        <v>0</v>
      </c>
      <c r="CK407" s="50">
        <f t="shared" si="200"/>
        <v>0</v>
      </c>
      <c r="CL407" s="50">
        <f t="shared" si="198"/>
        <v>0</v>
      </c>
      <c r="CN407" s="138"/>
      <c r="CO407" s="138"/>
    </row>
    <row r="408" spans="1:93" ht="15.6" customHeight="1" x14ac:dyDescent="0.25">
      <c r="A408" s="129">
        <f t="shared" si="199"/>
        <v>399</v>
      </c>
      <c r="B408" s="193"/>
      <c r="C408" s="43" t="s">
        <v>367</v>
      </c>
      <c r="D408" s="26">
        <v>108</v>
      </c>
      <c r="E408" s="50">
        <v>-61185.104583333334</v>
      </c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>
        <v>-33373.685416666674</v>
      </c>
      <c r="Y408" s="50">
        <v>227091.55</v>
      </c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50"/>
      <c r="AR408" s="50"/>
      <c r="AS408" s="50"/>
      <c r="AT408" s="50"/>
      <c r="AU408" s="50">
        <f t="shared" si="196"/>
        <v>193717.86458333331</v>
      </c>
      <c r="AV408" s="50"/>
      <c r="AW408" s="50"/>
      <c r="AX408" s="50"/>
      <c r="AY408" s="50"/>
      <c r="AZ408" s="50"/>
      <c r="BA408" s="50"/>
      <c r="BB408" s="50"/>
      <c r="BC408" s="50"/>
      <c r="BD408" s="50"/>
      <c r="BE408" s="50"/>
      <c r="BF408" s="50"/>
      <c r="BG408" s="50"/>
      <c r="BH408" s="50"/>
      <c r="BI408" s="50"/>
      <c r="BJ408" s="50"/>
      <c r="BK408" s="50"/>
      <c r="BL408" s="50"/>
      <c r="BM408" s="50"/>
      <c r="BN408" s="50"/>
      <c r="BO408" s="50"/>
      <c r="BP408" s="50"/>
      <c r="BQ408" s="50"/>
      <c r="BR408" s="50"/>
      <c r="BS408" s="50"/>
      <c r="BT408" s="50"/>
      <c r="BU408" s="50"/>
      <c r="BV408" s="50">
        <v>0</v>
      </c>
      <c r="BW408" s="50">
        <v>0</v>
      </c>
      <c r="BX408" s="50">
        <v>0</v>
      </c>
      <c r="BY408" s="50">
        <v>0</v>
      </c>
      <c r="BZ408" s="50">
        <v>0</v>
      </c>
      <c r="CA408" s="50">
        <v>0</v>
      </c>
      <c r="CB408" s="50"/>
      <c r="CC408" s="50"/>
      <c r="CD408" s="50"/>
      <c r="CE408" s="50"/>
      <c r="CF408" s="50"/>
      <c r="CG408" s="50"/>
      <c r="CH408" s="50"/>
      <c r="CI408" s="50"/>
      <c r="CJ408" s="50">
        <f t="shared" si="197"/>
        <v>0</v>
      </c>
      <c r="CK408" s="50">
        <f t="shared" si="200"/>
        <v>193717.86458333331</v>
      </c>
      <c r="CL408" s="50">
        <f t="shared" si="198"/>
        <v>132532.75999999998</v>
      </c>
      <c r="CN408" s="138"/>
      <c r="CO408" s="138"/>
    </row>
    <row r="409" spans="1:93" ht="15.6" customHeight="1" x14ac:dyDescent="0.25">
      <c r="A409" s="129">
        <f t="shared" si="199"/>
        <v>400</v>
      </c>
      <c r="B409" s="193"/>
      <c r="C409" s="225" t="s">
        <v>368</v>
      </c>
      <c r="D409" s="226"/>
      <c r="E409" s="141">
        <f t="shared" ref="E409:CL409" si="201">SUM(E377:E408)</f>
        <v>-39483328.392916672</v>
      </c>
      <c r="F409" s="141">
        <f t="shared" si="201"/>
        <v>0</v>
      </c>
      <c r="G409" s="141">
        <f t="shared" si="201"/>
        <v>0</v>
      </c>
      <c r="H409" s="141">
        <f t="shared" si="201"/>
        <v>0</v>
      </c>
      <c r="I409" s="141">
        <f t="shared" si="201"/>
        <v>0</v>
      </c>
      <c r="J409" s="141">
        <f t="shared" si="201"/>
        <v>0</v>
      </c>
      <c r="K409" s="141">
        <f t="shared" si="201"/>
        <v>0</v>
      </c>
      <c r="L409" s="141">
        <f t="shared" si="201"/>
        <v>0</v>
      </c>
      <c r="M409" s="141">
        <f t="shared" si="201"/>
        <v>0</v>
      </c>
      <c r="N409" s="141">
        <f t="shared" si="201"/>
        <v>0</v>
      </c>
      <c r="O409" s="141">
        <f t="shared" si="201"/>
        <v>0</v>
      </c>
      <c r="P409" s="141">
        <f t="shared" si="201"/>
        <v>0</v>
      </c>
      <c r="Q409" s="141">
        <f t="shared" si="201"/>
        <v>0</v>
      </c>
      <c r="R409" s="141">
        <f t="shared" si="201"/>
        <v>0</v>
      </c>
      <c r="S409" s="141">
        <f t="shared" si="201"/>
        <v>0</v>
      </c>
      <c r="T409" s="141">
        <f t="shared" si="201"/>
        <v>0</v>
      </c>
      <c r="U409" s="141">
        <f t="shared" si="201"/>
        <v>0</v>
      </c>
      <c r="V409" s="141">
        <f t="shared" si="201"/>
        <v>0</v>
      </c>
      <c r="W409" s="141">
        <f t="shared" si="201"/>
        <v>0</v>
      </c>
      <c r="X409" s="152">
        <f t="shared" si="201"/>
        <v>-4153853.9770833361</v>
      </c>
      <c r="Y409" s="152">
        <f t="shared" si="201"/>
        <v>-34069.155309999944</v>
      </c>
      <c r="Z409" s="141">
        <f t="shared" si="201"/>
        <v>0</v>
      </c>
      <c r="AA409" s="141">
        <f t="shared" si="201"/>
        <v>0</v>
      </c>
      <c r="AB409" s="141">
        <f t="shared" si="201"/>
        <v>0</v>
      </c>
      <c r="AC409" s="141">
        <f t="shared" si="201"/>
        <v>0</v>
      </c>
      <c r="AD409" s="141">
        <f t="shared" si="201"/>
        <v>0</v>
      </c>
      <c r="AE409" s="141">
        <f t="shared" si="201"/>
        <v>0</v>
      </c>
      <c r="AF409" s="141">
        <f t="shared" si="201"/>
        <v>0</v>
      </c>
      <c r="AG409" s="141">
        <f t="shared" si="201"/>
        <v>0</v>
      </c>
      <c r="AH409" s="141">
        <f t="shared" si="201"/>
        <v>0</v>
      </c>
      <c r="AI409" s="141">
        <f t="shared" si="201"/>
        <v>0</v>
      </c>
      <c r="AJ409" s="141">
        <f t="shared" si="201"/>
        <v>0</v>
      </c>
      <c r="AK409" s="141">
        <f t="shared" si="201"/>
        <v>0</v>
      </c>
      <c r="AL409" s="141">
        <f t="shared" si="201"/>
        <v>0</v>
      </c>
      <c r="AM409" s="141">
        <f t="shared" si="201"/>
        <v>0</v>
      </c>
      <c r="AN409" s="141">
        <f t="shared" si="201"/>
        <v>0</v>
      </c>
      <c r="AO409" s="141">
        <f t="shared" si="201"/>
        <v>0</v>
      </c>
      <c r="AP409" s="141"/>
      <c r="AQ409" s="141">
        <f t="shared" si="201"/>
        <v>0</v>
      </c>
      <c r="AR409" s="141">
        <f t="shared" si="201"/>
        <v>0</v>
      </c>
      <c r="AS409" s="141">
        <f t="shared" si="201"/>
        <v>0</v>
      </c>
      <c r="AT409" s="141">
        <f t="shared" si="201"/>
        <v>0</v>
      </c>
      <c r="AU409" s="141">
        <f>SUM(AU377:AU408)</f>
        <v>-4187923.1323933345</v>
      </c>
      <c r="AV409" s="141">
        <f t="shared" si="201"/>
        <v>0</v>
      </c>
      <c r="AW409" s="141">
        <f t="shared" si="201"/>
        <v>0</v>
      </c>
      <c r="AX409" s="141">
        <f t="shared" si="201"/>
        <v>0</v>
      </c>
      <c r="AY409" s="141">
        <f t="shared" si="201"/>
        <v>0</v>
      </c>
      <c r="AZ409" s="141">
        <f t="shared" si="201"/>
        <v>0</v>
      </c>
      <c r="BA409" s="141">
        <f t="shared" si="201"/>
        <v>0</v>
      </c>
      <c r="BB409" s="141">
        <f t="shared" si="201"/>
        <v>0</v>
      </c>
      <c r="BC409" s="141">
        <f t="shared" si="201"/>
        <v>0</v>
      </c>
      <c r="BD409" s="141">
        <f t="shared" si="201"/>
        <v>0</v>
      </c>
      <c r="BE409" s="141">
        <f t="shared" si="201"/>
        <v>0</v>
      </c>
      <c r="BF409" s="141">
        <f t="shared" si="201"/>
        <v>0</v>
      </c>
      <c r="BG409" s="141">
        <f t="shared" si="201"/>
        <v>0</v>
      </c>
      <c r="BH409" s="141">
        <f t="shared" si="201"/>
        <v>0</v>
      </c>
      <c r="BI409" s="141">
        <f t="shared" si="201"/>
        <v>0</v>
      </c>
      <c r="BJ409" s="141">
        <f t="shared" si="201"/>
        <v>0</v>
      </c>
      <c r="BK409" s="141">
        <f t="shared" si="201"/>
        <v>0</v>
      </c>
      <c r="BL409" s="141">
        <f t="shared" si="201"/>
        <v>0</v>
      </c>
      <c r="BM409" s="141">
        <f t="shared" si="201"/>
        <v>0</v>
      </c>
      <c r="BN409" s="141">
        <f t="shared" si="201"/>
        <v>0</v>
      </c>
      <c r="BO409" s="141">
        <f t="shared" si="201"/>
        <v>0</v>
      </c>
      <c r="BP409" s="141">
        <f t="shared" si="201"/>
        <v>0</v>
      </c>
      <c r="BQ409" s="141">
        <f t="shared" si="201"/>
        <v>0</v>
      </c>
      <c r="BR409" s="141">
        <f t="shared" si="201"/>
        <v>0</v>
      </c>
      <c r="BS409" s="141">
        <f t="shared" si="201"/>
        <v>0</v>
      </c>
      <c r="BT409" s="141">
        <f t="shared" si="201"/>
        <v>0</v>
      </c>
      <c r="BU409" s="141">
        <f t="shared" si="201"/>
        <v>0</v>
      </c>
      <c r="BV409" s="141">
        <f t="shared" si="201"/>
        <v>-315100.34468999843</v>
      </c>
      <c r="BW409" s="141">
        <f t="shared" si="201"/>
        <v>16.97</v>
      </c>
      <c r="BX409" s="141">
        <f t="shared" si="201"/>
        <v>0</v>
      </c>
      <c r="BY409" s="141">
        <f t="shared" si="201"/>
        <v>0</v>
      </c>
      <c r="BZ409" s="141">
        <f t="shared" si="201"/>
        <v>0</v>
      </c>
      <c r="CA409" s="141">
        <f t="shared" si="201"/>
        <v>-11306.53</v>
      </c>
      <c r="CB409" s="141">
        <f t="shared" si="201"/>
        <v>0</v>
      </c>
      <c r="CC409" s="141">
        <f t="shared" si="201"/>
        <v>0</v>
      </c>
      <c r="CD409" s="141">
        <f t="shared" si="201"/>
        <v>0</v>
      </c>
      <c r="CE409" s="141">
        <f t="shared" si="201"/>
        <v>0</v>
      </c>
      <c r="CF409" s="141">
        <f t="shared" si="201"/>
        <v>0</v>
      </c>
      <c r="CG409" s="141">
        <f t="shared" si="201"/>
        <v>8553573.0164820831</v>
      </c>
      <c r="CH409" s="141">
        <f t="shared" si="201"/>
        <v>0</v>
      </c>
      <c r="CI409" s="141">
        <f t="shared" si="201"/>
        <v>0</v>
      </c>
      <c r="CJ409" s="141">
        <f t="shared" si="201"/>
        <v>8227183.1117920857</v>
      </c>
      <c r="CK409" s="141">
        <f t="shared" si="201"/>
        <v>4039259.9793987479</v>
      </c>
      <c r="CL409" s="141">
        <f t="shared" si="201"/>
        <v>-35444068.413517922</v>
      </c>
      <c r="CN409" s="138"/>
      <c r="CO409" s="138"/>
    </row>
    <row r="410" spans="1:93" ht="15.6" customHeight="1" x14ac:dyDescent="0.25">
      <c r="A410" s="129">
        <f t="shared" si="199"/>
        <v>401</v>
      </c>
      <c r="B410" s="193"/>
      <c r="C410" s="43" t="s">
        <v>369</v>
      </c>
      <c r="D410" s="26">
        <v>108</v>
      </c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50"/>
      <c r="AR410" s="50"/>
      <c r="AS410" s="50"/>
      <c r="AT410" s="50"/>
      <c r="AU410" s="50">
        <f t="shared" ref="AU410:AU418" si="202">SUM(F410:AT410)</f>
        <v>0</v>
      </c>
      <c r="AV410" s="50"/>
      <c r="AW410" s="50"/>
      <c r="AX410" s="50"/>
      <c r="AY410" s="50"/>
      <c r="AZ410" s="50"/>
      <c r="BA410" s="50"/>
      <c r="BB410" s="50"/>
      <c r="BC410" s="50"/>
      <c r="BD410" s="50"/>
      <c r="BE410" s="50"/>
      <c r="BF410" s="50"/>
      <c r="BG410" s="50"/>
      <c r="BH410" s="50"/>
      <c r="BI410" s="50"/>
      <c r="BJ410" s="50"/>
      <c r="BK410" s="50"/>
      <c r="BL410" s="50"/>
      <c r="BM410" s="50"/>
      <c r="BN410" s="50"/>
      <c r="BO410" s="50"/>
      <c r="BP410" s="50"/>
      <c r="BQ410" s="50"/>
      <c r="BR410" s="50"/>
      <c r="BS410" s="50"/>
      <c r="BT410" s="50"/>
      <c r="BU410" s="50"/>
      <c r="BV410" s="50"/>
      <c r="BW410" s="50"/>
      <c r="BX410" s="50"/>
      <c r="BY410" s="50"/>
      <c r="BZ410" s="50"/>
      <c r="CA410" s="50"/>
      <c r="CB410" s="50"/>
      <c r="CC410" s="50"/>
      <c r="CD410" s="50"/>
      <c r="CE410" s="50"/>
      <c r="CF410" s="50"/>
      <c r="CG410" s="50"/>
      <c r="CH410" s="50"/>
      <c r="CI410" s="50"/>
      <c r="CJ410" s="50">
        <f t="shared" ref="CJ410:CJ418" si="203">SUM(AV410:CI410)</f>
        <v>0</v>
      </c>
      <c r="CK410" s="50">
        <f t="shared" si="200"/>
        <v>0</v>
      </c>
      <c r="CL410" s="50">
        <f t="shared" ref="CL410:CL418" si="204">CK410+E410</f>
        <v>0</v>
      </c>
      <c r="CN410" s="138"/>
      <c r="CO410" s="138"/>
    </row>
    <row r="411" spans="1:93" ht="15.6" customHeight="1" x14ac:dyDescent="0.25">
      <c r="A411" s="129">
        <f t="shared" si="199"/>
        <v>402</v>
      </c>
      <c r="B411" s="193"/>
      <c r="C411" s="43" t="s">
        <v>370</v>
      </c>
      <c r="D411" s="26">
        <v>108</v>
      </c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50"/>
      <c r="AR411" s="50"/>
      <c r="AS411" s="50"/>
      <c r="AT411" s="50"/>
      <c r="AU411" s="50">
        <f t="shared" si="202"/>
        <v>0</v>
      </c>
      <c r="AV411" s="50"/>
      <c r="AW411" s="50"/>
      <c r="AX411" s="50"/>
      <c r="AY411" s="50"/>
      <c r="AZ411" s="50"/>
      <c r="BA411" s="50"/>
      <c r="BB411" s="50"/>
      <c r="BC411" s="50"/>
      <c r="BD411" s="50"/>
      <c r="BE411" s="50"/>
      <c r="BF411" s="50"/>
      <c r="BG411" s="50"/>
      <c r="BH411" s="50"/>
      <c r="BI411" s="50"/>
      <c r="BJ411" s="50"/>
      <c r="BK411" s="50"/>
      <c r="BL411" s="50"/>
      <c r="BM411" s="50"/>
      <c r="BN411" s="50"/>
      <c r="BO411" s="50"/>
      <c r="BP411" s="50"/>
      <c r="BQ411" s="50"/>
      <c r="BR411" s="50"/>
      <c r="BS411" s="50"/>
      <c r="BT411" s="50"/>
      <c r="BU411" s="50"/>
      <c r="BV411" s="50"/>
      <c r="BW411" s="50"/>
      <c r="BX411" s="50"/>
      <c r="BY411" s="50"/>
      <c r="BZ411" s="50"/>
      <c r="CA411" s="50"/>
      <c r="CB411" s="50"/>
      <c r="CC411" s="50"/>
      <c r="CD411" s="50"/>
      <c r="CE411" s="50"/>
      <c r="CF411" s="50"/>
      <c r="CG411" s="50"/>
      <c r="CH411" s="50"/>
      <c r="CI411" s="50"/>
      <c r="CJ411" s="50">
        <f t="shared" si="203"/>
        <v>0</v>
      </c>
      <c r="CK411" s="50">
        <f t="shared" si="200"/>
        <v>0</v>
      </c>
      <c r="CL411" s="50">
        <f t="shared" si="204"/>
        <v>0</v>
      </c>
      <c r="CN411" s="138"/>
      <c r="CO411" s="138"/>
    </row>
    <row r="412" spans="1:93" ht="15.6" customHeight="1" x14ac:dyDescent="0.25">
      <c r="A412" s="129">
        <f t="shared" si="199"/>
        <v>403</v>
      </c>
      <c r="B412" s="193"/>
      <c r="C412" s="43" t="s">
        <v>371</v>
      </c>
      <c r="D412" s="26">
        <v>108</v>
      </c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  <c r="AQ412" s="50"/>
      <c r="AR412" s="50"/>
      <c r="AS412" s="50"/>
      <c r="AT412" s="50"/>
      <c r="AU412" s="50">
        <f t="shared" si="202"/>
        <v>0</v>
      </c>
      <c r="AV412" s="50"/>
      <c r="AW412" s="50"/>
      <c r="AX412" s="50"/>
      <c r="AY412" s="50"/>
      <c r="AZ412" s="50"/>
      <c r="BA412" s="50"/>
      <c r="BB412" s="50"/>
      <c r="BC412" s="50"/>
      <c r="BD412" s="50"/>
      <c r="BE412" s="50"/>
      <c r="BF412" s="50"/>
      <c r="BG412" s="50"/>
      <c r="BH412" s="50"/>
      <c r="BI412" s="50"/>
      <c r="BJ412" s="50"/>
      <c r="BK412" s="50"/>
      <c r="BL412" s="50"/>
      <c r="BM412" s="50"/>
      <c r="BN412" s="50"/>
      <c r="BO412" s="50"/>
      <c r="BP412" s="50"/>
      <c r="BQ412" s="50"/>
      <c r="BR412" s="50"/>
      <c r="BS412" s="50"/>
      <c r="BT412" s="50"/>
      <c r="BU412" s="50"/>
      <c r="BV412" s="50"/>
      <c r="BW412" s="50"/>
      <c r="BX412" s="50"/>
      <c r="BY412" s="50"/>
      <c r="BZ412" s="50"/>
      <c r="CA412" s="50"/>
      <c r="CB412" s="50"/>
      <c r="CC412" s="50"/>
      <c r="CD412" s="50"/>
      <c r="CE412" s="50"/>
      <c r="CF412" s="50"/>
      <c r="CG412" s="50"/>
      <c r="CH412" s="50"/>
      <c r="CI412" s="50"/>
      <c r="CJ412" s="50">
        <f t="shared" si="203"/>
        <v>0</v>
      </c>
      <c r="CK412" s="50">
        <f t="shared" si="200"/>
        <v>0</v>
      </c>
      <c r="CL412" s="50">
        <f t="shared" si="204"/>
        <v>0</v>
      </c>
      <c r="CN412" s="138"/>
      <c r="CO412" s="138"/>
    </row>
    <row r="413" spans="1:93" ht="15.6" customHeight="1" x14ac:dyDescent="0.25">
      <c r="A413" s="129">
        <f t="shared" si="199"/>
        <v>404</v>
      </c>
      <c r="B413" s="193"/>
      <c r="C413" s="43" t="s">
        <v>372</v>
      </c>
      <c r="D413" s="26">
        <v>108</v>
      </c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  <c r="AQ413" s="50"/>
      <c r="AR413" s="50"/>
      <c r="AS413" s="50"/>
      <c r="AT413" s="50"/>
      <c r="AU413" s="50">
        <f t="shared" si="202"/>
        <v>0</v>
      </c>
      <c r="AV413" s="50"/>
      <c r="AW413" s="50"/>
      <c r="AX413" s="50"/>
      <c r="AY413" s="50"/>
      <c r="AZ413" s="50"/>
      <c r="BA413" s="50"/>
      <c r="BB413" s="50"/>
      <c r="BC413" s="50"/>
      <c r="BD413" s="50"/>
      <c r="BE413" s="50"/>
      <c r="BF413" s="50"/>
      <c r="BG413" s="50"/>
      <c r="BH413" s="50"/>
      <c r="BI413" s="50"/>
      <c r="BJ413" s="50"/>
      <c r="BK413" s="50"/>
      <c r="BL413" s="50"/>
      <c r="BM413" s="50"/>
      <c r="BN413" s="50"/>
      <c r="BO413" s="50"/>
      <c r="BP413" s="50"/>
      <c r="BQ413" s="50"/>
      <c r="BR413" s="50"/>
      <c r="BS413" s="50"/>
      <c r="BT413" s="50"/>
      <c r="BU413" s="50"/>
      <c r="BV413" s="50"/>
      <c r="BW413" s="50"/>
      <c r="BX413" s="50"/>
      <c r="BY413" s="50"/>
      <c r="BZ413" s="50"/>
      <c r="CA413" s="50"/>
      <c r="CB413" s="50"/>
      <c r="CC413" s="50"/>
      <c r="CD413" s="50"/>
      <c r="CE413" s="50"/>
      <c r="CF413" s="50"/>
      <c r="CG413" s="50"/>
      <c r="CH413" s="50"/>
      <c r="CI413" s="50"/>
      <c r="CJ413" s="50">
        <f t="shared" si="203"/>
        <v>0</v>
      </c>
      <c r="CK413" s="50">
        <f t="shared" si="200"/>
        <v>0</v>
      </c>
      <c r="CL413" s="50">
        <f t="shared" si="204"/>
        <v>0</v>
      </c>
      <c r="CN413" s="138"/>
      <c r="CO413" s="138"/>
    </row>
    <row r="414" spans="1:93" ht="15.6" customHeight="1" x14ac:dyDescent="0.25">
      <c r="A414" s="129">
        <f t="shared" si="199"/>
        <v>405</v>
      </c>
      <c r="B414" s="193"/>
      <c r="C414" s="43" t="s">
        <v>373</v>
      </c>
      <c r="D414" s="26">
        <v>108</v>
      </c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50"/>
      <c r="AR414" s="50"/>
      <c r="AS414" s="50"/>
      <c r="AT414" s="50"/>
      <c r="AU414" s="50">
        <f t="shared" si="202"/>
        <v>0</v>
      </c>
      <c r="AV414" s="50"/>
      <c r="AW414" s="50"/>
      <c r="AX414" s="50"/>
      <c r="AY414" s="50"/>
      <c r="AZ414" s="50"/>
      <c r="BA414" s="50"/>
      <c r="BB414" s="50"/>
      <c r="BC414" s="50"/>
      <c r="BD414" s="50"/>
      <c r="BE414" s="50"/>
      <c r="BF414" s="50"/>
      <c r="BG414" s="50"/>
      <c r="BH414" s="50"/>
      <c r="BI414" s="50"/>
      <c r="BJ414" s="50"/>
      <c r="BK414" s="50"/>
      <c r="BL414" s="50"/>
      <c r="BM414" s="50"/>
      <c r="BN414" s="50"/>
      <c r="BO414" s="50"/>
      <c r="BP414" s="50"/>
      <c r="BQ414" s="50"/>
      <c r="BR414" s="50"/>
      <c r="BS414" s="50"/>
      <c r="BT414" s="50"/>
      <c r="BU414" s="50"/>
      <c r="BV414" s="50"/>
      <c r="BW414" s="50"/>
      <c r="BX414" s="50"/>
      <c r="BY414" s="50"/>
      <c r="BZ414" s="50"/>
      <c r="CA414" s="50"/>
      <c r="CB414" s="50"/>
      <c r="CC414" s="50"/>
      <c r="CD414" s="50"/>
      <c r="CE414" s="50"/>
      <c r="CF414" s="50"/>
      <c r="CG414" s="50"/>
      <c r="CH414" s="50"/>
      <c r="CI414" s="50"/>
      <c r="CJ414" s="50">
        <f t="shared" si="203"/>
        <v>0</v>
      </c>
      <c r="CK414" s="50">
        <f t="shared" si="200"/>
        <v>0</v>
      </c>
      <c r="CL414" s="50">
        <f t="shared" si="204"/>
        <v>0</v>
      </c>
      <c r="CN414" s="138"/>
      <c r="CO414" s="138"/>
    </row>
    <row r="415" spans="1:93" ht="15.6" customHeight="1" x14ac:dyDescent="0.25">
      <c r="A415" s="129">
        <f t="shared" si="199"/>
        <v>406</v>
      </c>
      <c r="B415" s="193"/>
      <c r="C415" s="43" t="s">
        <v>374</v>
      </c>
      <c r="D415" s="26">
        <v>108</v>
      </c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50"/>
      <c r="AR415" s="50"/>
      <c r="AS415" s="50"/>
      <c r="AT415" s="50"/>
      <c r="AU415" s="50">
        <f t="shared" si="202"/>
        <v>0</v>
      </c>
      <c r="AV415" s="50"/>
      <c r="AW415" s="50"/>
      <c r="AX415" s="50"/>
      <c r="AY415" s="50"/>
      <c r="AZ415" s="50"/>
      <c r="BA415" s="50"/>
      <c r="BB415" s="50"/>
      <c r="BC415" s="50"/>
      <c r="BD415" s="50"/>
      <c r="BE415" s="50"/>
      <c r="BF415" s="50"/>
      <c r="BG415" s="50"/>
      <c r="BH415" s="50"/>
      <c r="BI415" s="50"/>
      <c r="BJ415" s="50"/>
      <c r="BK415" s="50"/>
      <c r="BL415" s="50"/>
      <c r="BM415" s="50"/>
      <c r="BN415" s="50"/>
      <c r="BO415" s="50"/>
      <c r="BP415" s="50"/>
      <c r="BQ415" s="50"/>
      <c r="BR415" s="50"/>
      <c r="BS415" s="50"/>
      <c r="BT415" s="50"/>
      <c r="BU415" s="50"/>
      <c r="BV415" s="50"/>
      <c r="BW415" s="50"/>
      <c r="BX415" s="50"/>
      <c r="BY415" s="50"/>
      <c r="BZ415" s="50"/>
      <c r="CA415" s="50"/>
      <c r="CB415" s="50"/>
      <c r="CC415" s="50"/>
      <c r="CD415" s="50"/>
      <c r="CE415" s="50"/>
      <c r="CF415" s="50"/>
      <c r="CG415" s="50"/>
      <c r="CH415" s="50"/>
      <c r="CI415" s="50"/>
      <c r="CJ415" s="50">
        <f t="shared" si="203"/>
        <v>0</v>
      </c>
      <c r="CK415" s="50">
        <f t="shared" si="200"/>
        <v>0</v>
      </c>
      <c r="CL415" s="50">
        <f t="shared" si="204"/>
        <v>0</v>
      </c>
      <c r="CN415" s="138"/>
      <c r="CO415" s="138"/>
    </row>
    <row r="416" spans="1:93" ht="15.6" customHeight="1" x14ac:dyDescent="0.25">
      <c r="A416" s="129">
        <f t="shared" si="199"/>
        <v>407</v>
      </c>
      <c r="B416" s="193"/>
      <c r="C416" s="43" t="s">
        <v>375</v>
      </c>
      <c r="D416" s="26">
        <v>108</v>
      </c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50"/>
      <c r="AR416" s="50"/>
      <c r="AS416" s="50"/>
      <c r="AT416" s="50"/>
      <c r="AU416" s="50">
        <f t="shared" si="202"/>
        <v>0</v>
      </c>
      <c r="AV416" s="50"/>
      <c r="AW416" s="50"/>
      <c r="AX416" s="50"/>
      <c r="AY416" s="50"/>
      <c r="AZ416" s="50"/>
      <c r="BA416" s="50"/>
      <c r="BB416" s="50"/>
      <c r="BC416" s="50"/>
      <c r="BD416" s="50"/>
      <c r="BE416" s="50"/>
      <c r="BF416" s="50"/>
      <c r="BG416" s="50"/>
      <c r="BH416" s="50"/>
      <c r="BI416" s="50"/>
      <c r="BJ416" s="50"/>
      <c r="BK416" s="50"/>
      <c r="BL416" s="50"/>
      <c r="BM416" s="50"/>
      <c r="BN416" s="50"/>
      <c r="BO416" s="50"/>
      <c r="BP416" s="50"/>
      <c r="BQ416" s="50"/>
      <c r="BR416" s="50"/>
      <c r="BS416" s="50"/>
      <c r="BT416" s="50"/>
      <c r="BU416" s="50"/>
      <c r="BV416" s="50"/>
      <c r="BW416" s="50"/>
      <c r="BX416" s="50"/>
      <c r="BY416" s="50"/>
      <c r="BZ416" s="50"/>
      <c r="CA416" s="50"/>
      <c r="CB416" s="50"/>
      <c r="CC416" s="50"/>
      <c r="CD416" s="50"/>
      <c r="CE416" s="50"/>
      <c r="CF416" s="50"/>
      <c r="CG416" s="50"/>
      <c r="CH416" s="50"/>
      <c r="CI416" s="50"/>
      <c r="CJ416" s="50">
        <f t="shared" si="203"/>
        <v>0</v>
      </c>
      <c r="CK416" s="50">
        <f t="shared" si="200"/>
        <v>0</v>
      </c>
      <c r="CL416" s="50">
        <f t="shared" si="204"/>
        <v>0</v>
      </c>
      <c r="CN416" s="138"/>
      <c r="CO416" s="138"/>
    </row>
    <row r="417" spans="1:93" ht="15.6" customHeight="1" x14ac:dyDescent="0.25">
      <c r="A417" s="129">
        <f t="shared" si="199"/>
        <v>408</v>
      </c>
      <c r="B417" s="193"/>
      <c r="C417" s="43" t="s">
        <v>376</v>
      </c>
      <c r="D417" s="26">
        <v>108</v>
      </c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50"/>
      <c r="AR417" s="50"/>
      <c r="AS417" s="50"/>
      <c r="AT417" s="50"/>
      <c r="AU417" s="50">
        <f t="shared" si="202"/>
        <v>0</v>
      </c>
      <c r="AV417" s="50"/>
      <c r="AW417" s="50"/>
      <c r="AX417" s="50"/>
      <c r="AY417" s="50"/>
      <c r="AZ417" s="50"/>
      <c r="BA417" s="50"/>
      <c r="BB417" s="50"/>
      <c r="BC417" s="50"/>
      <c r="BD417" s="50"/>
      <c r="BE417" s="50"/>
      <c r="BF417" s="50"/>
      <c r="BG417" s="50"/>
      <c r="BH417" s="50"/>
      <c r="BI417" s="50"/>
      <c r="BJ417" s="50"/>
      <c r="BK417" s="50"/>
      <c r="BL417" s="50"/>
      <c r="BM417" s="50"/>
      <c r="BN417" s="50"/>
      <c r="BO417" s="50"/>
      <c r="BP417" s="50"/>
      <c r="BQ417" s="50"/>
      <c r="BR417" s="50"/>
      <c r="BS417" s="50"/>
      <c r="BT417" s="50"/>
      <c r="BU417" s="50"/>
      <c r="BV417" s="50"/>
      <c r="BW417" s="50"/>
      <c r="BX417" s="50"/>
      <c r="BY417" s="50"/>
      <c r="BZ417" s="50"/>
      <c r="CA417" s="50"/>
      <c r="CB417" s="50"/>
      <c r="CC417" s="50"/>
      <c r="CD417" s="50"/>
      <c r="CE417" s="50"/>
      <c r="CF417" s="50"/>
      <c r="CG417" s="50"/>
      <c r="CH417" s="50"/>
      <c r="CI417" s="50"/>
      <c r="CJ417" s="50">
        <f t="shared" si="203"/>
        <v>0</v>
      </c>
      <c r="CK417" s="50">
        <f t="shared" si="200"/>
        <v>0</v>
      </c>
      <c r="CL417" s="50">
        <f t="shared" si="204"/>
        <v>0</v>
      </c>
      <c r="CN417" s="138"/>
      <c r="CO417" s="138"/>
    </row>
    <row r="418" spans="1:93" ht="15.6" customHeight="1" x14ac:dyDescent="0.25">
      <c r="A418" s="129">
        <f t="shared" si="199"/>
        <v>409</v>
      </c>
      <c r="B418" s="193"/>
      <c r="C418" s="43" t="s">
        <v>377</v>
      </c>
      <c r="D418" s="26">
        <v>108</v>
      </c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50"/>
      <c r="AR418" s="50"/>
      <c r="AS418" s="50"/>
      <c r="AT418" s="50"/>
      <c r="AU418" s="50">
        <f t="shared" si="202"/>
        <v>0</v>
      </c>
      <c r="AV418" s="50"/>
      <c r="AW418" s="50"/>
      <c r="AX418" s="50"/>
      <c r="AY418" s="50"/>
      <c r="AZ418" s="50"/>
      <c r="BA418" s="50"/>
      <c r="BB418" s="50"/>
      <c r="BC418" s="50"/>
      <c r="BD418" s="50"/>
      <c r="BE418" s="50"/>
      <c r="BF418" s="50"/>
      <c r="BG418" s="50"/>
      <c r="BH418" s="50"/>
      <c r="BI418" s="50"/>
      <c r="BJ418" s="50"/>
      <c r="BK418" s="50"/>
      <c r="BL418" s="50"/>
      <c r="BM418" s="50"/>
      <c r="BN418" s="50"/>
      <c r="BO418" s="50"/>
      <c r="BP418" s="50"/>
      <c r="BQ418" s="50"/>
      <c r="BR418" s="50"/>
      <c r="BS418" s="50"/>
      <c r="BT418" s="50"/>
      <c r="BU418" s="50"/>
      <c r="BV418" s="50"/>
      <c r="BW418" s="50"/>
      <c r="BX418" s="50"/>
      <c r="BY418" s="50"/>
      <c r="BZ418" s="50"/>
      <c r="CA418" s="50"/>
      <c r="CB418" s="50"/>
      <c r="CC418" s="50"/>
      <c r="CD418" s="50"/>
      <c r="CE418" s="50"/>
      <c r="CF418" s="50"/>
      <c r="CG418" s="50"/>
      <c r="CH418" s="50"/>
      <c r="CI418" s="50"/>
      <c r="CJ418" s="50">
        <f t="shared" si="203"/>
        <v>0</v>
      </c>
      <c r="CK418" s="50">
        <f t="shared" si="200"/>
        <v>0</v>
      </c>
      <c r="CL418" s="50">
        <f t="shared" si="204"/>
        <v>0</v>
      </c>
      <c r="CN418" s="138"/>
      <c r="CO418" s="138"/>
    </row>
    <row r="419" spans="1:93" ht="15.6" customHeight="1" x14ac:dyDescent="0.25">
      <c r="A419" s="129">
        <f t="shared" si="199"/>
        <v>410</v>
      </c>
      <c r="B419" s="193"/>
      <c r="C419" s="225" t="s">
        <v>282</v>
      </c>
      <c r="D419" s="226"/>
      <c r="E419" s="141">
        <f t="shared" ref="E419:CL419" si="205">SUM(E410:E418)</f>
        <v>0</v>
      </c>
      <c r="F419" s="141">
        <f t="shared" si="205"/>
        <v>0</v>
      </c>
      <c r="G419" s="141">
        <f t="shared" si="205"/>
        <v>0</v>
      </c>
      <c r="H419" s="141">
        <f t="shared" si="205"/>
        <v>0</v>
      </c>
      <c r="I419" s="141">
        <f t="shared" si="205"/>
        <v>0</v>
      </c>
      <c r="J419" s="141">
        <f t="shared" si="205"/>
        <v>0</v>
      </c>
      <c r="K419" s="141">
        <f t="shared" si="205"/>
        <v>0</v>
      </c>
      <c r="L419" s="141">
        <f t="shared" si="205"/>
        <v>0</v>
      </c>
      <c r="M419" s="141">
        <f t="shared" si="205"/>
        <v>0</v>
      </c>
      <c r="N419" s="141">
        <f t="shared" si="205"/>
        <v>0</v>
      </c>
      <c r="O419" s="141">
        <f t="shared" si="205"/>
        <v>0</v>
      </c>
      <c r="P419" s="141">
        <f t="shared" si="205"/>
        <v>0</v>
      </c>
      <c r="Q419" s="141">
        <f t="shared" si="205"/>
        <v>0</v>
      </c>
      <c r="R419" s="141">
        <f t="shared" si="205"/>
        <v>0</v>
      </c>
      <c r="S419" s="141">
        <f t="shared" si="205"/>
        <v>0</v>
      </c>
      <c r="T419" s="141">
        <f t="shared" si="205"/>
        <v>0</v>
      </c>
      <c r="U419" s="141">
        <f t="shared" si="205"/>
        <v>0</v>
      </c>
      <c r="V419" s="141">
        <f t="shared" si="205"/>
        <v>0</v>
      </c>
      <c r="W419" s="141">
        <f t="shared" si="205"/>
        <v>0</v>
      </c>
      <c r="X419" s="141">
        <f t="shared" si="205"/>
        <v>0</v>
      </c>
      <c r="Y419" s="141">
        <f t="shared" si="205"/>
        <v>0</v>
      </c>
      <c r="Z419" s="141">
        <f t="shared" si="205"/>
        <v>0</v>
      </c>
      <c r="AA419" s="141">
        <f t="shared" si="205"/>
        <v>0</v>
      </c>
      <c r="AB419" s="141">
        <f t="shared" si="205"/>
        <v>0</v>
      </c>
      <c r="AC419" s="141">
        <f t="shared" si="205"/>
        <v>0</v>
      </c>
      <c r="AD419" s="141">
        <f t="shared" si="205"/>
        <v>0</v>
      </c>
      <c r="AE419" s="141">
        <f t="shared" si="205"/>
        <v>0</v>
      </c>
      <c r="AF419" s="141">
        <f t="shared" si="205"/>
        <v>0</v>
      </c>
      <c r="AG419" s="141">
        <f t="shared" si="205"/>
        <v>0</v>
      </c>
      <c r="AH419" s="141">
        <f t="shared" si="205"/>
        <v>0</v>
      </c>
      <c r="AI419" s="141">
        <f t="shared" si="205"/>
        <v>0</v>
      </c>
      <c r="AJ419" s="141">
        <f t="shared" si="205"/>
        <v>0</v>
      </c>
      <c r="AK419" s="141">
        <f t="shared" si="205"/>
        <v>0</v>
      </c>
      <c r="AL419" s="141">
        <f t="shared" si="205"/>
        <v>0</v>
      </c>
      <c r="AM419" s="141">
        <f t="shared" si="205"/>
        <v>0</v>
      </c>
      <c r="AN419" s="141">
        <f t="shared" si="205"/>
        <v>0</v>
      </c>
      <c r="AO419" s="141">
        <f t="shared" si="205"/>
        <v>0</v>
      </c>
      <c r="AP419" s="141"/>
      <c r="AQ419" s="141">
        <f t="shared" si="205"/>
        <v>0</v>
      </c>
      <c r="AR419" s="141">
        <f t="shared" si="205"/>
        <v>0</v>
      </c>
      <c r="AS419" s="141">
        <f t="shared" si="205"/>
        <v>0</v>
      </c>
      <c r="AT419" s="141">
        <f t="shared" si="205"/>
        <v>0</v>
      </c>
      <c r="AU419" s="141">
        <f t="shared" si="205"/>
        <v>0</v>
      </c>
      <c r="AV419" s="141">
        <f t="shared" si="205"/>
        <v>0</v>
      </c>
      <c r="AW419" s="141">
        <f t="shared" si="205"/>
        <v>0</v>
      </c>
      <c r="AX419" s="141">
        <f t="shared" si="205"/>
        <v>0</v>
      </c>
      <c r="AY419" s="141">
        <f t="shared" si="205"/>
        <v>0</v>
      </c>
      <c r="AZ419" s="141">
        <f t="shared" si="205"/>
        <v>0</v>
      </c>
      <c r="BA419" s="141">
        <f t="shared" si="205"/>
        <v>0</v>
      </c>
      <c r="BB419" s="141">
        <f t="shared" si="205"/>
        <v>0</v>
      </c>
      <c r="BC419" s="141">
        <f t="shared" si="205"/>
        <v>0</v>
      </c>
      <c r="BD419" s="141">
        <f t="shared" si="205"/>
        <v>0</v>
      </c>
      <c r="BE419" s="141">
        <f t="shared" si="205"/>
        <v>0</v>
      </c>
      <c r="BF419" s="141">
        <f t="shared" si="205"/>
        <v>0</v>
      </c>
      <c r="BG419" s="141">
        <f t="shared" si="205"/>
        <v>0</v>
      </c>
      <c r="BH419" s="141">
        <f t="shared" si="205"/>
        <v>0</v>
      </c>
      <c r="BI419" s="141">
        <f t="shared" si="205"/>
        <v>0</v>
      </c>
      <c r="BJ419" s="141">
        <f t="shared" si="205"/>
        <v>0</v>
      </c>
      <c r="BK419" s="141">
        <f t="shared" si="205"/>
        <v>0</v>
      </c>
      <c r="BL419" s="141">
        <f t="shared" si="205"/>
        <v>0</v>
      </c>
      <c r="BM419" s="141">
        <f t="shared" si="205"/>
        <v>0</v>
      </c>
      <c r="BN419" s="141">
        <f t="shared" si="205"/>
        <v>0</v>
      </c>
      <c r="BO419" s="141">
        <f t="shared" si="205"/>
        <v>0</v>
      </c>
      <c r="BP419" s="141">
        <f t="shared" si="205"/>
        <v>0</v>
      </c>
      <c r="BQ419" s="141">
        <f t="shared" si="205"/>
        <v>0</v>
      </c>
      <c r="BR419" s="141">
        <f t="shared" si="205"/>
        <v>0</v>
      </c>
      <c r="BS419" s="141">
        <f t="shared" si="205"/>
        <v>0</v>
      </c>
      <c r="BT419" s="141">
        <f t="shared" si="205"/>
        <v>0</v>
      </c>
      <c r="BU419" s="141">
        <f t="shared" si="205"/>
        <v>0</v>
      </c>
      <c r="BV419" s="141">
        <f t="shared" si="205"/>
        <v>0</v>
      </c>
      <c r="BW419" s="141">
        <f t="shared" si="205"/>
        <v>0</v>
      </c>
      <c r="BX419" s="141">
        <f t="shared" si="205"/>
        <v>0</v>
      </c>
      <c r="BY419" s="141">
        <f t="shared" si="205"/>
        <v>0</v>
      </c>
      <c r="BZ419" s="141">
        <f t="shared" si="205"/>
        <v>0</v>
      </c>
      <c r="CA419" s="141">
        <f t="shared" si="205"/>
        <v>0</v>
      </c>
      <c r="CB419" s="141">
        <f t="shared" si="205"/>
        <v>0</v>
      </c>
      <c r="CC419" s="141">
        <f t="shared" si="205"/>
        <v>0</v>
      </c>
      <c r="CD419" s="141">
        <f t="shared" si="205"/>
        <v>0</v>
      </c>
      <c r="CE419" s="141">
        <f t="shared" si="205"/>
        <v>0</v>
      </c>
      <c r="CF419" s="141">
        <f t="shared" si="205"/>
        <v>0</v>
      </c>
      <c r="CG419" s="141">
        <f t="shared" si="205"/>
        <v>0</v>
      </c>
      <c r="CH419" s="141">
        <f t="shared" si="205"/>
        <v>0</v>
      </c>
      <c r="CI419" s="141">
        <f t="shared" si="205"/>
        <v>0</v>
      </c>
      <c r="CJ419" s="141">
        <f t="shared" si="205"/>
        <v>0</v>
      </c>
      <c r="CK419" s="141">
        <f t="shared" si="205"/>
        <v>0</v>
      </c>
      <c r="CL419" s="141">
        <f t="shared" si="205"/>
        <v>0</v>
      </c>
      <c r="CN419" s="138"/>
      <c r="CO419" s="138"/>
    </row>
    <row r="420" spans="1:93" ht="15.6" customHeight="1" x14ac:dyDescent="0.25">
      <c r="A420" s="129">
        <f t="shared" si="199"/>
        <v>411</v>
      </c>
      <c r="B420" s="193"/>
      <c r="C420" s="43" t="s">
        <v>378</v>
      </c>
      <c r="D420" s="26">
        <v>108</v>
      </c>
      <c r="E420" s="50">
        <v>-3228544.3879166665</v>
      </c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>
        <v>-99131.22208333388</v>
      </c>
      <c r="Y420" s="50">
        <v>8049.5969580000101</v>
      </c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50"/>
      <c r="AR420" s="50"/>
      <c r="AS420" s="50"/>
      <c r="AT420" s="50"/>
      <c r="AU420" s="50">
        <f t="shared" ref="AU420:AU434" si="206">SUM(F420:AT420)</f>
        <v>-91081.625125333871</v>
      </c>
      <c r="AV420" s="50"/>
      <c r="AW420" s="50"/>
      <c r="AX420" s="50"/>
      <c r="AY420" s="50"/>
      <c r="AZ420" s="50"/>
      <c r="BA420" s="50"/>
      <c r="BB420" s="50"/>
      <c r="BC420" s="50"/>
      <c r="BD420" s="50"/>
      <c r="BE420" s="50"/>
      <c r="BF420" s="50"/>
      <c r="BG420" s="50"/>
      <c r="BH420" s="50"/>
      <c r="BI420" s="50"/>
      <c r="BJ420" s="50"/>
      <c r="BK420" s="50"/>
      <c r="BL420" s="50"/>
      <c r="BM420" s="50"/>
      <c r="BN420" s="50"/>
      <c r="BO420" s="50"/>
      <c r="BP420" s="50"/>
      <c r="BQ420" s="50"/>
      <c r="BR420" s="50"/>
      <c r="BS420" s="50"/>
      <c r="BT420" s="50"/>
      <c r="BU420" s="50"/>
      <c r="BV420" s="50">
        <v>-105022.61695799977</v>
      </c>
      <c r="BW420" s="50">
        <v>0</v>
      </c>
      <c r="BX420" s="50">
        <v>0</v>
      </c>
      <c r="BY420" s="50">
        <v>0</v>
      </c>
      <c r="BZ420" s="50">
        <v>0</v>
      </c>
      <c r="CA420" s="50">
        <v>-15.14</v>
      </c>
      <c r="CB420" s="50"/>
      <c r="CC420" s="50"/>
      <c r="CD420" s="50"/>
      <c r="CE420" s="50"/>
      <c r="CF420" s="50"/>
      <c r="CG420" s="50"/>
      <c r="CH420" s="50"/>
      <c r="CI420" s="50"/>
      <c r="CJ420" s="50">
        <f t="shared" ref="CJ420:CJ434" si="207">SUM(AV420:CI420)</f>
        <v>-105037.75695799977</v>
      </c>
      <c r="CK420" s="50">
        <f t="shared" si="200"/>
        <v>-196119.38208333362</v>
      </c>
      <c r="CL420" s="50">
        <f t="shared" ref="CL420:CL434" si="208">CK420+E420</f>
        <v>-3424663.77</v>
      </c>
      <c r="CN420" s="138"/>
      <c r="CO420" s="138"/>
    </row>
    <row r="421" spans="1:93" ht="15.6" customHeight="1" x14ac:dyDescent="0.25">
      <c r="A421" s="129">
        <f t="shared" si="199"/>
        <v>412</v>
      </c>
      <c r="B421" s="193"/>
      <c r="C421" s="43" t="s">
        <v>380</v>
      </c>
      <c r="D421" s="26">
        <v>108</v>
      </c>
      <c r="E421" s="50">
        <v>-5998499.105833333</v>
      </c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>
        <v>-223698.4541666666</v>
      </c>
      <c r="Y421" s="50">
        <v>41331.381828000092</v>
      </c>
      <c r="Z421" s="50"/>
      <c r="AA421" s="50"/>
      <c r="AB421" s="50"/>
      <c r="AC421" s="50">
        <v>4030.2474301675984</v>
      </c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50"/>
      <c r="AR421" s="50"/>
      <c r="AS421" s="50"/>
      <c r="AT421" s="50"/>
      <c r="AU421" s="50">
        <f t="shared" si="206"/>
        <v>-178336.82490849891</v>
      </c>
      <c r="AV421" s="50"/>
      <c r="AW421" s="50"/>
      <c r="AX421" s="50"/>
      <c r="AY421" s="50"/>
      <c r="AZ421" s="50"/>
      <c r="BA421" s="50"/>
      <c r="BB421" s="50"/>
      <c r="BC421" s="50"/>
      <c r="BD421" s="50"/>
      <c r="BE421" s="50"/>
      <c r="BF421" s="50"/>
      <c r="BG421" s="50"/>
      <c r="BH421" s="50"/>
      <c r="BI421" s="50"/>
      <c r="BJ421" s="50"/>
      <c r="BK421" s="50"/>
      <c r="BL421" s="50"/>
      <c r="BM421" s="50"/>
      <c r="BN421" s="50"/>
      <c r="BO421" s="50"/>
      <c r="BP421" s="50"/>
      <c r="BQ421" s="50"/>
      <c r="BR421" s="50"/>
      <c r="BS421" s="50">
        <v>-4030.2474301675984</v>
      </c>
      <c r="BT421" s="50"/>
      <c r="BU421" s="50"/>
      <c r="BV421" s="50">
        <v>-254307.74182800017</v>
      </c>
      <c r="BW421" s="50">
        <v>0</v>
      </c>
      <c r="BX421" s="50">
        <v>-45.87</v>
      </c>
      <c r="BY421" s="50">
        <v>0</v>
      </c>
      <c r="BZ421" s="50">
        <v>0</v>
      </c>
      <c r="CA421" s="50">
        <v>-39.42</v>
      </c>
      <c r="CB421" s="50"/>
      <c r="CC421" s="50"/>
      <c r="CD421" s="50"/>
      <c r="CE421" s="50"/>
      <c r="CF421" s="50"/>
      <c r="CG421" s="50"/>
      <c r="CH421" s="50"/>
      <c r="CI421" s="50"/>
      <c r="CJ421" s="50">
        <f t="shared" si="207"/>
        <v>-258423.27925816778</v>
      </c>
      <c r="CK421" s="50">
        <f t="shared" si="200"/>
        <v>-436760.10416666669</v>
      </c>
      <c r="CL421" s="50">
        <f t="shared" si="208"/>
        <v>-6435259.21</v>
      </c>
      <c r="CN421" s="138"/>
      <c r="CO421" s="138"/>
    </row>
    <row r="422" spans="1:93" ht="15.6" customHeight="1" x14ac:dyDescent="0.25">
      <c r="A422" s="129">
        <f t="shared" si="199"/>
        <v>413</v>
      </c>
      <c r="B422" s="193"/>
      <c r="C422" s="43" t="s">
        <v>381</v>
      </c>
      <c r="D422" s="26">
        <v>108</v>
      </c>
      <c r="E422" s="50">
        <v>-920449479.11541665</v>
      </c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>
        <v>-29029071.03458333</v>
      </c>
      <c r="Y422" s="50">
        <v>-4753055.5788709968</v>
      </c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50"/>
      <c r="AR422" s="50"/>
      <c r="AS422" s="50"/>
      <c r="AT422" s="50"/>
      <c r="AU422" s="50">
        <f t="shared" si="206"/>
        <v>-33782126.613454327</v>
      </c>
      <c r="AV422" s="50"/>
      <c r="AW422" s="50"/>
      <c r="AX422" s="50"/>
      <c r="AY422" s="50"/>
      <c r="AZ422" s="50"/>
      <c r="BA422" s="50"/>
      <c r="BB422" s="50"/>
      <c r="BC422" s="50"/>
      <c r="BD422" s="50"/>
      <c r="BE422" s="50"/>
      <c r="BF422" s="50"/>
      <c r="BG422" s="50"/>
      <c r="BH422" s="50"/>
      <c r="BI422" s="50"/>
      <c r="BJ422" s="50"/>
      <c r="BK422" s="50"/>
      <c r="BL422" s="50"/>
      <c r="BM422" s="50"/>
      <c r="BN422" s="50"/>
      <c r="BO422" s="50"/>
      <c r="BP422" s="50"/>
      <c r="BQ422" s="50"/>
      <c r="BR422" s="50"/>
      <c r="BS422" s="50"/>
      <c r="BT422" s="50"/>
      <c r="BU422" s="50"/>
      <c r="BV422" s="50">
        <v>-28584959.821129084</v>
      </c>
      <c r="BW422" s="50">
        <v>8972.94</v>
      </c>
      <c r="BX422" s="50">
        <v>-124892.36</v>
      </c>
      <c r="BY422" s="50">
        <v>-161620.23000000001</v>
      </c>
      <c r="BZ422" s="50">
        <v>-617.78</v>
      </c>
      <c r="CA422" s="50">
        <v>-26045.7</v>
      </c>
      <c r="CB422" s="50"/>
      <c r="CC422" s="50"/>
      <c r="CD422" s="50"/>
      <c r="CE422" s="50"/>
      <c r="CF422" s="50"/>
      <c r="CG422" s="50"/>
      <c r="CH422" s="50"/>
      <c r="CI422" s="50"/>
      <c r="CJ422" s="50">
        <f t="shared" si="207"/>
        <v>-28889162.951129083</v>
      </c>
      <c r="CK422" s="50">
        <f t="shared" si="200"/>
        <v>-62671289.564583406</v>
      </c>
      <c r="CL422" s="50">
        <f t="shared" si="208"/>
        <v>-983120768.68000007</v>
      </c>
      <c r="CN422" s="138"/>
      <c r="CO422" s="138"/>
    </row>
    <row r="423" spans="1:93" ht="15.6" customHeight="1" x14ac:dyDescent="0.25">
      <c r="A423" s="129">
        <f t="shared" si="199"/>
        <v>414</v>
      </c>
      <c r="B423" s="193"/>
      <c r="C423" s="43" t="s">
        <v>382</v>
      </c>
      <c r="D423" s="26">
        <v>108</v>
      </c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50"/>
      <c r="AR423" s="50"/>
      <c r="AS423" s="50"/>
      <c r="AT423" s="50"/>
      <c r="AU423" s="50">
        <f t="shared" si="206"/>
        <v>0</v>
      </c>
      <c r="AV423" s="50"/>
      <c r="AW423" s="50"/>
      <c r="AX423" s="50"/>
      <c r="AY423" s="50"/>
      <c r="AZ423" s="50"/>
      <c r="BA423" s="50"/>
      <c r="BB423" s="50"/>
      <c r="BC423" s="50"/>
      <c r="BD423" s="50"/>
      <c r="BE423" s="50"/>
      <c r="BF423" s="50"/>
      <c r="BG423" s="50"/>
      <c r="BH423" s="50"/>
      <c r="BI423" s="50"/>
      <c r="BJ423" s="50"/>
      <c r="BK423" s="50"/>
      <c r="BL423" s="50"/>
      <c r="BM423" s="50"/>
      <c r="BN423" s="50"/>
      <c r="BO423" s="50"/>
      <c r="BP423" s="50"/>
      <c r="BQ423" s="50"/>
      <c r="BR423" s="50"/>
      <c r="BS423" s="50"/>
      <c r="BT423" s="50"/>
      <c r="BU423" s="50"/>
      <c r="BV423" s="50"/>
      <c r="BW423" s="50"/>
      <c r="BX423" s="50"/>
      <c r="BY423" s="50"/>
      <c r="BZ423" s="50"/>
      <c r="CA423" s="50"/>
      <c r="CB423" s="50"/>
      <c r="CC423" s="50"/>
      <c r="CD423" s="50"/>
      <c r="CE423" s="50"/>
      <c r="CF423" s="50"/>
      <c r="CG423" s="50"/>
      <c r="CH423" s="50"/>
      <c r="CI423" s="50"/>
      <c r="CJ423" s="50">
        <f t="shared" si="207"/>
        <v>0</v>
      </c>
      <c r="CK423" s="50">
        <f t="shared" si="200"/>
        <v>0</v>
      </c>
      <c r="CL423" s="50">
        <f t="shared" si="208"/>
        <v>0</v>
      </c>
      <c r="CN423" s="138"/>
      <c r="CO423" s="138"/>
    </row>
    <row r="424" spans="1:93" ht="15.6" customHeight="1" x14ac:dyDescent="0.25">
      <c r="A424" s="129">
        <f t="shared" si="199"/>
        <v>415</v>
      </c>
      <c r="B424" s="193"/>
      <c r="C424" s="43" t="s">
        <v>383</v>
      </c>
      <c r="D424" s="26">
        <v>108</v>
      </c>
      <c r="E424" s="50">
        <v>-63590798.035833329</v>
      </c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>
        <v>-2665314.8341666758</v>
      </c>
      <c r="Y424" s="50">
        <v>321604.65333600057</v>
      </c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50"/>
      <c r="AR424" s="50"/>
      <c r="AS424" s="50"/>
      <c r="AT424" s="50"/>
      <c r="AU424" s="50">
        <f t="shared" si="206"/>
        <v>-2343710.1808306752</v>
      </c>
      <c r="AV424" s="50"/>
      <c r="AW424" s="50"/>
      <c r="AX424" s="50"/>
      <c r="AY424" s="50"/>
      <c r="AZ424" s="50"/>
      <c r="BA424" s="50"/>
      <c r="BB424" s="50"/>
      <c r="BC424" s="50"/>
      <c r="BD424" s="50"/>
      <c r="BE424" s="50"/>
      <c r="BF424" s="50"/>
      <c r="BG424" s="50"/>
      <c r="BH424" s="50"/>
      <c r="BI424" s="50"/>
      <c r="BJ424" s="50"/>
      <c r="BK424" s="50"/>
      <c r="BL424" s="50"/>
      <c r="BM424" s="50"/>
      <c r="BN424" s="50"/>
      <c r="BO424" s="50"/>
      <c r="BP424" s="50"/>
      <c r="BQ424" s="50"/>
      <c r="BR424" s="50"/>
      <c r="BS424" s="50"/>
      <c r="BT424" s="50"/>
      <c r="BU424" s="50"/>
      <c r="BV424" s="50">
        <v>-2951277.4533360004</v>
      </c>
      <c r="BW424" s="50">
        <v>0</v>
      </c>
      <c r="BX424" s="50">
        <v>-5280.72</v>
      </c>
      <c r="BY424" s="50">
        <v>-4020.67</v>
      </c>
      <c r="BZ424" s="50">
        <v>0</v>
      </c>
      <c r="CA424" s="50">
        <v>-606.45000000000005</v>
      </c>
      <c r="CB424" s="50"/>
      <c r="CC424" s="50"/>
      <c r="CD424" s="50"/>
      <c r="CE424" s="50"/>
      <c r="CF424" s="50"/>
      <c r="CG424" s="50"/>
      <c r="CH424" s="50"/>
      <c r="CI424" s="50"/>
      <c r="CJ424" s="50">
        <f t="shared" si="207"/>
        <v>-2961185.2933360008</v>
      </c>
      <c r="CK424" s="50">
        <f t="shared" si="200"/>
        <v>-5304895.4741666764</v>
      </c>
      <c r="CL424" s="50">
        <f t="shared" si="208"/>
        <v>-68895693.510000005</v>
      </c>
      <c r="CN424" s="138"/>
      <c r="CO424" s="138"/>
    </row>
    <row r="425" spans="1:93" ht="15.6" customHeight="1" x14ac:dyDescent="0.25">
      <c r="A425" s="129">
        <f t="shared" si="199"/>
        <v>416</v>
      </c>
      <c r="B425" s="193"/>
      <c r="C425" s="43" t="s">
        <v>384</v>
      </c>
      <c r="D425" s="26">
        <v>108</v>
      </c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50"/>
      <c r="AR425" s="50"/>
      <c r="AS425" s="50"/>
      <c r="AT425" s="50"/>
      <c r="AU425" s="50">
        <f t="shared" si="206"/>
        <v>0</v>
      </c>
      <c r="AV425" s="50"/>
      <c r="AW425" s="50"/>
      <c r="AX425" s="50"/>
      <c r="AY425" s="50"/>
      <c r="AZ425" s="50"/>
      <c r="BA425" s="50"/>
      <c r="BB425" s="50"/>
      <c r="BC425" s="50"/>
      <c r="BD425" s="50"/>
      <c r="BE425" s="50"/>
      <c r="BF425" s="50"/>
      <c r="BG425" s="50"/>
      <c r="BH425" s="50"/>
      <c r="BI425" s="50"/>
      <c r="BJ425" s="50"/>
      <c r="BK425" s="50"/>
      <c r="BL425" s="50"/>
      <c r="BM425" s="50"/>
      <c r="BN425" s="50"/>
      <c r="BO425" s="50"/>
      <c r="BP425" s="50"/>
      <c r="BQ425" s="50"/>
      <c r="BR425" s="50"/>
      <c r="BS425" s="50"/>
      <c r="BT425" s="50"/>
      <c r="BU425" s="50"/>
      <c r="BV425" s="50"/>
      <c r="BW425" s="50"/>
      <c r="BX425" s="50"/>
      <c r="BY425" s="50"/>
      <c r="BZ425" s="50"/>
      <c r="CA425" s="50"/>
      <c r="CB425" s="50"/>
      <c r="CC425" s="50"/>
      <c r="CD425" s="50"/>
      <c r="CE425" s="50"/>
      <c r="CF425" s="50"/>
      <c r="CG425" s="50"/>
      <c r="CH425" s="50"/>
      <c r="CI425" s="50"/>
      <c r="CJ425" s="50">
        <f t="shared" si="207"/>
        <v>0</v>
      </c>
      <c r="CK425" s="50">
        <f t="shared" si="200"/>
        <v>0</v>
      </c>
      <c r="CL425" s="50">
        <f t="shared" si="208"/>
        <v>0</v>
      </c>
      <c r="CN425" s="138"/>
      <c r="CO425" s="138"/>
    </row>
    <row r="426" spans="1:93" ht="15.6" customHeight="1" x14ac:dyDescent="0.25">
      <c r="A426" s="129">
        <f t="shared" si="199"/>
        <v>417</v>
      </c>
      <c r="B426" s="193"/>
      <c r="C426" s="43" t="s">
        <v>385</v>
      </c>
      <c r="D426" s="26">
        <v>108</v>
      </c>
      <c r="E426" s="50">
        <v>-696512060.28500009</v>
      </c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>
        <v>-20987641.904999852</v>
      </c>
      <c r="Y426" s="50">
        <v>-8174424.638964002</v>
      </c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50"/>
      <c r="AR426" s="50"/>
      <c r="AS426" s="50"/>
      <c r="AT426" s="50"/>
      <c r="AU426" s="50">
        <f t="shared" si="206"/>
        <v>-29162066.543963853</v>
      </c>
      <c r="AV426" s="50"/>
      <c r="AW426" s="50"/>
      <c r="AX426" s="50"/>
      <c r="AY426" s="50"/>
      <c r="AZ426" s="50"/>
      <c r="BA426" s="50"/>
      <c r="BB426" s="50"/>
      <c r="BC426" s="50"/>
      <c r="BD426" s="50"/>
      <c r="BE426" s="50"/>
      <c r="BF426" s="50"/>
      <c r="BG426" s="50"/>
      <c r="BH426" s="50"/>
      <c r="BI426" s="50"/>
      <c r="BJ426" s="50"/>
      <c r="BK426" s="50"/>
      <c r="BL426" s="50"/>
      <c r="BM426" s="50"/>
      <c r="BN426" s="50"/>
      <c r="BO426" s="50"/>
      <c r="BP426" s="50"/>
      <c r="BQ426" s="50"/>
      <c r="BR426" s="50"/>
      <c r="BS426" s="50"/>
      <c r="BT426" s="50"/>
      <c r="BU426" s="50"/>
      <c r="BV426" s="50">
        <v>-22921254.141035914</v>
      </c>
      <c r="BW426" s="50">
        <v>20280.600000000002</v>
      </c>
      <c r="BX426" s="50">
        <v>-228792.05</v>
      </c>
      <c r="BY426" s="50">
        <v>-191826.58</v>
      </c>
      <c r="BZ426" s="50">
        <v>0</v>
      </c>
      <c r="CA426" s="50">
        <v>-23117.489999999998</v>
      </c>
      <c r="CB426" s="50"/>
      <c r="CC426" s="50"/>
      <c r="CD426" s="50"/>
      <c r="CE426" s="50"/>
      <c r="CF426" s="50"/>
      <c r="CG426" s="50"/>
      <c r="CH426" s="50"/>
      <c r="CI426" s="50"/>
      <c r="CJ426" s="50">
        <f t="shared" si="207"/>
        <v>-23344709.66103591</v>
      </c>
      <c r="CK426" s="50">
        <f t="shared" si="200"/>
        <v>-52506776.20499976</v>
      </c>
      <c r="CL426" s="50">
        <f t="shared" si="208"/>
        <v>-749018836.48999989</v>
      </c>
      <c r="CN426" s="138"/>
      <c r="CO426" s="138"/>
    </row>
    <row r="427" spans="1:93" ht="15.6" customHeight="1" x14ac:dyDescent="0.25">
      <c r="A427" s="129">
        <f t="shared" si="199"/>
        <v>418</v>
      </c>
      <c r="B427" s="193"/>
      <c r="C427" s="43" t="s">
        <v>386</v>
      </c>
      <c r="D427" s="26">
        <v>108</v>
      </c>
      <c r="E427" s="50">
        <v>-46092027.340833329</v>
      </c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>
        <v>-3698903.2491666749</v>
      </c>
      <c r="Y427" s="50">
        <v>178640.40251999992</v>
      </c>
      <c r="Z427" s="50"/>
      <c r="AA427" s="50"/>
      <c r="AB427" s="50">
        <v>0</v>
      </c>
      <c r="AC427" s="50">
        <v>5058098.9851037422</v>
      </c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50"/>
      <c r="AR427" s="50"/>
      <c r="AS427" s="50"/>
      <c r="AT427" s="50"/>
      <c r="AU427" s="50">
        <f t="shared" si="206"/>
        <v>1537836.1384570673</v>
      </c>
      <c r="AV427" s="50"/>
      <c r="AW427" s="50"/>
      <c r="AX427" s="50"/>
      <c r="AY427" s="50"/>
      <c r="AZ427" s="50"/>
      <c r="BA427" s="50"/>
      <c r="BB427" s="50"/>
      <c r="BC427" s="50"/>
      <c r="BD427" s="50"/>
      <c r="BE427" s="50"/>
      <c r="BF427" s="50"/>
      <c r="BG427" s="50"/>
      <c r="BH427" s="50"/>
      <c r="BI427" s="50"/>
      <c r="BJ427" s="50"/>
      <c r="BK427" s="50"/>
      <c r="BL427" s="50"/>
      <c r="BM427" s="50"/>
      <c r="BN427" s="50"/>
      <c r="BO427" s="50"/>
      <c r="BP427" s="50"/>
      <c r="BQ427" s="50"/>
      <c r="BR427" s="50">
        <v>3944498.7701000003</v>
      </c>
      <c r="BS427" s="50">
        <v>-5058098.9851037422</v>
      </c>
      <c r="BT427" s="50"/>
      <c r="BU427" s="50"/>
      <c r="BV427" s="50">
        <v>-3754796.1025199965</v>
      </c>
      <c r="BW427" s="50">
        <v>8124.71</v>
      </c>
      <c r="BX427" s="50">
        <v>-98.15</v>
      </c>
      <c r="BY427" s="50">
        <v>-1134.74</v>
      </c>
      <c r="BZ427" s="50">
        <v>0</v>
      </c>
      <c r="CA427" s="50">
        <v>-34838.85</v>
      </c>
      <c r="CB427" s="50"/>
      <c r="CC427" s="50"/>
      <c r="CD427" s="50"/>
      <c r="CE427" s="50"/>
      <c r="CF427" s="50"/>
      <c r="CG427" s="50"/>
      <c r="CH427" s="50"/>
      <c r="CI427" s="50"/>
      <c r="CJ427" s="50">
        <f t="shared" si="207"/>
        <v>-4896343.3475237386</v>
      </c>
      <c r="CK427" s="50">
        <f t="shared" si="200"/>
        <v>-3358507.2090666713</v>
      </c>
      <c r="CL427" s="50">
        <f t="shared" si="208"/>
        <v>-49450534.549900003</v>
      </c>
      <c r="CN427" s="138"/>
      <c r="CO427" s="138"/>
    </row>
    <row r="428" spans="1:93" ht="15.6" customHeight="1" x14ac:dyDescent="0.25">
      <c r="A428" s="129">
        <f t="shared" si="199"/>
        <v>419</v>
      </c>
      <c r="B428" s="193"/>
      <c r="C428" s="43" t="s">
        <v>387</v>
      </c>
      <c r="D428" s="26">
        <v>108</v>
      </c>
      <c r="E428" s="50">
        <v>-68242751.286666662</v>
      </c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>
        <v>-3818114.8333333433</v>
      </c>
      <c r="Y428" s="50">
        <v>-1574030.9588090004</v>
      </c>
      <c r="Z428" s="50"/>
      <c r="AA428" s="50"/>
      <c r="AB428" s="50">
        <v>0</v>
      </c>
      <c r="AC428" s="50">
        <v>600227.98696158058</v>
      </c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50"/>
      <c r="AR428" s="50"/>
      <c r="AS428" s="50"/>
      <c r="AT428" s="50"/>
      <c r="AU428" s="50">
        <f t="shared" si="206"/>
        <v>-4791917.8051807629</v>
      </c>
      <c r="AV428" s="50"/>
      <c r="AW428" s="50"/>
      <c r="AX428" s="50"/>
      <c r="AY428" s="50"/>
      <c r="AZ428" s="50"/>
      <c r="BA428" s="50"/>
      <c r="BB428" s="50"/>
      <c r="BC428" s="50"/>
      <c r="BD428" s="50"/>
      <c r="BE428" s="50"/>
      <c r="BF428" s="50"/>
      <c r="BG428" s="50"/>
      <c r="BH428" s="50"/>
      <c r="BI428" s="50"/>
      <c r="BJ428" s="50"/>
      <c r="BK428" s="50"/>
      <c r="BL428" s="50"/>
      <c r="BM428" s="50"/>
      <c r="BN428" s="50"/>
      <c r="BO428" s="50"/>
      <c r="BP428" s="50"/>
      <c r="BQ428" s="50"/>
      <c r="BR428" s="50">
        <v>-1271571.7707</v>
      </c>
      <c r="BS428" s="50">
        <v>-600227.98696158058</v>
      </c>
      <c r="BT428" s="50"/>
      <c r="BU428" s="50"/>
      <c r="BV428" s="50">
        <v>-2492391.9411909878</v>
      </c>
      <c r="BW428" s="50">
        <v>4295.54</v>
      </c>
      <c r="BX428" s="50">
        <v>-6476.8</v>
      </c>
      <c r="BY428" s="50">
        <v>-32956.03</v>
      </c>
      <c r="BZ428" s="50">
        <v>0</v>
      </c>
      <c r="CA428" s="50">
        <v>-1133.4699999999998</v>
      </c>
      <c r="CB428" s="50"/>
      <c r="CC428" s="50"/>
      <c r="CD428" s="50"/>
      <c r="CE428" s="50"/>
      <c r="CF428" s="50"/>
      <c r="CG428" s="50"/>
      <c r="CH428" s="50"/>
      <c r="CI428" s="50"/>
      <c r="CJ428" s="50">
        <f t="shared" si="207"/>
        <v>-4400462.4588525686</v>
      </c>
      <c r="CK428" s="50">
        <f t="shared" si="200"/>
        <v>-9192380.2640333325</v>
      </c>
      <c r="CL428" s="50">
        <f t="shared" si="208"/>
        <v>-77435131.550699994</v>
      </c>
      <c r="CN428" s="138"/>
      <c r="CO428" s="138"/>
    </row>
    <row r="429" spans="1:93" ht="15.6" customHeight="1" x14ac:dyDescent="0.25">
      <c r="A429" s="129">
        <f t="shared" si="199"/>
        <v>420</v>
      </c>
      <c r="B429" s="193"/>
      <c r="C429" s="43" t="s">
        <v>388</v>
      </c>
      <c r="D429" s="26">
        <v>108</v>
      </c>
      <c r="E429" s="50">
        <v>-7357966.1529166661</v>
      </c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>
        <v>-19046.057083333842</v>
      </c>
      <c r="Y429" s="50">
        <v>-60630.359922000047</v>
      </c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50"/>
      <c r="AR429" s="50"/>
      <c r="AS429" s="50"/>
      <c r="AT429" s="50"/>
      <c r="AU429" s="50">
        <f t="shared" si="206"/>
        <v>-79676.417005333889</v>
      </c>
      <c r="AV429" s="50"/>
      <c r="AW429" s="50"/>
      <c r="AX429" s="50"/>
      <c r="AY429" s="50"/>
      <c r="AZ429" s="50"/>
      <c r="BA429" s="50"/>
      <c r="BB429" s="50"/>
      <c r="BC429" s="50"/>
      <c r="BD429" s="50"/>
      <c r="BE429" s="50"/>
      <c r="BF429" s="50"/>
      <c r="BG429" s="50"/>
      <c r="BH429" s="50"/>
      <c r="BI429" s="50"/>
      <c r="BJ429" s="50"/>
      <c r="BK429" s="50"/>
      <c r="BL429" s="50"/>
      <c r="BM429" s="50"/>
      <c r="BN429" s="50"/>
      <c r="BO429" s="50"/>
      <c r="BP429" s="50"/>
      <c r="BQ429" s="50"/>
      <c r="BR429" s="50"/>
      <c r="BS429" s="50"/>
      <c r="BT429" s="50"/>
      <c r="BU429" s="50"/>
      <c r="BV429" s="50">
        <v>-147849.00007800013</v>
      </c>
      <c r="BW429" s="50">
        <v>867.18</v>
      </c>
      <c r="BX429" s="50">
        <v>-13.74</v>
      </c>
      <c r="BY429" s="50">
        <v>-159.05000000000001</v>
      </c>
      <c r="BZ429" s="50">
        <v>0</v>
      </c>
      <c r="CA429" s="50">
        <v>-720.33</v>
      </c>
      <c r="CB429" s="50"/>
      <c r="CC429" s="50"/>
      <c r="CD429" s="50"/>
      <c r="CE429" s="50"/>
      <c r="CF429" s="50"/>
      <c r="CG429" s="50"/>
      <c r="CH429" s="50"/>
      <c r="CI429" s="50"/>
      <c r="CJ429" s="50">
        <f t="shared" si="207"/>
        <v>-147874.9400780001</v>
      </c>
      <c r="CK429" s="50">
        <f t="shared" si="200"/>
        <v>-227551.35708333401</v>
      </c>
      <c r="CL429" s="50">
        <f t="shared" si="208"/>
        <v>-7585517.5099999998</v>
      </c>
      <c r="CN429" s="138"/>
      <c r="CO429" s="138"/>
    </row>
    <row r="430" spans="1:93" ht="15.6" customHeight="1" x14ac:dyDescent="0.25">
      <c r="A430" s="129">
        <f t="shared" si="199"/>
        <v>421</v>
      </c>
      <c r="B430" s="193"/>
      <c r="C430" s="43" t="s">
        <v>389</v>
      </c>
      <c r="D430" s="26">
        <v>108</v>
      </c>
      <c r="E430" s="50">
        <v>-35423957.158750005</v>
      </c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>
        <v>-759738.87124999613</v>
      </c>
      <c r="Y430" s="50">
        <v>-53268.528111999898</v>
      </c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50"/>
      <c r="AR430" s="50"/>
      <c r="AS430" s="50"/>
      <c r="AT430" s="50"/>
      <c r="AU430" s="50">
        <f t="shared" si="206"/>
        <v>-813007.39936199598</v>
      </c>
      <c r="AV430" s="50"/>
      <c r="AW430" s="50"/>
      <c r="AX430" s="50"/>
      <c r="AY430" s="50"/>
      <c r="AZ430" s="50"/>
      <c r="BA430" s="50"/>
      <c r="BB430" s="50"/>
      <c r="BC430" s="50"/>
      <c r="BD430" s="50"/>
      <c r="BE430" s="50"/>
      <c r="BF430" s="50"/>
      <c r="BG430" s="50"/>
      <c r="BH430" s="50"/>
      <c r="BI430" s="50"/>
      <c r="BJ430" s="50"/>
      <c r="BK430" s="50"/>
      <c r="BL430" s="50"/>
      <c r="BM430" s="50"/>
      <c r="BN430" s="50"/>
      <c r="BO430" s="50"/>
      <c r="BP430" s="50"/>
      <c r="BQ430" s="50"/>
      <c r="BR430" s="50"/>
      <c r="BS430" s="50"/>
      <c r="BT430" s="50"/>
      <c r="BU430" s="50"/>
      <c r="BV430" s="50">
        <v>-755864.2318879962</v>
      </c>
      <c r="BW430" s="50">
        <v>74.14</v>
      </c>
      <c r="BX430" s="50">
        <v>-276.85000000000002</v>
      </c>
      <c r="BY430" s="50">
        <v>-155.12</v>
      </c>
      <c r="BZ430" s="50">
        <v>0</v>
      </c>
      <c r="CA430" s="50">
        <v>-0.18</v>
      </c>
      <c r="CB430" s="50"/>
      <c r="CC430" s="50"/>
      <c r="CD430" s="50"/>
      <c r="CE430" s="50"/>
      <c r="CF430" s="50"/>
      <c r="CG430" s="50"/>
      <c r="CH430" s="50"/>
      <c r="CI430" s="50"/>
      <c r="CJ430" s="50">
        <f t="shared" si="207"/>
        <v>-756222.24188799621</v>
      </c>
      <c r="CK430" s="50">
        <f t="shared" si="200"/>
        <v>-1569229.6412499922</v>
      </c>
      <c r="CL430" s="50">
        <f t="shared" si="208"/>
        <v>-36993186.799999997</v>
      </c>
      <c r="CN430" s="138"/>
      <c r="CO430" s="138"/>
    </row>
    <row r="431" spans="1:93" ht="15.6" customHeight="1" x14ac:dyDescent="0.25">
      <c r="A431" s="129">
        <f t="shared" si="199"/>
        <v>422</v>
      </c>
      <c r="B431" s="193"/>
      <c r="C431" s="43" t="s">
        <v>390</v>
      </c>
      <c r="D431" s="26">
        <v>108</v>
      </c>
      <c r="E431" s="50">
        <v>-16802965.975416664</v>
      </c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>
        <v>-1497600.7145833373</v>
      </c>
      <c r="Y431" s="50">
        <v>412167.36651199951</v>
      </c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50"/>
      <c r="AR431" s="50"/>
      <c r="AS431" s="50"/>
      <c r="AT431" s="50"/>
      <c r="AU431" s="50">
        <f t="shared" si="206"/>
        <v>-1085433.3480713377</v>
      </c>
      <c r="AV431" s="50"/>
      <c r="AW431" s="50"/>
      <c r="AX431" s="50"/>
      <c r="AY431" s="50"/>
      <c r="AZ431" s="50"/>
      <c r="BA431" s="50"/>
      <c r="BB431" s="50"/>
      <c r="BC431" s="50"/>
      <c r="BD431" s="50"/>
      <c r="BE431" s="50"/>
      <c r="BF431" s="50"/>
      <c r="BG431" s="50"/>
      <c r="BH431" s="50"/>
      <c r="BI431" s="50"/>
      <c r="BJ431" s="50"/>
      <c r="BK431" s="50"/>
      <c r="BL431" s="50"/>
      <c r="BM431" s="50"/>
      <c r="BN431" s="50"/>
      <c r="BO431" s="50"/>
      <c r="BP431" s="50"/>
      <c r="BQ431" s="50"/>
      <c r="BR431" s="50"/>
      <c r="BS431" s="50"/>
      <c r="BT431" s="50"/>
      <c r="BU431" s="50"/>
      <c r="BV431" s="50">
        <v>-1805431.7465119995</v>
      </c>
      <c r="BW431" s="50">
        <v>0</v>
      </c>
      <c r="BX431" s="50">
        <v>-7123.05</v>
      </c>
      <c r="BY431" s="50">
        <v>-11879.28</v>
      </c>
      <c r="BZ431" s="50">
        <v>0</v>
      </c>
      <c r="CA431" s="50">
        <v>-2245.19</v>
      </c>
      <c r="CB431" s="50"/>
      <c r="CC431" s="50"/>
      <c r="CD431" s="50"/>
      <c r="CE431" s="50"/>
      <c r="CF431" s="50"/>
      <c r="CG431" s="50"/>
      <c r="CH431" s="50"/>
      <c r="CI431" s="50"/>
      <c r="CJ431" s="50">
        <f t="shared" si="207"/>
        <v>-1826679.2665119995</v>
      </c>
      <c r="CK431" s="50">
        <f t="shared" si="200"/>
        <v>-2912112.6145833372</v>
      </c>
      <c r="CL431" s="50">
        <f t="shared" si="208"/>
        <v>-19715078.59</v>
      </c>
      <c r="CN431" s="138"/>
      <c r="CO431" s="138"/>
    </row>
    <row r="432" spans="1:93" ht="15.6" customHeight="1" x14ac:dyDescent="0.25">
      <c r="A432" s="129">
        <f t="shared" si="199"/>
        <v>423</v>
      </c>
      <c r="B432" s="193"/>
      <c r="C432" s="43" t="s">
        <v>391</v>
      </c>
      <c r="D432" s="26">
        <v>108</v>
      </c>
      <c r="E432" s="50">
        <v>-587671.38749999995</v>
      </c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>
        <v>-47201.792500000098</v>
      </c>
      <c r="Y432" s="50">
        <v>41897.599249999999</v>
      </c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50"/>
      <c r="AR432" s="50"/>
      <c r="AS432" s="50"/>
      <c r="AT432" s="50"/>
      <c r="AU432" s="50">
        <f t="shared" si="206"/>
        <v>-5304.1932500000985</v>
      </c>
      <c r="AV432" s="50"/>
      <c r="AW432" s="50"/>
      <c r="AX432" s="50"/>
      <c r="AY432" s="50"/>
      <c r="AZ432" s="50"/>
      <c r="BA432" s="50"/>
      <c r="BB432" s="50"/>
      <c r="BC432" s="50"/>
      <c r="BD432" s="50"/>
      <c r="BE432" s="50"/>
      <c r="BF432" s="50"/>
      <c r="BG432" s="50"/>
      <c r="BH432" s="50"/>
      <c r="BI432" s="50"/>
      <c r="BJ432" s="50"/>
      <c r="BK432" s="50"/>
      <c r="BL432" s="50"/>
      <c r="BM432" s="50"/>
      <c r="BN432" s="50"/>
      <c r="BO432" s="50"/>
      <c r="BP432" s="50"/>
      <c r="BQ432" s="50"/>
      <c r="BR432" s="50"/>
      <c r="BS432" s="50"/>
      <c r="BT432" s="50"/>
      <c r="BU432" s="50"/>
      <c r="BV432" s="50">
        <v>-89432.249249999877</v>
      </c>
      <c r="BW432" s="50">
        <v>0</v>
      </c>
      <c r="BX432" s="50">
        <v>0</v>
      </c>
      <c r="BY432" s="50">
        <v>0</v>
      </c>
      <c r="BZ432" s="50">
        <v>0</v>
      </c>
      <c r="CA432" s="50">
        <v>0</v>
      </c>
      <c r="CB432" s="50"/>
      <c r="CC432" s="50"/>
      <c r="CD432" s="50"/>
      <c r="CE432" s="50"/>
      <c r="CF432" s="50"/>
      <c r="CG432" s="50"/>
      <c r="CH432" s="50"/>
      <c r="CI432" s="50"/>
      <c r="CJ432" s="50">
        <f t="shared" si="207"/>
        <v>-89432.249249999877</v>
      </c>
      <c r="CK432" s="50">
        <f t="shared" si="200"/>
        <v>-94736.442499999976</v>
      </c>
      <c r="CL432" s="50">
        <f t="shared" si="208"/>
        <v>-682407.83</v>
      </c>
      <c r="CN432" s="138"/>
      <c r="CO432" s="138"/>
    </row>
    <row r="433" spans="1:93" ht="15.6" customHeight="1" x14ac:dyDescent="0.25">
      <c r="A433" s="129">
        <f t="shared" si="199"/>
        <v>424</v>
      </c>
      <c r="B433" s="193"/>
      <c r="C433" s="43" t="s">
        <v>392</v>
      </c>
      <c r="D433" s="26">
        <v>108</v>
      </c>
      <c r="E433" s="50">
        <v>-2782974.8775000004</v>
      </c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>
        <v>-290386.91249999963</v>
      </c>
      <c r="Y433" s="50">
        <v>54066.347979999962</v>
      </c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  <c r="AQ433" s="50"/>
      <c r="AR433" s="50"/>
      <c r="AS433" s="50"/>
      <c r="AT433" s="50"/>
      <c r="AU433" s="50">
        <f t="shared" si="206"/>
        <v>-236320.56451999967</v>
      </c>
      <c r="AV433" s="50"/>
      <c r="AW433" s="50"/>
      <c r="AX433" s="50"/>
      <c r="AY433" s="50"/>
      <c r="AZ433" s="50"/>
      <c r="BA433" s="50"/>
      <c r="BB433" s="50"/>
      <c r="BC433" s="50"/>
      <c r="BD433" s="50"/>
      <c r="BE433" s="50"/>
      <c r="BF433" s="50"/>
      <c r="BG433" s="50"/>
      <c r="BH433" s="50"/>
      <c r="BI433" s="50"/>
      <c r="BJ433" s="50"/>
      <c r="BK433" s="50"/>
      <c r="BL433" s="50"/>
      <c r="BM433" s="50"/>
      <c r="BN433" s="50"/>
      <c r="BO433" s="50"/>
      <c r="BP433" s="50"/>
      <c r="BQ433" s="50"/>
      <c r="BR433" s="50"/>
      <c r="BS433" s="50"/>
      <c r="BT433" s="50"/>
      <c r="BU433" s="50"/>
      <c r="BV433" s="50">
        <v>-330445.96798000019</v>
      </c>
      <c r="BW433" s="50">
        <v>0</v>
      </c>
      <c r="BX433" s="50">
        <v>-18.89</v>
      </c>
      <c r="BY433" s="50">
        <v>0</v>
      </c>
      <c r="BZ433" s="50">
        <v>0</v>
      </c>
      <c r="CA433" s="50">
        <v>0</v>
      </c>
      <c r="CB433" s="50"/>
      <c r="CC433" s="50"/>
      <c r="CD433" s="50"/>
      <c r="CE433" s="50"/>
      <c r="CF433" s="50"/>
      <c r="CG433" s="50"/>
      <c r="CH433" s="50"/>
      <c r="CI433" s="50"/>
      <c r="CJ433" s="50">
        <f t="shared" si="207"/>
        <v>-330464.8579800002</v>
      </c>
      <c r="CK433" s="50">
        <f t="shared" si="200"/>
        <v>-566785.42249999987</v>
      </c>
      <c r="CL433" s="50">
        <f t="shared" si="208"/>
        <v>-3349760.3000000003</v>
      </c>
      <c r="CN433" s="138"/>
      <c r="CO433" s="138"/>
    </row>
    <row r="434" spans="1:93" ht="15.6" customHeight="1" x14ac:dyDescent="0.25">
      <c r="A434" s="129">
        <f t="shared" si="199"/>
        <v>425</v>
      </c>
      <c r="B434" s="193"/>
      <c r="C434" s="43" t="s">
        <v>393</v>
      </c>
      <c r="D434" s="26">
        <v>108</v>
      </c>
      <c r="E434" s="50">
        <v>-1735048.4966666664</v>
      </c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>
        <v>-116237.80333333369</v>
      </c>
      <c r="Y434" s="50">
        <v>332974.44</v>
      </c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  <c r="AQ434" s="50"/>
      <c r="AR434" s="50"/>
      <c r="AS434" s="50"/>
      <c r="AT434" s="50"/>
      <c r="AU434" s="50">
        <f t="shared" si="206"/>
        <v>216736.63666666631</v>
      </c>
      <c r="AV434" s="50"/>
      <c r="AW434" s="50"/>
      <c r="AX434" s="50"/>
      <c r="AY434" s="50"/>
      <c r="AZ434" s="50"/>
      <c r="BA434" s="50"/>
      <c r="BB434" s="50"/>
      <c r="BC434" s="50"/>
      <c r="BD434" s="50"/>
      <c r="BE434" s="50"/>
      <c r="BF434" s="50"/>
      <c r="BG434" s="50"/>
      <c r="BH434" s="50"/>
      <c r="BI434" s="50"/>
      <c r="BJ434" s="50"/>
      <c r="BK434" s="50"/>
      <c r="BL434" s="50"/>
      <c r="BM434" s="50"/>
      <c r="BN434" s="50"/>
      <c r="BO434" s="50"/>
      <c r="BP434" s="50"/>
      <c r="BQ434" s="50"/>
      <c r="BR434" s="50"/>
      <c r="BS434" s="50"/>
      <c r="BT434" s="50"/>
      <c r="BU434" s="50"/>
      <c r="BV434" s="50">
        <v>-332974.43999999994</v>
      </c>
      <c r="BW434" s="50">
        <v>0</v>
      </c>
      <c r="BX434" s="50">
        <v>0</v>
      </c>
      <c r="BY434" s="50">
        <v>0</v>
      </c>
      <c r="BZ434" s="50">
        <v>0</v>
      </c>
      <c r="CA434" s="50">
        <v>0</v>
      </c>
      <c r="CB434" s="50"/>
      <c r="CC434" s="50"/>
      <c r="CD434" s="50"/>
      <c r="CE434" s="50"/>
      <c r="CF434" s="50"/>
      <c r="CG434" s="50"/>
      <c r="CH434" s="50"/>
      <c r="CI434" s="50"/>
      <c r="CJ434" s="50">
        <f t="shared" si="207"/>
        <v>-332974.43999999994</v>
      </c>
      <c r="CK434" s="50">
        <f t="shared" si="200"/>
        <v>-116237.80333333364</v>
      </c>
      <c r="CL434" s="50">
        <f t="shared" si="208"/>
        <v>-1851286.3</v>
      </c>
      <c r="CN434" s="138"/>
      <c r="CO434" s="138"/>
    </row>
    <row r="435" spans="1:93" ht="15.6" customHeight="1" x14ac:dyDescent="0.25">
      <c r="A435" s="129">
        <f t="shared" si="199"/>
        <v>426</v>
      </c>
      <c r="B435" s="193"/>
      <c r="C435" s="225" t="s">
        <v>294</v>
      </c>
      <c r="D435" s="226"/>
      <c r="E435" s="141">
        <f t="shared" ref="E435:CL435" si="209">SUM(E420:E434)</f>
        <v>-1868804743.6062503</v>
      </c>
      <c r="F435" s="141">
        <f t="shared" si="209"/>
        <v>0</v>
      </c>
      <c r="G435" s="141">
        <f t="shared" si="209"/>
        <v>0</v>
      </c>
      <c r="H435" s="141">
        <f t="shared" si="209"/>
        <v>0</v>
      </c>
      <c r="I435" s="141">
        <f t="shared" si="209"/>
        <v>0</v>
      </c>
      <c r="J435" s="141">
        <f t="shared" si="209"/>
        <v>0</v>
      </c>
      <c r="K435" s="141">
        <f t="shared" si="209"/>
        <v>0</v>
      </c>
      <c r="L435" s="141">
        <f t="shared" si="209"/>
        <v>0</v>
      </c>
      <c r="M435" s="141">
        <f t="shared" si="209"/>
        <v>0</v>
      </c>
      <c r="N435" s="141">
        <f t="shared" si="209"/>
        <v>0</v>
      </c>
      <c r="O435" s="141">
        <f t="shared" si="209"/>
        <v>0</v>
      </c>
      <c r="P435" s="141">
        <f t="shared" si="209"/>
        <v>0</v>
      </c>
      <c r="Q435" s="141">
        <f t="shared" si="209"/>
        <v>0</v>
      </c>
      <c r="R435" s="141">
        <f t="shared" si="209"/>
        <v>0</v>
      </c>
      <c r="S435" s="141">
        <f t="shared" si="209"/>
        <v>0</v>
      </c>
      <c r="T435" s="141">
        <f t="shared" si="209"/>
        <v>0</v>
      </c>
      <c r="U435" s="141">
        <f t="shared" si="209"/>
        <v>0</v>
      </c>
      <c r="V435" s="141">
        <f t="shared" si="209"/>
        <v>0</v>
      </c>
      <c r="W435" s="141">
        <f t="shared" si="209"/>
        <v>0</v>
      </c>
      <c r="X435" s="141">
        <f t="shared" si="209"/>
        <v>-63252087.683749869</v>
      </c>
      <c r="Y435" s="152">
        <f t="shared" si="209"/>
        <v>-13224678.276294002</v>
      </c>
      <c r="Z435" s="141">
        <f t="shared" si="209"/>
        <v>0</v>
      </c>
      <c r="AA435" s="141">
        <f t="shared" si="209"/>
        <v>0</v>
      </c>
      <c r="AB435" s="141">
        <f t="shared" si="209"/>
        <v>0</v>
      </c>
      <c r="AC435" s="141">
        <f t="shared" si="209"/>
        <v>5662357.2194954902</v>
      </c>
      <c r="AD435" s="141">
        <f t="shared" si="209"/>
        <v>0</v>
      </c>
      <c r="AE435" s="141">
        <f t="shared" si="209"/>
        <v>0</v>
      </c>
      <c r="AF435" s="141">
        <f t="shared" si="209"/>
        <v>0</v>
      </c>
      <c r="AG435" s="141">
        <f t="shared" si="209"/>
        <v>0</v>
      </c>
      <c r="AH435" s="141">
        <f t="shared" si="209"/>
        <v>0</v>
      </c>
      <c r="AI435" s="141">
        <f t="shared" si="209"/>
        <v>0</v>
      </c>
      <c r="AJ435" s="141">
        <f t="shared" si="209"/>
        <v>0</v>
      </c>
      <c r="AK435" s="141">
        <f t="shared" si="209"/>
        <v>0</v>
      </c>
      <c r="AL435" s="141">
        <f t="shared" si="209"/>
        <v>0</v>
      </c>
      <c r="AM435" s="141">
        <f t="shared" si="209"/>
        <v>0</v>
      </c>
      <c r="AN435" s="141">
        <f t="shared" si="209"/>
        <v>0</v>
      </c>
      <c r="AO435" s="141">
        <f t="shared" si="209"/>
        <v>0</v>
      </c>
      <c r="AP435" s="141"/>
      <c r="AQ435" s="141">
        <f t="shared" si="209"/>
        <v>0</v>
      </c>
      <c r="AR435" s="141">
        <f t="shared" si="209"/>
        <v>0</v>
      </c>
      <c r="AS435" s="141">
        <f t="shared" si="209"/>
        <v>0</v>
      </c>
      <c r="AT435" s="141">
        <f t="shared" si="209"/>
        <v>0</v>
      </c>
      <c r="AU435" s="141">
        <f t="shared" si="209"/>
        <v>-70814408.740548387</v>
      </c>
      <c r="AV435" s="141">
        <f t="shared" si="209"/>
        <v>0</v>
      </c>
      <c r="AW435" s="141">
        <f t="shared" si="209"/>
        <v>0</v>
      </c>
      <c r="AX435" s="141">
        <f t="shared" si="209"/>
        <v>0</v>
      </c>
      <c r="AY435" s="141">
        <f t="shared" si="209"/>
        <v>0</v>
      </c>
      <c r="AZ435" s="141">
        <f t="shared" si="209"/>
        <v>0</v>
      </c>
      <c r="BA435" s="141">
        <f t="shared" si="209"/>
        <v>0</v>
      </c>
      <c r="BB435" s="141">
        <f t="shared" si="209"/>
        <v>0</v>
      </c>
      <c r="BC435" s="141">
        <f t="shared" si="209"/>
        <v>0</v>
      </c>
      <c r="BD435" s="141">
        <f t="shared" si="209"/>
        <v>0</v>
      </c>
      <c r="BE435" s="141">
        <f t="shared" si="209"/>
        <v>0</v>
      </c>
      <c r="BF435" s="141">
        <f t="shared" si="209"/>
        <v>0</v>
      </c>
      <c r="BG435" s="141">
        <f t="shared" si="209"/>
        <v>0</v>
      </c>
      <c r="BH435" s="141">
        <f t="shared" si="209"/>
        <v>0</v>
      </c>
      <c r="BI435" s="141">
        <f t="shared" si="209"/>
        <v>0</v>
      </c>
      <c r="BJ435" s="141">
        <f t="shared" si="209"/>
        <v>0</v>
      </c>
      <c r="BK435" s="141">
        <f t="shared" si="209"/>
        <v>0</v>
      </c>
      <c r="BL435" s="141">
        <f t="shared" si="209"/>
        <v>0</v>
      </c>
      <c r="BM435" s="141">
        <f t="shared" si="209"/>
        <v>0</v>
      </c>
      <c r="BN435" s="141">
        <f t="shared" si="209"/>
        <v>0</v>
      </c>
      <c r="BO435" s="141">
        <f t="shared" si="209"/>
        <v>0</v>
      </c>
      <c r="BP435" s="141">
        <f t="shared" si="209"/>
        <v>0</v>
      </c>
      <c r="BQ435" s="141">
        <f t="shared" si="209"/>
        <v>0</v>
      </c>
      <c r="BR435" s="141">
        <f t="shared" si="209"/>
        <v>2672926.9994000001</v>
      </c>
      <c r="BS435" s="141">
        <f t="shared" si="209"/>
        <v>-5662357.2194954902</v>
      </c>
      <c r="BT435" s="141">
        <f t="shared" si="209"/>
        <v>0</v>
      </c>
      <c r="BU435" s="141">
        <f t="shared" si="209"/>
        <v>0</v>
      </c>
      <c r="BV435" s="141">
        <f>SUM(BV420:BV434)</f>
        <v>-64526007.453705974</v>
      </c>
      <c r="BW435" s="141">
        <f t="shared" si="209"/>
        <v>42615.11</v>
      </c>
      <c r="BX435" s="141">
        <f t="shared" si="209"/>
        <v>-373018.48</v>
      </c>
      <c r="BY435" s="141">
        <f t="shared" si="209"/>
        <v>-403751.7</v>
      </c>
      <c r="BZ435" s="141">
        <f t="shared" si="209"/>
        <v>-617.78</v>
      </c>
      <c r="CA435" s="141">
        <f t="shared" si="209"/>
        <v>-88762.219999999987</v>
      </c>
      <c r="CB435" s="141">
        <f t="shared" si="209"/>
        <v>0</v>
      </c>
      <c r="CC435" s="141">
        <f t="shared" si="209"/>
        <v>0</v>
      </c>
      <c r="CD435" s="141">
        <f t="shared" si="209"/>
        <v>0</v>
      </c>
      <c r="CE435" s="141">
        <f t="shared" si="209"/>
        <v>0</v>
      </c>
      <c r="CF435" s="141">
        <f t="shared" si="209"/>
        <v>0</v>
      </c>
      <c r="CG435" s="141">
        <f t="shared" si="209"/>
        <v>0</v>
      </c>
      <c r="CH435" s="141">
        <f t="shared" si="209"/>
        <v>0</v>
      </c>
      <c r="CI435" s="141">
        <f t="shared" si="209"/>
        <v>0</v>
      </c>
      <c r="CJ435" s="141">
        <f t="shared" si="209"/>
        <v>-68338972.74380146</v>
      </c>
      <c r="CK435" s="141">
        <f t="shared" si="209"/>
        <v>-139153381.48434988</v>
      </c>
      <c r="CL435" s="141">
        <f t="shared" si="209"/>
        <v>-2007958125.0905995</v>
      </c>
      <c r="CN435" s="138"/>
      <c r="CO435" s="138"/>
    </row>
    <row r="436" spans="1:93" ht="15.6" customHeight="1" x14ac:dyDescent="0.25">
      <c r="A436" s="129">
        <f t="shared" si="199"/>
        <v>427</v>
      </c>
      <c r="B436" s="193"/>
      <c r="C436" s="43" t="s">
        <v>394</v>
      </c>
      <c r="D436" s="26">
        <v>108</v>
      </c>
      <c r="E436" s="50">
        <v>-6991091.739531667</v>
      </c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>
        <v>-166643.4487333321</v>
      </c>
      <c r="Y436" s="50">
        <v>243.2844082039943</v>
      </c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50"/>
      <c r="AR436" s="50"/>
      <c r="AS436" s="50"/>
      <c r="AT436" s="50"/>
      <c r="AU436" s="50">
        <f t="shared" ref="AU436:AU447" si="210">SUM(F436:AT436)</f>
        <v>-166400.16432512811</v>
      </c>
      <c r="AV436" s="50"/>
      <c r="AW436" s="50"/>
      <c r="AX436" s="50"/>
      <c r="AY436" s="50"/>
      <c r="AZ436" s="50"/>
      <c r="BA436" s="50"/>
      <c r="BB436" s="50"/>
      <c r="BC436" s="50"/>
      <c r="BD436" s="50"/>
      <c r="BE436" s="50"/>
      <c r="BF436" s="50"/>
      <c r="BG436" s="50"/>
      <c r="BH436" s="50"/>
      <c r="BI436" s="50"/>
      <c r="BJ436" s="50"/>
      <c r="BK436" s="50"/>
      <c r="BL436" s="50"/>
      <c r="BM436" s="50"/>
      <c r="BN436" s="50"/>
      <c r="BO436" s="50"/>
      <c r="BP436" s="50"/>
      <c r="BQ436" s="50"/>
      <c r="BR436" s="50"/>
      <c r="BS436" s="50"/>
      <c r="BT436" s="50"/>
      <c r="BU436" s="50"/>
      <c r="BV436" s="50">
        <v>-40140.615548203932</v>
      </c>
      <c r="BW436" s="50">
        <v>0</v>
      </c>
      <c r="BX436" s="50">
        <v>0</v>
      </c>
      <c r="BY436" s="50">
        <v>0</v>
      </c>
      <c r="BZ436" s="50">
        <v>0</v>
      </c>
      <c r="CA436" s="50">
        <v>0</v>
      </c>
      <c r="CB436" s="50"/>
      <c r="CC436" s="50"/>
      <c r="CD436" s="50"/>
      <c r="CE436" s="50"/>
      <c r="CF436" s="50"/>
      <c r="CG436" s="50"/>
      <c r="CH436" s="50"/>
      <c r="CI436" s="50"/>
      <c r="CJ436" s="50">
        <f t="shared" ref="CJ436:CJ447" si="211">SUM(AV436:CI436)</f>
        <v>-40140.615548203932</v>
      </c>
      <c r="CK436" s="50">
        <f t="shared" si="200"/>
        <v>-206540.77987333204</v>
      </c>
      <c r="CL436" s="50">
        <f t="shared" ref="CL436:CL447" si="212">CK436+E436</f>
        <v>-7197632.519404999</v>
      </c>
      <c r="CN436" s="138"/>
      <c r="CO436" s="138"/>
    </row>
    <row r="437" spans="1:93" ht="15.6" customHeight="1" x14ac:dyDescent="0.25">
      <c r="A437" s="129">
        <f t="shared" si="199"/>
        <v>428</v>
      </c>
      <c r="B437" s="193"/>
      <c r="C437" s="43" t="s">
        <v>395</v>
      </c>
      <c r="D437" s="26">
        <v>108</v>
      </c>
      <c r="E437" s="50">
        <v>-20443899.201649163</v>
      </c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>
        <v>-743814.53693459369</v>
      </c>
      <c r="Y437" s="50">
        <v>55274.600926623025</v>
      </c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50"/>
      <c r="AR437" s="50"/>
      <c r="AS437" s="50"/>
      <c r="AT437" s="50"/>
      <c r="AU437" s="50">
        <f t="shared" si="210"/>
        <v>-688539.93600797071</v>
      </c>
      <c r="AV437" s="50"/>
      <c r="AW437" s="50"/>
      <c r="AX437" s="50"/>
      <c r="AY437" s="50"/>
      <c r="AZ437" s="50"/>
      <c r="BA437" s="50"/>
      <c r="BB437" s="50"/>
      <c r="BC437" s="50"/>
      <c r="BD437" s="50"/>
      <c r="BE437" s="50"/>
      <c r="BF437" s="50"/>
      <c r="BG437" s="50"/>
      <c r="BH437" s="50"/>
      <c r="BI437" s="50"/>
      <c r="BJ437" s="50"/>
      <c r="BK437" s="50"/>
      <c r="BL437" s="50"/>
      <c r="BM437" s="50"/>
      <c r="BN437" s="50"/>
      <c r="BO437" s="50"/>
      <c r="BP437" s="50"/>
      <c r="BQ437" s="50"/>
      <c r="BR437" s="50"/>
      <c r="BS437" s="50"/>
      <c r="BT437" s="50"/>
      <c r="BU437" s="50"/>
      <c r="BV437" s="50">
        <v>-959612.64646662306</v>
      </c>
      <c r="BW437" s="50">
        <v>0</v>
      </c>
      <c r="BX437" s="50">
        <v>-73.121619999999993</v>
      </c>
      <c r="BY437" s="50">
        <v>0</v>
      </c>
      <c r="BZ437" s="50">
        <v>0</v>
      </c>
      <c r="CA437" s="50">
        <v>-646.29798499999993</v>
      </c>
      <c r="CB437" s="50"/>
      <c r="CC437" s="50"/>
      <c r="CD437" s="50"/>
      <c r="CE437" s="50"/>
      <c r="CF437" s="50"/>
      <c r="CG437" s="50"/>
      <c r="CH437" s="50"/>
      <c r="CI437" s="50"/>
      <c r="CJ437" s="50">
        <f t="shared" si="211"/>
        <v>-960332.066071623</v>
      </c>
      <c r="CK437" s="50">
        <f t="shared" si="200"/>
        <v>-1648872.0020795937</v>
      </c>
      <c r="CL437" s="50">
        <f t="shared" si="212"/>
        <v>-22092771.203728758</v>
      </c>
      <c r="CN437" s="138"/>
      <c r="CO437" s="138"/>
    </row>
    <row r="438" spans="1:93" ht="15.6" customHeight="1" x14ac:dyDescent="0.25">
      <c r="A438" s="129">
        <f t="shared" si="199"/>
        <v>429</v>
      </c>
      <c r="B438" s="193"/>
      <c r="C438" s="43" t="s">
        <v>396</v>
      </c>
      <c r="D438" s="26">
        <v>108</v>
      </c>
      <c r="E438" s="50">
        <v>-19304508.585481666</v>
      </c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>
        <v>4347843.513081667</v>
      </c>
      <c r="Y438" s="50">
        <v>939894.34701299877</v>
      </c>
      <c r="Z438" s="50"/>
      <c r="AA438" s="50"/>
      <c r="AB438" s="50"/>
      <c r="AC438" s="50">
        <v>1898.5538128491621</v>
      </c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50"/>
      <c r="AR438" s="50"/>
      <c r="AS438" s="50"/>
      <c r="AT438" s="50"/>
      <c r="AU438" s="50">
        <f t="shared" si="210"/>
        <v>5289636.4139075149</v>
      </c>
      <c r="AV438" s="50"/>
      <c r="AW438" s="50"/>
      <c r="AX438" s="50"/>
      <c r="AY438" s="50"/>
      <c r="AZ438" s="50"/>
      <c r="BA438" s="50"/>
      <c r="BB438" s="50"/>
      <c r="BC438" s="50"/>
      <c r="BD438" s="50"/>
      <c r="BE438" s="50"/>
      <c r="BF438" s="50"/>
      <c r="BG438" s="50"/>
      <c r="BH438" s="50"/>
      <c r="BI438" s="50"/>
      <c r="BJ438" s="50"/>
      <c r="BK438" s="50"/>
      <c r="BL438" s="50"/>
      <c r="BM438" s="50"/>
      <c r="BN438" s="50"/>
      <c r="BO438" s="50"/>
      <c r="BP438" s="50"/>
      <c r="BQ438" s="50"/>
      <c r="BR438" s="50"/>
      <c r="BS438" s="50">
        <v>-1898.5538128491621</v>
      </c>
      <c r="BT438" s="50"/>
      <c r="BU438" s="50"/>
      <c r="BV438" s="50">
        <v>-3722573.1402330012</v>
      </c>
      <c r="BW438" s="50">
        <v>0</v>
      </c>
      <c r="BX438" s="50">
        <v>-51072.55098</v>
      </c>
      <c r="BY438" s="50">
        <v>0</v>
      </c>
      <c r="BZ438" s="50">
        <v>0</v>
      </c>
      <c r="CA438" s="50">
        <v>-6664.2358299999996</v>
      </c>
      <c r="CB438" s="50"/>
      <c r="CC438" s="50"/>
      <c r="CD438" s="50"/>
      <c r="CE438" s="50"/>
      <c r="CF438" s="50"/>
      <c r="CG438" s="50">
        <v>100629.85899999997</v>
      </c>
      <c r="CH438" s="50"/>
      <c r="CI438" s="50"/>
      <c r="CJ438" s="50">
        <f t="shared" si="211"/>
        <v>-3681578.6218558503</v>
      </c>
      <c r="CK438" s="50">
        <f t="shared" si="200"/>
        <v>1608057.7920516646</v>
      </c>
      <c r="CL438" s="50">
        <f t="shared" si="212"/>
        <v>-17696450.793430001</v>
      </c>
      <c r="CN438" s="138"/>
      <c r="CO438" s="138"/>
    </row>
    <row r="439" spans="1:93" ht="15.6" customHeight="1" x14ac:dyDescent="0.25">
      <c r="A439" s="129">
        <f t="shared" si="199"/>
        <v>430</v>
      </c>
      <c r="B439" s="193"/>
      <c r="C439" s="43" t="s">
        <v>398</v>
      </c>
      <c r="D439" s="26">
        <v>108</v>
      </c>
      <c r="E439" s="50">
        <v>364726.62069854164</v>
      </c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>
        <v>342380.16445645841</v>
      </c>
      <c r="Y439" s="50">
        <v>-17573.816608298999</v>
      </c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50"/>
      <c r="AR439" s="50"/>
      <c r="AS439" s="50"/>
      <c r="AT439" s="50"/>
      <c r="AU439" s="50">
        <f t="shared" si="210"/>
        <v>324806.34784815944</v>
      </c>
      <c r="AV439" s="50"/>
      <c r="AW439" s="50"/>
      <c r="AX439" s="50"/>
      <c r="AY439" s="50"/>
      <c r="AZ439" s="50"/>
      <c r="BA439" s="50"/>
      <c r="BB439" s="50"/>
      <c r="BC439" s="50"/>
      <c r="BD439" s="50"/>
      <c r="BE439" s="50"/>
      <c r="BF439" s="50"/>
      <c r="BG439" s="50"/>
      <c r="BH439" s="50"/>
      <c r="BI439" s="50"/>
      <c r="BJ439" s="50"/>
      <c r="BK439" s="50"/>
      <c r="BL439" s="50"/>
      <c r="BM439" s="50"/>
      <c r="BN439" s="50"/>
      <c r="BO439" s="50"/>
      <c r="BP439" s="50"/>
      <c r="BQ439" s="50"/>
      <c r="BR439" s="50"/>
      <c r="BS439" s="50"/>
      <c r="BT439" s="50"/>
      <c r="BU439" s="50"/>
      <c r="BV439" s="50">
        <v>-43376.153251701093</v>
      </c>
      <c r="BW439" s="50">
        <v>0</v>
      </c>
      <c r="BX439" s="50">
        <v>0</v>
      </c>
      <c r="BY439" s="50">
        <v>0</v>
      </c>
      <c r="BZ439" s="50">
        <v>0</v>
      </c>
      <c r="CA439" s="50">
        <v>-1234.6690699999999</v>
      </c>
      <c r="CB439" s="50"/>
      <c r="CC439" s="50"/>
      <c r="CD439" s="50"/>
      <c r="CE439" s="50"/>
      <c r="CF439" s="50"/>
      <c r="CG439" s="50"/>
      <c r="CH439" s="50"/>
      <c r="CI439" s="50"/>
      <c r="CJ439" s="50">
        <f t="shared" si="211"/>
        <v>-44610.822321701096</v>
      </c>
      <c r="CK439" s="50">
        <f t="shared" si="200"/>
        <v>280195.52552645834</v>
      </c>
      <c r="CL439" s="50">
        <f t="shared" si="212"/>
        <v>644922.14622500003</v>
      </c>
      <c r="CN439" s="138"/>
      <c r="CO439" s="138"/>
    </row>
    <row r="440" spans="1:93" ht="15.6" customHeight="1" x14ac:dyDescent="0.25">
      <c r="A440" s="129">
        <f t="shared" si="199"/>
        <v>431</v>
      </c>
      <c r="B440" s="193"/>
      <c r="C440" s="43" t="s">
        <v>399</v>
      </c>
      <c r="D440" s="26">
        <v>108</v>
      </c>
      <c r="E440" s="50">
        <v>-15262.294172500002</v>
      </c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>
        <v>-1083.2209974999969</v>
      </c>
      <c r="Y440" s="50">
        <v>1883.3601532499997</v>
      </c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50"/>
      <c r="AR440" s="50"/>
      <c r="AS440" s="50"/>
      <c r="AT440" s="50"/>
      <c r="AU440" s="50">
        <f t="shared" si="210"/>
        <v>800.13915575000283</v>
      </c>
      <c r="AV440" s="50"/>
      <c r="AW440" s="50"/>
      <c r="AX440" s="50"/>
      <c r="AY440" s="50"/>
      <c r="AZ440" s="50"/>
      <c r="BA440" s="50"/>
      <c r="BB440" s="50"/>
      <c r="BC440" s="50"/>
      <c r="BD440" s="50"/>
      <c r="BE440" s="50"/>
      <c r="BF440" s="50"/>
      <c r="BG440" s="50"/>
      <c r="BH440" s="50"/>
      <c r="BI440" s="50"/>
      <c r="BJ440" s="50"/>
      <c r="BK440" s="50"/>
      <c r="BL440" s="50"/>
      <c r="BM440" s="50"/>
      <c r="BN440" s="50"/>
      <c r="BO440" s="50"/>
      <c r="BP440" s="50"/>
      <c r="BQ440" s="50"/>
      <c r="BR440" s="50"/>
      <c r="BS440" s="50"/>
      <c r="BT440" s="50"/>
      <c r="BU440" s="50"/>
      <c r="BV440" s="50">
        <v>-2682.9784432500028</v>
      </c>
      <c r="BW440" s="50">
        <v>0</v>
      </c>
      <c r="BX440" s="50">
        <v>0</v>
      </c>
      <c r="BY440" s="50">
        <v>0</v>
      </c>
      <c r="BZ440" s="50">
        <v>0</v>
      </c>
      <c r="CA440" s="50">
        <v>0</v>
      </c>
      <c r="CB440" s="50"/>
      <c r="CC440" s="50"/>
      <c r="CD440" s="50"/>
      <c r="CE440" s="50"/>
      <c r="CF440" s="50"/>
      <c r="CG440" s="50"/>
      <c r="CH440" s="50"/>
      <c r="CI440" s="50"/>
      <c r="CJ440" s="50">
        <f t="shared" si="211"/>
        <v>-2682.9784432500028</v>
      </c>
      <c r="CK440" s="50">
        <f t="shared" si="200"/>
        <v>-1882.8392875</v>
      </c>
      <c r="CL440" s="50">
        <f t="shared" si="212"/>
        <v>-17145.133460000001</v>
      </c>
      <c r="CN440" s="138"/>
      <c r="CO440" s="138"/>
    </row>
    <row r="441" spans="1:93" ht="15.6" customHeight="1" x14ac:dyDescent="0.25">
      <c r="A441" s="129">
        <f t="shared" si="199"/>
        <v>432</v>
      </c>
      <c r="B441" s="193"/>
      <c r="C441" s="43" t="s">
        <v>400</v>
      </c>
      <c r="D441" s="26">
        <v>108</v>
      </c>
      <c r="E441" s="50">
        <v>-1655660.3021141663</v>
      </c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>
        <v>-142446.14082583366</v>
      </c>
      <c r="Y441" s="50">
        <v>-32327.778170250018</v>
      </c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50"/>
      <c r="AR441" s="50"/>
      <c r="AS441" s="50"/>
      <c r="AT441" s="50"/>
      <c r="AU441" s="50">
        <f t="shared" si="210"/>
        <v>-174773.91899608367</v>
      </c>
      <c r="AV441" s="50"/>
      <c r="AW441" s="50"/>
      <c r="AX441" s="50"/>
      <c r="AY441" s="50"/>
      <c r="AZ441" s="50"/>
      <c r="BA441" s="50"/>
      <c r="BB441" s="50"/>
      <c r="BC441" s="50"/>
      <c r="BD441" s="50"/>
      <c r="BE441" s="50"/>
      <c r="BF441" s="50"/>
      <c r="BG441" s="50"/>
      <c r="BH441" s="50"/>
      <c r="BI441" s="50"/>
      <c r="BJ441" s="50"/>
      <c r="BK441" s="50"/>
      <c r="BL441" s="50"/>
      <c r="BM441" s="50"/>
      <c r="BN441" s="50"/>
      <c r="BO441" s="50"/>
      <c r="BP441" s="50"/>
      <c r="BQ441" s="50"/>
      <c r="BR441" s="50"/>
      <c r="BS441" s="50"/>
      <c r="BT441" s="50"/>
      <c r="BU441" s="50"/>
      <c r="BV441" s="50">
        <v>-214065.20751975011</v>
      </c>
      <c r="BW441" s="50">
        <v>0</v>
      </c>
      <c r="BX441" s="50">
        <v>0</v>
      </c>
      <c r="BY441" s="50">
        <v>0</v>
      </c>
      <c r="BZ441" s="50">
        <v>0</v>
      </c>
      <c r="CA441" s="50">
        <v>-9906.6565599999994</v>
      </c>
      <c r="CB441" s="50"/>
      <c r="CC441" s="50"/>
      <c r="CD441" s="50"/>
      <c r="CE441" s="50"/>
      <c r="CF441" s="50"/>
      <c r="CG441" s="50"/>
      <c r="CH441" s="50"/>
      <c r="CI441" s="50"/>
      <c r="CJ441" s="50">
        <f t="shared" si="211"/>
        <v>-223971.86407975011</v>
      </c>
      <c r="CK441" s="50">
        <f t="shared" si="200"/>
        <v>-398745.78307583381</v>
      </c>
      <c r="CL441" s="50">
        <f t="shared" si="212"/>
        <v>-2054406.08519</v>
      </c>
      <c r="CN441" s="138"/>
      <c r="CO441" s="138"/>
    </row>
    <row r="442" spans="1:93" ht="15.6" customHeight="1" x14ac:dyDescent="0.25">
      <c r="A442" s="129">
        <f t="shared" si="199"/>
        <v>433</v>
      </c>
      <c r="B442" s="193"/>
      <c r="C442" s="43" t="s">
        <v>401</v>
      </c>
      <c r="D442" s="26">
        <v>108</v>
      </c>
      <c r="E442" s="50">
        <v>-669994.97499999998</v>
      </c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>
        <v>-32770.035000000033</v>
      </c>
      <c r="Y442" s="50">
        <v>2.2999999971943907E-2</v>
      </c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50"/>
      <c r="AR442" s="50"/>
      <c r="AS442" s="50"/>
      <c r="AT442" s="50"/>
      <c r="AU442" s="50">
        <f t="shared" si="210"/>
        <v>-32770.012000000061</v>
      </c>
      <c r="AV442" s="50"/>
      <c r="AW442" s="50"/>
      <c r="AX442" s="50"/>
      <c r="AY442" s="50"/>
      <c r="AZ442" s="50"/>
      <c r="BA442" s="50"/>
      <c r="BB442" s="50"/>
      <c r="BC442" s="50"/>
      <c r="BD442" s="50"/>
      <c r="BE442" s="50"/>
      <c r="BF442" s="50"/>
      <c r="BG442" s="50"/>
      <c r="BH442" s="50"/>
      <c r="BI442" s="50"/>
      <c r="BJ442" s="50"/>
      <c r="BK442" s="50"/>
      <c r="BL442" s="50"/>
      <c r="BM442" s="50"/>
      <c r="BN442" s="50"/>
      <c r="BO442" s="50"/>
      <c r="BP442" s="50"/>
      <c r="BQ442" s="50"/>
      <c r="BR442" s="50"/>
      <c r="BS442" s="50"/>
      <c r="BT442" s="50"/>
      <c r="BU442" s="50"/>
      <c r="BV442" s="50">
        <v>-65962.462999999872</v>
      </c>
      <c r="BW442" s="50">
        <v>0</v>
      </c>
      <c r="BX442" s="50">
        <v>0</v>
      </c>
      <c r="BY442" s="50">
        <v>0</v>
      </c>
      <c r="BZ442" s="50">
        <v>0</v>
      </c>
      <c r="CA442" s="50">
        <v>0</v>
      </c>
      <c r="CB442" s="50"/>
      <c r="CC442" s="50"/>
      <c r="CD442" s="50"/>
      <c r="CE442" s="50"/>
      <c r="CF442" s="50"/>
      <c r="CG442" s="50"/>
      <c r="CH442" s="50"/>
      <c r="CI442" s="50"/>
      <c r="CJ442" s="50">
        <f t="shared" si="211"/>
        <v>-65962.462999999872</v>
      </c>
      <c r="CK442" s="50">
        <f t="shared" si="200"/>
        <v>-98732.474999999933</v>
      </c>
      <c r="CL442" s="50">
        <f t="shared" si="212"/>
        <v>-768727.45</v>
      </c>
      <c r="CN442" s="138"/>
      <c r="CO442" s="138"/>
    </row>
    <row r="443" spans="1:93" ht="15.6" customHeight="1" x14ac:dyDescent="0.25">
      <c r="A443" s="129">
        <f t="shared" si="199"/>
        <v>434</v>
      </c>
      <c r="B443" s="193"/>
      <c r="C443" s="43" t="s">
        <v>402</v>
      </c>
      <c r="D443" s="26">
        <v>108</v>
      </c>
      <c r="E443" s="50">
        <v>-149273.80763812497</v>
      </c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>
        <v>16049.456113124994</v>
      </c>
      <c r="Y443" s="50">
        <v>-13379.084449354004</v>
      </c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50"/>
      <c r="AR443" s="50"/>
      <c r="AS443" s="50"/>
      <c r="AT443" s="50"/>
      <c r="AU443" s="50">
        <f t="shared" si="210"/>
        <v>2670.3716637709895</v>
      </c>
      <c r="AV443" s="50"/>
      <c r="AW443" s="50"/>
      <c r="AX443" s="50"/>
      <c r="AY443" s="50"/>
      <c r="AZ443" s="50"/>
      <c r="BA443" s="50"/>
      <c r="BB443" s="50"/>
      <c r="BC443" s="50"/>
      <c r="BD443" s="50"/>
      <c r="BE443" s="50"/>
      <c r="BF443" s="50"/>
      <c r="BG443" s="50"/>
      <c r="BH443" s="50"/>
      <c r="BI443" s="50"/>
      <c r="BJ443" s="50"/>
      <c r="BK443" s="50"/>
      <c r="BL443" s="50"/>
      <c r="BM443" s="50"/>
      <c r="BN443" s="50"/>
      <c r="BO443" s="50"/>
      <c r="BP443" s="50"/>
      <c r="BQ443" s="50"/>
      <c r="BR443" s="50"/>
      <c r="BS443" s="50"/>
      <c r="BT443" s="50"/>
      <c r="BU443" s="50"/>
      <c r="BV443" s="50">
        <v>-2445.6025606460025</v>
      </c>
      <c r="BW443" s="50">
        <v>0</v>
      </c>
      <c r="BX443" s="50">
        <v>0</v>
      </c>
      <c r="BY443" s="50">
        <v>0</v>
      </c>
      <c r="BZ443" s="50">
        <v>0</v>
      </c>
      <c r="CA443" s="50">
        <v>-64.745490000000004</v>
      </c>
      <c r="CB443" s="50"/>
      <c r="CC443" s="50"/>
      <c r="CD443" s="50"/>
      <c r="CE443" s="50"/>
      <c r="CF443" s="50"/>
      <c r="CG443" s="50"/>
      <c r="CH443" s="50"/>
      <c r="CI443" s="50"/>
      <c r="CJ443" s="50">
        <f t="shared" si="211"/>
        <v>-2510.3480506460023</v>
      </c>
      <c r="CK443" s="50">
        <f t="shared" si="200"/>
        <v>160.02361312498715</v>
      </c>
      <c r="CL443" s="50">
        <f t="shared" si="212"/>
        <v>-149113.78402499997</v>
      </c>
      <c r="CN443" s="138"/>
      <c r="CO443" s="138"/>
    </row>
    <row r="444" spans="1:93" ht="15.6" customHeight="1" x14ac:dyDescent="0.25">
      <c r="A444" s="129">
        <f t="shared" si="199"/>
        <v>435</v>
      </c>
      <c r="B444" s="193"/>
      <c r="C444" s="43" t="s">
        <v>403</v>
      </c>
      <c r="D444" s="26">
        <v>108</v>
      </c>
      <c r="E444" s="50">
        <v>-15607362.299961664</v>
      </c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>
        <v>-1682315.9302983321</v>
      </c>
      <c r="Y444" s="50">
        <v>-65888.869198253902</v>
      </c>
      <c r="Z444" s="50"/>
      <c r="AA444" s="50"/>
      <c r="AB444" s="50"/>
      <c r="AC444" s="50">
        <v>1997361.5606301101</v>
      </c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50"/>
      <c r="AR444" s="50"/>
      <c r="AS444" s="50"/>
      <c r="AT444" s="50"/>
      <c r="AU444" s="50">
        <f t="shared" si="210"/>
        <v>249156.76113352412</v>
      </c>
      <c r="AV444" s="50"/>
      <c r="AW444" s="50"/>
      <c r="AX444" s="50"/>
      <c r="AY444" s="50"/>
      <c r="AZ444" s="50"/>
      <c r="BA444" s="50"/>
      <c r="BB444" s="50"/>
      <c r="BC444" s="50"/>
      <c r="BD444" s="50"/>
      <c r="BE444" s="50"/>
      <c r="BF444" s="50"/>
      <c r="BG444" s="50"/>
      <c r="BH444" s="50"/>
      <c r="BI444" s="50"/>
      <c r="BJ444" s="50"/>
      <c r="BK444" s="50"/>
      <c r="BL444" s="50"/>
      <c r="BM444" s="50"/>
      <c r="BN444" s="50"/>
      <c r="BO444" s="50"/>
      <c r="BP444" s="50"/>
      <c r="BQ444" s="50"/>
      <c r="BR444" s="50"/>
      <c r="BS444" s="50">
        <v>-1997361.5606301101</v>
      </c>
      <c r="BT444" s="50"/>
      <c r="BU444" s="50"/>
      <c r="BV444" s="50">
        <v>-1747474.4004917473</v>
      </c>
      <c r="BW444" s="50">
        <v>0</v>
      </c>
      <c r="BX444" s="50">
        <v>-1240.67695</v>
      </c>
      <c r="BY444" s="50">
        <v>0</v>
      </c>
      <c r="BZ444" s="50">
        <v>0</v>
      </c>
      <c r="CA444" s="50">
        <v>-5601.8834699999998</v>
      </c>
      <c r="CB444" s="50"/>
      <c r="CC444" s="50"/>
      <c r="CD444" s="50"/>
      <c r="CE444" s="50"/>
      <c r="CF444" s="50"/>
      <c r="CG444" s="50">
        <v>15635.398875874998</v>
      </c>
      <c r="CH444" s="50"/>
      <c r="CI444" s="50"/>
      <c r="CJ444" s="50">
        <f t="shared" si="211"/>
        <v>-3736043.1226659822</v>
      </c>
      <c r="CK444" s="50">
        <f t="shared" si="200"/>
        <v>-3486886.3615324581</v>
      </c>
      <c r="CL444" s="50">
        <f t="shared" si="212"/>
        <v>-19094248.661494121</v>
      </c>
      <c r="CN444" s="138"/>
      <c r="CO444" s="138"/>
    </row>
    <row r="445" spans="1:93" ht="15.6" customHeight="1" x14ac:dyDescent="0.25">
      <c r="A445" s="129">
        <f t="shared" ref="A445:A472" si="213">A444+1</f>
        <v>436</v>
      </c>
      <c r="B445" s="193"/>
      <c r="C445" s="43" t="s">
        <v>404</v>
      </c>
      <c r="D445" s="26">
        <v>108</v>
      </c>
      <c r="E445" s="50">
        <v>-670883.28578479169</v>
      </c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>
        <v>-299349.66544520832</v>
      </c>
      <c r="Y445" s="50">
        <v>30.470782740502042</v>
      </c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50"/>
      <c r="AR445" s="50"/>
      <c r="AS445" s="50"/>
      <c r="AT445" s="50"/>
      <c r="AU445" s="50">
        <f t="shared" si="210"/>
        <v>-299319.19466246781</v>
      </c>
      <c r="AV445" s="50"/>
      <c r="AW445" s="50"/>
      <c r="AX445" s="50"/>
      <c r="AY445" s="50"/>
      <c r="AZ445" s="50"/>
      <c r="BA445" s="50"/>
      <c r="BB445" s="50"/>
      <c r="BC445" s="50"/>
      <c r="BD445" s="50"/>
      <c r="BE445" s="50"/>
      <c r="BF445" s="50"/>
      <c r="BG445" s="50"/>
      <c r="BH445" s="50"/>
      <c r="BI445" s="50"/>
      <c r="BJ445" s="50"/>
      <c r="BK445" s="50"/>
      <c r="BL445" s="50"/>
      <c r="BM445" s="50"/>
      <c r="BN445" s="50"/>
      <c r="BO445" s="50"/>
      <c r="BP445" s="50"/>
      <c r="BQ445" s="50"/>
      <c r="BR445" s="50"/>
      <c r="BS445" s="50"/>
      <c r="BT445" s="50"/>
      <c r="BU445" s="50"/>
      <c r="BV445" s="50">
        <v>624830.43266225955</v>
      </c>
      <c r="BW445" s="50">
        <v>0</v>
      </c>
      <c r="BX445" s="50">
        <v>0</v>
      </c>
      <c r="BY445" s="50">
        <v>0</v>
      </c>
      <c r="BZ445" s="50">
        <v>0</v>
      </c>
      <c r="CA445" s="50">
        <v>0</v>
      </c>
      <c r="CB445" s="50"/>
      <c r="CC445" s="50"/>
      <c r="CD445" s="50"/>
      <c r="CE445" s="50"/>
      <c r="CF445" s="50"/>
      <c r="CG445" s="50"/>
      <c r="CH445" s="50"/>
      <c r="CI445" s="50"/>
      <c r="CJ445" s="50">
        <f t="shared" si="211"/>
        <v>624830.43266225955</v>
      </c>
      <c r="CK445" s="50">
        <f t="shared" si="200"/>
        <v>325511.23799979175</v>
      </c>
      <c r="CL445" s="50">
        <f t="shared" si="212"/>
        <v>-345372.04778499994</v>
      </c>
      <c r="CN445" s="138"/>
      <c r="CO445" s="138"/>
    </row>
    <row r="446" spans="1:93" ht="15.6" customHeight="1" x14ac:dyDescent="0.25">
      <c r="A446" s="129">
        <f t="shared" si="213"/>
        <v>437</v>
      </c>
      <c r="B446" s="193"/>
      <c r="C446" s="43" t="s">
        <v>405</v>
      </c>
      <c r="D446" s="26">
        <v>108</v>
      </c>
      <c r="E446" s="50">
        <v>-111976.11812499999</v>
      </c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>
        <v>-27671.813639999993</v>
      </c>
      <c r="Y446" s="50">
        <v>65512.314179999979</v>
      </c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50"/>
      <c r="AR446" s="50"/>
      <c r="AS446" s="50"/>
      <c r="AT446" s="50"/>
      <c r="AU446" s="50">
        <f t="shared" si="210"/>
        <v>37840.500539999986</v>
      </c>
      <c r="AV446" s="50"/>
      <c r="AW446" s="50"/>
      <c r="AX446" s="50"/>
      <c r="AY446" s="50"/>
      <c r="AZ446" s="50"/>
      <c r="BA446" s="50"/>
      <c r="BB446" s="50"/>
      <c r="BC446" s="50"/>
      <c r="BD446" s="50"/>
      <c r="BE446" s="50"/>
      <c r="BF446" s="50"/>
      <c r="BG446" s="50"/>
      <c r="BH446" s="50"/>
      <c r="BI446" s="50"/>
      <c r="BJ446" s="50"/>
      <c r="BK446" s="50"/>
      <c r="BL446" s="50"/>
      <c r="BM446" s="50"/>
      <c r="BN446" s="50"/>
      <c r="BO446" s="50"/>
      <c r="BP446" s="50"/>
      <c r="BQ446" s="50"/>
      <c r="BR446" s="50"/>
      <c r="BS446" s="50"/>
      <c r="BT446" s="50"/>
      <c r="BU446" s="50"/>
      <c r="BV446" s="50">
        <v>-65512.314179999972</v>
      </c>
      <c r="BW446" s="50">
        <v>0</v>
      </c>
      <c r="BX446" s="50">
        <v>0</v>
      </c>
      <c r="BY446" s="50">
        <v>0</v>
      </c>
      <c r="BZ446" s="50">
        <v>0</v>
      </c>
      <c r="CA446" s="50">
        <v>0</v>
      </c>
      <c r="CB446" s="50"/>
      <c r="CC446" s="50"/>
      <c r="CD446" s="50"/>
      <c r="CE446" s="50"/>
      <c r="CF446" s="50"/>
      <c r="CG446" s="50"/>
      <c r="CH446" s="50"/>
      <c r="CI446" s="50"/>
      <c r="CJ446" s="50">
        <f t="shared" si="211"/>
        <v>-65512.314179999972</v>
      </c>
      <c r="CK446" s="50">
        <f t="shared" si="200"/>
        <v>-27671.813639999986</v>
      </c>
      <c r="CL446" s="50">
        <f t="shared" si="212"/>
        <v>-139647.93176499999</v>
      </c>
      <c r="CN446" s="138"/>
      <c r="CO446" s="138"/>
    </row>
    <row r="447" spans="1:93" ht="15.6" customHeight="1" x14ac:dyDescent="0.25">
      <c r="A447" s="129">
        <f t="shared" si="213"/>
        <v>438</v>
      </c>
      <c r="B447" s="193"/>
      <c r="C447" s="43" t="s">
        <v>406</v>
      </c>
      <c r="D447" s="26">
        <v>108</v>
      </c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50"/>
      <c r="AR447" s="50"/>
      <c r="AS447" s="50"/>
      <c r="AT447" s="50"/>
      <c r="AU447" s="50">
        <f t="shared" si="210"/>
        <v>0</v>
      </c>
      <c r="AV447" s="50"/>
      <c r="AW447" s="50"/>
      <c r="AX447" s="50"/>
      <c r="AY447" s="50"/>
      <c r="AZ447" s="50"/>
      <c r="BA447" s="50"/>
      <c r="BB447" s="50"/>
      <c r="BC447" s="50"/>
      <c r="BD447" s="50"/>
      <c r="BE447" s="50"/>
      <c r="BF447" s="50"/>
      <c r="BG447" s="50"/>
      <c r="BH447" s="50"/>
      <c r="BI447" s="50"/>
      <c r="BJ447" s="50"/>
      <c r="BK447" s="50"/>
      <c r="BL447" s="50"/>
      <c r="BM447" s="50"/>
      <c r="BN447" s="50"/>
      <c r="BO447" s="50"/>
      <c r="BP447" s="50"/>
      <c r="BQ447" s="50"/>
      <c r="BR447" s="50"/>
      <c r="BS447" s="50"/>
      <c r="BT447" s="50"/>
      <c r="BU447" s="50"/>
      <c r="BV447" s="50"/>
      <c r="BW447" s="50"/>
      <c r="BX447" s="50"/>
      <c r="BY447" s="50"/>
      <c r="BZ447" s="50"/>
      <c r="CA447" s="50"/>
      <c r="CB447" s="50"/>
      <c r="CC447" s="50"/>
      <c r="CD447" s="50"/>
      <c r="CE447" s="50"/>
      <c r="CF447" s="50"/>
      <c r="CG447" s="50"/>
      <c r="CH447" s="50"/>
      <c r="CI447" s="50"/>
      <c r="CJ447" s="50">
        <f t="shared" si="211"/>
        <v>0</v>
      </c>
      <c r="CK447" s="50">
        <f t="shared" si="200"/>
        <v>0</v>
      </c>
      <c r="CL447" s="50">
        <f t="shared" si="212"/>
        <v>0</v>
      </c>
      <c r="CN447" s="138"/>
      <c r="CO447" s="138"/>
    </row>
    <row r="448" spans="1:93" ht="15.6" customHeight="1" x14ac:dyDescent="0.25">
      <c r="A448" s="129">
        <f t="shared" si="213"/>
        <v>439</v>
      </c>
      <c r="B448" s="193"/>
      <c r="C448" s="225" t="s">
        <v>305</v>
      </c>
      <c r="D448" s="226"/>
      <c r="E448" s="141">
        <f t="shared" ref="E448:CL448" si="214">SUM(E436:E447)</f>
        <v>-65255185.988760203</v>
      </c>
      <c r="F448" s="141">
        <f t="shared" si="214"/>
        <v>0</v>
      </c>
      <c r="G448" s="141">
        <f t="shared" si="214"/>
        <v>0</v>
      </c>
      <c r="H448" s="141">
        <f t="shared" si="214"/>
        <v>0</v>
      </c>
      <c r="I448" s="141">
        <f t="shared" si="214"/>
        <v>0</v>
      </c>
      <c r="J448" s="141">
        <f t="shared" si="214"/>
        <v>0</v>
      </c>
      <c r="K448" s="141">
        <f t="shared" si="214"/>
        <v>0</v>
      </c>
      <c r="L448" s="141">
        <f t="shared" si="214"/>
        <v>0</v>
      </c>
      <c r="M448" s="141">
        <f t="shared" si="214"/>
        <v>0</v>
      </c>
      <c r="N448" s="141">
        <f t="shared" si="214"/>
        <v>0</v>
      </c>
      <c r="O448" s="141">
        <f t="shared" si="214"/>
        <v>0</v>
      </c>
      <c r="P448" s="141">
        <f t="shared" si="214"/>
        <v>0</v>
      </c>
      <c r="Q448" s="141">
        <f t="shared" si="214"/>
        <v>0</v>
      </c>
      <c r="R448" s="141">
        <f t="shared" si="214"/>
        <v>0</v>
      </c>
      <c r="S448" s="141">
        <f t="shared" si="214"/>
        <v>0</v>
      </c>
      <c r="T448" s="141">
        <f t="shared" si="214"/>
        <v>0</v>
      </c>
      <c r="U448" s="141">
        <f t="shared" si="214"/>
        <v>0</v>
      </c>
      <c r="V448" s="141">
        <f t="shared" si="214"/>
        <v>0</v>
      </c>
      <c r="W448" s="141">
        <f t="shared" si="214"/>
        <v>0</v>
      </c>
      <c r="X448" s="141">
        <f t="shared" si="214"/>
        <v>1610178.3417764506</v>
      </c>
      <c r="Y448" s="152">
        <f t="shared" si="214"/>
        <v>933668.85203765938</v>
      </c>
      <c r="Z448" s="141">
        <f t="shared" si="214"/>
        <v>0</v>
      </c>
      <c r="AA448" s="141">
        <f t="shared" si="214"/>
        <v>0</v>
      </c>
      <c r="AB448" s="141">
        <f t="shared" si="214"/>
        <v>0</v>
      </c>
      <c r="AC448" s="141">
        <f t="shared" si="214"/>
        <v>1999260.1144429592</v>
      </c>
      <c r="AD448" s="141">
        <f t="shared" si="214"/>
        <v>0</v>
      </c>
      <c r="AE448" s="141">
        <f t="shared" si="214"/>
        <v>0</v>
      </c>
      <c r="AF448" s="141">
        <f t="shared" si="214"/>
        <v>0</v>
      </c>
      <c r="AG448" s="141">
        <f t="shared" si="214"/>
        <v>0</v>
      </c>
      <c r="AH448" s="141">
        <f t="shared" si="214"/>
        <v>0</v>
      </c>
      <c r="AI448" s="141">
        <f t="shared" si="214"/>
        <v>0</v>
      </c>
      <c r="AJ448" s="141">
        <f t="shared" si="214"/>
        <v>0</v>
      </c>
      <c r="AK448" s="141">
        <f t="shared" si="214"/>
        <v>0</v>
      </c>
      <c r="AL448" s="141">
        <f t="shared" si="214"/>
        <v>0</v>
      </c>
      <c r="AM448" s="141">
        <f t="shared" si="214"/>
        <v>0</v>
      </c>
      <c r="AN448" s="141">
        <f t="shared" si="214"/>
        <v>0</v>
      </c>
      <c r="AO448" s="141">
        <f t="shared" si="214"/>
        <v>0</v>
      </c>
      <c r="AP448" s="141"/>
      <c r="AQ448" s="141">
        <f t="shared" si="214"/>
        <v>0</v>
      </c>
      <c r="AR448" s="141">
        <f t="shared" si="214"/>
        <v>0</v>
      </c>
      <c r="AS448" s="141">
        <f t="shared" si="214"/>
        <v>0</v>
      </c>
      <c r="AT448" s="141">
        <f t="shared" si="214"/>
        <v>0</v>
      </c>
      <c r="AU448" s="141">
        <f t="shared" si="214"/>
        <v>4543107.3082570694</v>
      </c>
      <c r="AV448" s="141">
        <f t="shared" si="214"/>
        <v>0</v>
      </c>
      <c r="AW448" s="141">
        <f t="shared" si="214"/>
        <v>0</v>
      </c>
      <c r="AX448" s="141">
        <f t="shared" si="214"/>
        <v>0</v>
      </c>
      <c r="AY448" s="141">
        <f t="shared" si="214"/>
        <v>0</v>
      </c>
      <c r="AZ448" s="141">
        <f t="shared" si="214"/>
        <v>0</v>
      </c>
      <c r="BA448" s="141">
        <f t="shared" si="214"/>
        <v>0</v>
      </c>
      <c r="BB448" s="141">
        <f t="shared" si="214"/>
        <v>0</v>
      </c>
      <c r="BC448" s="141">
        <f t="shared" si="214"/>
        <v>0</v>
      </c>
      <c r="BD448" s="141">
        <f t="shared" si="214"/>
        <v>0</v>
      </c>
      <c r="BE448" s="141">
        <f t="shared" si="214"/>
        <v>0</v>
      </c>
      <c r="BF448" s="141">
        <f t="shared" si="214"/>
        <v>0</v>
      </c>
      <c r="BG448" s="141">
        <f t="shared" si="214"/>
        <v>0</v>
      </c>
      <c r="BH448" s="141">
        <f t="shared" si="214"/>
        <v>0</v>
      </c>
      <c r="BI448" s="141">
        <f t="shared" si="214"/>
        <v>0</v>
      </c>
      <c r="BJ448" s="141">
        <f t="shared" si="214"/>
        <v>0</v>
      </c>
      <c r="BK448" s="141">
        <f t="shared" si="214"/>
        <v>0</v>
      </c>
      <c r="BL448" s="141">
        <f t="shared" si="214"/>
        <v>0</v>
      </c>
      <c r="BM448" s="141">
        <f t="shared" si="214"/>
        <v>0</v>
      </c>
      <c r="BN448" s="141">
        <f t="shared" si="214"/>
        <v>0</v>
      </c>
      <c r="BO448" s="141">
        <f t="shared" si="214"/>
        <v>0</v>
      </c>
      <c r="BP448" s="141">
        <f t="shared" si="214"/>
        <v>0</v>
      </c>
      <c r="BQ448" s="141">
        <f t="shared" si="214"/>
        <v>0</v>
      </c>
      <c r="BR448" s="141">
        <f t="shared" si="214"/>
        <v>0</v>
      </c>
      <c r="BS448" s="141">
        <f t="shared" si="214"/>
        <v>-1999260.1144429592</v>
      </c>
      <c r="BT448" s="141">
        <f t="shared" si="214"/>
        <v>0</v>
      </c>
      <c r="BU448" s="141">
        <f t="shared" si="214"/>
        <v>0</v>
      </c>
      <c r="BV448" s="141">
        <f t="shared" si="214"/>
        <v>-6239015.0890326621</v>
      </c>
      <c r="BW448" s="141">
        <f t="shared" si="214"/>
        <v>0</v>
      </c>
      <c r="BX448" s="141">
        <f t="shared" si="214"/>
        <v>-52386.349549999999</v>
      </c>
      <c r="BY448" s="141">
        <f t="shared" si="214"/>
        <v>0</v>
      </c>
      <c r="BZ448" s="141">
        <f t="shared" si="214"/>
        <v>0</v>
      </c>
      <c r="CA448" s="141">
        <f t="shared" si="214"/>
        <v>-24118.488405</v>
      </c>
      <c r="CB448" s="141">
        <f t="shared" si="214"/>
        <v>0</v>
      </c>
      <c r="CC448" s="141">
        <f t="shared" si="214"/>
        <v>0</v>
      </c>
      <c r="CD448" s="141">
        <f t="shared" si="214"/>
        <v>0</v>
      </c>
      <c r="CE448" s="141">
        <f t="shared" si="214"/>
        <v>0</v>
      </c>
      <c r="CF448" s="141">
        <f t="shared" si="214"/>
        <v>0</v>
      </c>
      <c r="CG448" s="141">
        <f t="shared" si="214"/>
        <v>116265.25787587496</v>
      </c>
      <c r="CH448" s="141">
        <f t="shared" si="214"/>
        <v>0</v>
      </c>
      <c r="CI448" s="141">
        <f t="shared" si="214"/>
        <v>0</v>
      </c>
      <c r="CJ448" s="141">
        <f t="shared" si="214"/>
        <v>-8198514.7835547458</v>
      </c>
      <c r="CK448" s="141">
        <f t="shared" si="214"/>
        <v>-3655407.4752976778</v>
      </c>
      <c r="CL448" s="141">
        <f t="shared" si="214"/>
        <v>-68910593.464057893</v>
      </c>
      <c r="CN448" s="138"/>
      <c r="CO448" s="138"/>
    </row>
    <row r="449" spans="1:93" ht="15.6" customHeight="1" x14ac:dyDescent="0.25">
      <c r="A449" s="129">
        <f t="shared" si="213"/>
        <v>440</v>
      </c>
      <c r="B449" s="194"/>
      <c r="C449" s="72" t="s">
        <v>407</v>
      </c>
      <c r="D449" s="60">
        <v>108</v>
      </c>
      <c r="E449" s="50">
        <v>19743511.987932499</v>
      </c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>
        <v>4533507.2907275027</v>
      </c>
      <c r="Y449" s="50">
        <v>0</v>
      </c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50"/>
      <c r="AR449" s="50"/>
      <c r="AS449" s="50"/>
      <c r="AT449" s="50"/>
      <c r="AU449" s="50">
        <f>SUM(F449:AT449)</f>
        <v>4533507.2907275027</v>
      </c>
      <c r="AV449" s="50"/>
      <c r="AW449" s="50"/>
      <c r="AX449" s="50"/>
      <c r="AY449" s="50"/>
      <c r="AZ449" s="50"/>
      <c r="BA449" s="50"/>
      <c r="BB449" s="50"/>
      <c r="BC449" s="50"/>
      <c r="BD449" s="50"/>
      <c r="BE449" s="50"/>
      <c r="BF449" s="50"/>
      <c r="BG449" s="50"/>
      <c r="BH449" s="50"/>
      <c r="BI449" s="50"/>
      <c r="BJ449" s="50"/>
      <c r="BK449" s="50"/>
      <c r="BL449" s="50"/>
      <c r="BM449" s="50"/>
      <c r="BN449" s="50"/>
      <c r="BO449" s="50"/>
      <c r="BP449" s="50"/>
      <c r="BQ449" s="50"/>
      <c r="BR449" s="50"/>
      <c r="BS449" s="50"/>
      <c r="BT449" s="50"/>
      <c r="BU449" s="50"/>
      <c r="BV449" s="50"/>
      <c r="BW449" s="50"/>
      <c r="BX449" s="50"/>
      <c r="BY449" s="50"/>
      <c r="BZ449" s="50"/>
      <c r="CA449" s="50"/>
      <c r="CB449" s="50"/>
      <c r="CC449" s="50"/>
      <c r="CD449" s="50"/>
      <c r="CE449" s="50"/>
      <c r="CF449" s="50"/>
      <c r="CG449" s="50"/>
      <c r="CH449" s="50"/>
      <c r="CI449" s="50"/>
      <c r="CJ449" s="50">
        <f>SUM(AV449:CI449)</f>
        <v>0</v>
      </c>
      <c r="CK449" s="50">
        <f t="shared" si="200"/>
        <v>4533507.2907275027</v>
      </c>
      <c r="CL449" s="50">
        <f>CK449+E449</f>
        <v>24277019.278660003</v>
      </c>
      <c r="CN449" s="138"/>
      <c r="CO449" s="138"/>
    </row>
    <row r="450" spans="1:93" ht="16.5" thickBot="1" x14ac:dyDescent="0.3">
      <c r="A450" s="129">
        <f t="shared" si="213"/>
        <v>441</v>
      </c>
      <c r="B450" s="208" t="s">
        <v>408</v>
      </c>
      <c r="C450" s="209"/>
      <c r="D450" s="210"/>
      <c r="E450" s="154">
        <f>E449+E448+E435+E419+E409+E376</f>
        <v>-1960160115.3891613</v>
      </c>
      <c r="F450" s="154">
        <f t="shared" ref="F450:BQ450" si="215">F449+F448+F435+F419+F409+F376</f>
        <v>0</v>
      </c>
      <c r="G450" s="154">
        <f t="shared" si="215"/>
        <v>0</v>
      </c>
      <c r="H450" s="154">
        <f t="shared" si="215"/>
        <v>0</v>
      </c>
      <c r="I450" s="154">
        <f t="shared" si="215"/>
        <v>0</v>
      </c>
      <c r="J450" s="154">
        <f t="shared" si="215"/>
        <v>0</v>
      </c>
      <c r="K450" s="154">
        <f t="shared" si="215"/>
        <v>0</v>
      </c>
      <c r="L450" s="154">
        <f t="shared" si="215"/>
        <v>0</v>
      </c>
      <c r="M450" s="154">
        <f t="shared" si="215"/>
        <v>0</v>
      </c>
      <c r="N450" s="154">
        <f t="shared" si="215"/>
        <v>0</v>
      </c>
      <c r="O450" s="154">
        <f t="shared" si="215"/>
        <v>0</v>
      </c>
      <c r="P450" s="154">
        <f t="shared" si="215"/>
        <v>0</v>
      </c>
      <c r="Q450" s="154">
        <f t="shared" si="215"/>
        <v>0</v>
      </c>
      <c r="R450" s="154">
        <f t="shared" si="215"/>
        <v>0</v>
      </c>
      <c r="S450" s="154">
        <f t="shared" si="215"/>
        <v>0</v>
      </c>
      <c r="T450" s="154">
        <f t="shared" si="215"/>
        <v>0</v>
      </c>
      <c r="U450" s="154">
        <f t="shared" si="215"/>
        <v>0</v>
      </c>
      <c r="V450" s="154">
        <f t="shared" si="215"/>
        <v>0</v>
      </c>
      <c r="W450" s="154">
        <f t="shared" si="215"/>
        <v>0</v>
      </c>
      <c r="X450" s="154">
        <f t="shared" si="215"/>
        <v>-61262408.499162577</v>
      </c>
      <c r="Y450" s="154">
        <f t="shared" si="215"/>
        <v>-12326828.626436343</v>
      </c>
      <c r="Z450" s="154">
        <f t="shared" si="215"/>
        <v>0</v>
      </c>
      <c r="AA450" s="154">
        <f t="shared" si="215"/>
        <v>0</v>
      </c>
      <c r="AB450" s="154">
        <f t="shared" si="215"/>
        <v>0</v>
      </c>
      <c r="AC450" s="154">
        <f t="shared" si="215"/>
        <v>7661617.3339384496</v>
      </c>
      <c r="AD450" s="154">
        <f t="shared" si="215"/>
        <v>0</v>
      </c>
      <c r="AE450" s="154">
        <f t="shared" si="215"/>
        <v>0</v>
      </c>
      <c r="AF450" s="154">
        <f t="shared" si="215"/>
        <v>0</v>
      </c>
      <c r="AG450" s="154">
        <f t="shared" si="215"/>
        <v>0</v>
      </c>
      <c r="AH450" s="154">
        <f t="shared" si="215"/>
        <v>0</v>
      </c>
      <c r="AI450" s="154">
        <f t="shared" si="215"/>
        <v>0</v>
      </c>
      <c r="AJ450" s="154">
        <f t="shared" si="215"/>
        <v>0</v>
      </c>
      <c r="AK450" s="154">
        <f t="shared" si="215"/>
        <v>0</v>
      </c>
      <c r="AL450" s="154">
        <f t="shared" si="215"/>
        <v>0</v>
      </c>
      <c r="AM450" s="154">
        <f t="shared" si="215"/>
        <v>0</v>
      </c>
      <c r="AN450" s="154">
        <f t="shared" si="215"/>
        <v>0</v>
      </c>
      <c r="AO450" s="154">
        <f t="shared" si="215"/>
        <v>0</v>
      </c>
      <c r="AP450" s="154"/>
      <c r="AQ450" s="154">
        <f t="shared" si="215"/>
        <v>0</v>
      </c>
      <c r="AR450" s="154">
        <f t="shared" si="215"/>
        <v>0</v>
      </c>
      <c r="AS450" s="154">
        <f t="shared" si="215"/>
        <v>0</v>
      </c>
      <c r="AT450" s="154">
        <f t="shared" si="215"/>
        <v>0</v>
      </c>
      <c r="AU450" s="154">
        <f>AU449+AU448+AU435+AU419+AU409+AU376</f>
        <v>-65927619.791660488</v>
      </c>
      <c r="AV450" s="154">
        <f t="shared" si="215"/>
        <v>0</v>
      </c>
      <c r="AW450" s="154">
        <f t="shared" si="215"/>
        <v>0</v>
      </c>
      <c r="AX450" s="154">
        <f t="shared" si="215"/>
        <v>0</v>
      </c>
      <c r="AY450" s="154">
        <f t="shared" si="215"/>
        <v>0</v>
      </c>
      <c r="AZ450" s="154">
        <f t="shared" si="215"/>
        <v>0</v>
      </c>
      <c r="BA450" s="154">
        <f t="shared" si="215"/>
        <v>0</v>
      </c>
      <c r="BB450" s="154">
        <f t="shared" si="215"/>
        <v>0</v>
      </c>
      <c r="BC450" s="154">
        <f t="shared" si="215"/>
        <v>0</v>
      </c>
      <c r="BD450" s="154">
        <f t="shared" si="215"/>
        <v>0</v>
      </c>
      <c r="BE450" s="154">
        <f t="shared" si="215"/>
        <v>0</v>
      </c>
      <c r="BF450" s="154">
        <f t="shared" si="215"/>
        <v>0</v>
      </c>
      <c r="BG450" s="154">
        <f t="shared" si="215"/>
        <v>0</v>
      </c>
      <c r="BH450" s="154">
        <f t="shared" si="215"/>
        <v>0</v>
      </c>
      <c r="BI450" s="154">
        <f t="shared" si="215"/>
        <v>0</v>
      </c>
      <c r="BJ450" s="154">
        <f t="shared" si="215"/>
        <v>0</v>
      </c>
      <c r="BK450" s="154">
        <f t="shared" si="215"/>
        <v>0</v>
      </c>
      <c r="BL450" s="154">
        <f t="shared" si="215"/>
        <v>0</v>
      </c>
      <c r="BM450" s="154">
        <f t="shared" si="215"/>
        <v>0</v>
      </c>
      <c r="BN450" s="154">
        <f t="shared" si="215"/>
        <v>0</v>
      </c>
      <c r="BO450" s="154">
        <f t="shared" si="215"/>
        <v>0</v>
      </c>
      <c r="BP450" s="154">
        <f t="shared" si="215"/>
        <v>0</v>
      </c>
      <c r="BQ450" s="154">
        <f t="shared" si="215"/>
        <v>0</v>
      </c>
      <c r="BR450" s="154">
        <f t="shared" ref="BR450:CL450" si="216">BR449+BR448+BR435+BR419+BR409+BR376</f>
        <v>2672926.9994000001</v>
      </c>
      <c r="BS450" s="154">
        <f t="shared" si="216"/>
        <v>-7661617.3339384496</v>
      </c>
      <c r="BT450" s="154">
        <f t="shared" si="216"/>
        <v>0</v>
      </c>
      <c r="BU450" s="154">
        <f t="shared" si="216"/>
        <v>0</v>
      </c>
      <c r="BV450" s="154">
        <f t="shared" si="216"/>
        <v>-71080281.980558634</v>
      </c>
      <c r="BW450" s="154">
        <f t="shared" si="216"/>
        <v>42632.08</v>
      </c>
      <c r="BX450" s="154">
        <f t="shared" si="216"/>
        <v>-425404.82954999997</v>
      </c>
      <c r="BY450" s="154">
        <f t="shared" si="216"/>
        <v>-403751.7</v>
      </c>
      <c r="BZ450" s="154">
        <f t="shared" si="216"/>
        <v>-617.78</v>
      </c>
      <c r="CA450" s="154">
        <f t="shared" si="216"/>
        <v>-124187.23840499998</v>
      </c>
      <c r="CB450" s="154">
        <f t="shared" si="216"/>
        <v>0</v>
      </c>
      <c r="CC450" s="154">
        <f t="shared" si="216"/>
        <v>0</v>
      </c>
      <c r="CD450" s="154">
        <f t="shared" si="216"/>
        <v>0</v>
      </c>
      <c r="CE450" s="154">
        <f t="shared" si="216"/>
        <v>0</v>
      </c>
      <c r="CF450" s="154">
        <f t="shared" si="216"/>
        <v>0</v>
      </c>
      <c r="CG450" s="154">
        <f t="shared" si="216"/>
        <v>8669838.2743579578</v>
      </c>
      <c r="CH450" s="154">
        <f t="shared" si="216"/>
        <v>0</v>
      </c>
      <c r="CI450" s="154">
        <f t="shared" si="216"/>
        <v>0</v>
      </c>
      <c r="CJ450" s="154">
        <f t="shared" si="216"/>
        <v>-68310463.508694127</v>
      </c>
      <c r="CK450" s="154">
        <f t="shared" si="216"/>
        <v>-134238083.30035463</v>
      </c>
      <c r="CL450" s="154">
        <f t="shared" si="216"/>
        <v>-2094398198.6895154</v>
      </c>
      <c r="CN450" s="138"/>
      <c r="CO450" s="138"/>
    </row>
    <row r="451" spans="1:93" ht="15.6" customHeight="1" x14ac:dyDescent="0.25">
      <c r="A451" s="129">
        <f t="shared" si="213"/>
        <v>442</v>
      </c>
      <c r="B451" s="192" t="s">
        <v>409</v>
      </c>
      <c r="C451" s="72" t="s">
        <v>308</v>
      </c>
      <c r="D451" s="60">
        <v>111</v>
      </c>
      <c r="E451" s="50">
        <v>-109247356.68807188</v>
      </c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>
        <v>24221601.846621875</v>
      </c>
      <c r="Y451" s="50">
        <v>3688410.083829998</v>
      </c>
      <c r="Z451" s="50"/>
      <c r="AA451" s="50"/>
      <c r="AB451" s="50"/>
      <c r="AC451" s="50">
        <v>1571859.2689869136</v>
      </c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50"/>
      <c r="AR451" s="50"/>
      <c r="AS451" s="50"/>
      <c r="AT451" s="50"/>
      <c r="AU451" s="50">
        <f t="shared" ref="AU451:AU456" si="217">SUM(F451:AT451)</f>
        <v>29481871.199438788</v>
      </c>
      <c r="AV451" s="50"/>
      <c r="AW451" s="50"/>
      <c r="AX451" s="50"/>
      <c r="AY451" s="50"/>
      <c r="AZ451" s="50"/>
      <c r="BA451" s="50"/>
      <c r="BB451" s="50"/>
      <c r="BC451" s="50"/>
      <c r="BD451" s="50"/>
      <c r="BE451" s="50"/>
      <c r="BF451" s="50"/>
      <c r="BG451" s="50"/>
      <c r="BH451" s="50"/>
      <c r="BI451" s="50"/>
      <c r="BJ451" s="50"/>
      <c r="BK451" s="50"/>
      <c r="BL451" s="50"/>
      <c r="BM451" s="50"/>
      <c r="BN451" s="50"/>
      <c r="BO451" s="50"/>
      <c r="BP451" s="50"/>
      <c r="BQ451" s="50"/>
      <c r="BR451" s="50"/>
      <c r="BS451" s="50">
        <v>-1571859.2689869136</v>
      </c>
      <c r="BT451" s="50"/>
      <c r="BU451" s="50"/>
      <c r="BV451" s="50">
        <v>-15985910.801119998</v>
      </c>
      <c r="BW451" s="50">
        <v>0</v>
      </c>
      <c r="BX451" s="50">
        <v>-185866.22726000001</v>
      </c>
      <c r="BY451" s="50">
        <v>0</v>
      </c>
      <c r="BZ451" s="50">
        <v>0</v>
      </c>
      <c r="CA451" s="50">
        <v>-256323.57136499998</v>
      </c>
      <c r="CB451" s="50"/>
      <c r="CC451" s="50"/>
      <c r="CD451" s="50"/>
      <c r="CE451" s="50"/>
      <c r="CF451" s="50"/>
      <c r="CG451" s="50"/>
      <c r="CH451" s="50"/>
      <c r="CI451" s="50"/>
      <c r="CJ451" s="50">
        <f t="shared" ref="CJ451:CJ456" si="218">SUM(AV451:CI451)</f>
        <v>-17999959.868731912</v>
      </c>
      <c r="CK451" s="50">
        <f t="shared" si="200"/>
        <v>11481911.330706876</v>
      </c>
      <c r="CL451" s="50">
        <f t="shared" ref="CL451:CL456" si="219">CK451+E451</f>
        <v>-97765445.357364997</v>
      </c>
      <c r="CN451" s="138"/>
      <c r="CO451" s="138"/>
    </row>
    <row r="452" spans="1:93" ht="15.6" customHeight="1" x14ac:dyDescent="0.25">
      <c r="A452" s="129">
        <f t="shared" si="213"/>
        <v>443</v>
      </c>
      <c r="B452" s="193"/>
      <c r="C452" s="59" t="s">
        <v>318</v>
      </c>
      <c r="D452" s="60">
        <v>111</v>
      </c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50"/>
      <c r="AR452" s="50"/>
      <c r="AS452" s="50"/>
      <c r="AT452" s="50"/>
      <c r="AU452" s="50">
        <f t="shared" si="217"/>
        <v>0</v>
      </c>
      <c r="AV452" s="50"/>
      <c r="AW452" s="50"/>
      <c r="AX452" s="50"/>
      <c r="AY452" s="50"/>
      <c r="AZ452" s="50"/>
      <c r="BA452" s="50"/>
      <c r="BB452" s="50"/>
      <c r="BC452" s="50"/>
      <c r="BD452" s="50"/>
      <c r="BE452" s="50"/>
      <c r="BF452" s="50"/>
      <c r="BG452" s="50"/>
      <c r="BH452" s="50"/>
      <c r="BI452" s="50"/>
      <c r="BJ452" s="50"/>
      <c r="BK452" s="50"/>
      <c r="BL452" s="50"/>
      <c r="BM452" s="50"/>
      <c r="BN452" s="50"/>
      <c r="BO452" s="50"/>
      <c r="BP452" s="50"/>
      <c r="BQ452" s="50"/>
      <c r="BR452" s="50"/>
      <c r="BS452" s="50"/>
      <c r="BT452" s="50"/>
      <c r="BU452" s="50"/>
      <c r="BV452" s="50"/>
      <c r="BW452" s="50"/>
      <c r="BX452" s="50"/>
      <c r="BY452" s="50"/>
      <c r="BZ452" s="50"/>
      <c r="CA452" s="50"/>
      <c r="CB452" s="50"/>
      <c r="CC452" s="50"/>
      <c r="CD452" s="50"/>
      <c r="CE452" s="50"/>
      <c r="CF452" s="50"/>
      <c r="CG452" s="50"/>
      <c r="CH452" s="50"/>
      <c r="CI452" s="50"/>
      <c r="CJ452" s="50">
        <f t="shared" si="218"/>
        <v>0</v>
      </c>
      <c r="CK452" s="50">
        <f t="shared" si="200"/>
        <v>0</v>
      </c>
      <c r="CL452" s="50">
        <f t="shared" si="219"/>
        <v>0</v>
      </c>
      <c r="CN452" s="138"/>
      <c r="CO452" s="138"/>
    </row>
    <row r="453" spans="1:93" x14ac:dyDescent="0.25">
      <c r="A453" s="129">
        <f t="shared" si="213"/>
        <v>444</v>
      </c>
      <c r="B453" s="193"/>
      <c r="C453" s="59" t="s">
        <v>310</v>
      </c>
      <c r="D453" s="60">
        <v>111</v>
      </c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50"/>
      <c r="AR453" s="50"/>
      <c r="AS453" s="50"/>
      <c r="AT453" s="50"/>
      <c r="AU453" s="50">
        <f t="shared" si="217"/>
        <v>0</v>
      </c>
      <c r="AV453" s="50"/>
      <c r="AW453" s="50"/>
      <c r="AX453" s="50"/>
      <c r="AY453" s="50"/>
      <c r="AZ453" s="50"/>
      <c r="BA453" s="50"/>
      <c r="BB453" s="50"/>
      <c r="BC453" s="50"/>
      <c r="BD453" s="50"/>
      <c r="BE453" s="50"/>
      <c r="BF453" s="50"/>
      <c r="BG453" s="50"/>
      <c r="BH453" s="50"/>
      <c r="BI453" s="50"/>
      <c r="BJ453" s="50"/>
      <c r="BK453" s="50"/>
      <c r="BL453" s="50"/>
      <c r="BM453" s="50"/>
      <c r="BN453" s="50"/>
      <c r="BO453" s="50"/>
      <c r="BP453" s="50"/>
      <c r="BQ453" s="50"/>
      <c r="BR453" s="50"/>
      <c r="BS453" s="50"/>
      <c r="BT453" s="50"/>
      <c r="BU453" s="50"/>
      <c r="BV453" s="50"/>
      <c r="BW453" s="50"/>
      <c r="BX453" s="50"/>
      <c r="BY453" s="50"/>
      <c r="BZ453" s="50"/>
      <c r="CA453" s="50"/>
      <c r="CB453" s="50"/>
      <c r="CC453" s="50"/>
      <c r="CD453" s="50"/>
      <c r="CE453" s="50"/>
      <c r="CF453" s="50"/>
      <c r="CG453" s="50"/>
      <c r="CH453" s="50"/>
      <c r="CI453" s="50"/>
      <c r="CJ453" s="50">
        <f t="shared" si="218"/>
        <v>0</v>
      </c>
      <c r="CK453" s="50">
        <f t="shared" si="200"/>
        <v>0</v>
      </c>
      <c r="CL453" s="50">
        <f t="shared" si="219"/>
        <v>0</v>
      </c>
      <c r="CN453" s="138"/>
      <c r="CO453" s="138"/>
    </row>
    <row r="454" spans="1:93" x14ac:dyDescent="0.25">
      <c r="A454" s="129">
        <f t="shared" si="213"/>
        <v>445</v>
      </c>
      <c r="B454" s="193"/>
      <c r="C454" s="72" t="s">
        <v>311</v>
      </c>
      <c r="D454" s="60">
        <v>111</v>
      </c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50"/>
      <c r="AR454" s="50"/>
      <c r="AS454" s="50"/>
      <c r="AT454" s="50"/>
      <c r="AU454" s="50">
        <f t="shared" si="217"/>
        <v>0</v>
      </c>
      <c r="AV454" s="50"/>
      <c r="AW454" s="50"/>
      <c r="AX454" s="50"/>
      <c r="AY454" s="50"/>
      <c r="AZ454" s="50"/>
      <c r="BA454" s="50"/>
      <c r="BB454" s="50"/>
      <c r="BC454" s="50"/>
      <c r="BD454" s="50"/>
      <c r="BE454" s="50"/>
      <c r="BF454" s="50"/>
      <c r="BG454" s="50"/>
      <c r="BH454" s="50"/>
      <c r="BI454" s="50"/>
      <c r="BJ454" s="50"/>
      <c r="BK454" s="50"/>
      <c r="BL454" s="50"/>
      <c r="BM454" s="50"/>
      <c r="BN454" s="50"/>
      <c r="BO454" s="50"/>
      <c r="BP454" s="50"/>
      <c r="BQ454" s="50"/>
      <c r="BR454" s="50"/>
      <c r="BS454" s="50"/>
      <c r="BT454" s="50"/>
      <c r="BU454" s="50"/>
      <c r="BV454" s="50"/>
      <c r="BW454" s="50"/>
      <c r="BX454" s="50"/>
      <c r="BY454" s="50"/>
      <c r="BZ454" s="50"/>
      <c r="CA454" s="50"/>
      <c r="CB454" s="50"/>
      <c r="CC454" s="50"/>
      <c r="CD454" s="50"/>
      <c r="CE454" s="50"/>
      <c r="CF454" s="50"/>
      <c r="CG454" s="50"/>
      <c r="CH454" s="50"/>
      <c r="CI454" s="50"/>
      <c r="CJ454" s="50">
        <f t="shared" si="218"/>
        <v>0</v>
      </c>
      <c r="CK454" s="50">
        <f t="shared" si="200"/>
        <v>0</v>
      </c>
      <c r="CL454" s="50">
        <f t="shared" si="219"/>
        <v>0</v>
      </c>
      <c r="CN454" s="138"/>
      <c r="CO454" s="138"/>
    </row>
    <row r="455" spans="1:93" x14ac:dyDescent="0.25">
      <c r="A455" s="129">
        <f t="shared" si="213"/>
        <v>446</v>
      </c>
      <c r="B455" s="193"/>
      <c r="C455" s="72" t="s">
        <v>312</v>
      </c>
      <c r="D455" s="60">
        <v>111</v>
      </c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50"/>
      <c r="AR455" s="50"/>
      <c r="AS455" s="50"/>
      <c r="AT455" s="50"/>
      <c r="AU455" s="50">
        <f t="shared" si="217"/>
        <v>0</v>
      </c>
      <c r="AV455" s="50"/>
      <c r="AW455" s="50"/>
      <c r="AX455" s="50"/>
      <c r="AY455" s="50"/>
      <c r="AZ455" s="50"/>
      <c r="BA455" s="50"/>
      <c r="BB455" s="50"/>
      <c r="BC455" s="50"/>
      <c r="BD455" s="50"/>
      <c r="BE455" s="50"/>
      <c r="BF455" s="50"/>
      <c r="BG455" s="50"/>
      <c r="BH455" s="50"/>
      <c r="BI455" s="50"/>
      <c r="BJ455" s="50"/>
      <c r="BK455" s="50"/>
      <c r="BL455" s="50"/>
      <c r="BM455" s="50"/>
      <c r="BN455" s="50"/>
      <c r="BO455" s="50"/>
      <c r="BP455" s="50"/>
      <c r="BQ455" s="50"/>
      <c r="BR455" s="50"/>
      <c r="BS455" s="50"/>
      <c r="BT455" s="50"/>
      <c r="BU455" s="50"/>
      <c r="BV455" s="50"/>
      <c r="BW455" s="50"/>
      <c r="BX455" s="50"/>
      <c r="BY455" s="50"/>
      <c r="BZ455" s="50"/>
      <c r="CA455" s="50"/>
      <c r="CB455" s="50"/>
      <c r="CC455" s="50"/>
      <c r="CD455" s="50"/>
      <c r="CE455" s="50"/>
      <c r="CF455" s="50"/>
      <c r="CG455" s="50"/>
      <c r="CH455" s="50"/>
      <c r="CI455" s="50"/>
      <c r="CJ455" s="50">
        <f t="shared" si="218"/>
        <v>0</v>
      </c>
      <c r="CK455" s="50">
        <f t="shared" si="200"/>
        <v>0</v>
      </c>
      <c r="CL455" s="50">
        <f t="shared" si="219"/>
        <v>0</v>
      </c>
      <c r="CN455" s="138"/>
      <c r="CO455" s="138"/>
    </row>
    <row r="456" spans="1:93" ht="15.6" customHeight="1" x14ac:dyDescent="0.25">
      <c r="A456" s="129">
        <f t="shared" si="213"/>
        <v>447</v>
      </c>
      <c r="B456" s="194"/>
      <c r="C456" s="72" t="s">
        <v>313</v>
      </c>
      <c r="D456" s="60">
        <v>111</v>
      </c>
      <c r="E456" s="50">
        <v>-12730957.050136248</v>
      </c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50"/>
      <c r="AR456" s="50"/>
      <c r="AS456" s="50"/>
      <c r="AT456" s="50"/>
      <c r="AU456" s="50">
        <f t="shared" si="217"/>
        <v>0</v>
      </c>
      <c r="AV456" s="50"/>
      <c r="AW456" s="50"/>
      <c r="AX456" s="50"/>
      <c r="AY456" s="50"/>
      <c r="AZ456" s="50"/>
      <c r="BA456" s="50"/>
      <c r="BB456" s="50"/>
      <c r="BC456" s="50"/>
      <c r="BD456" s="50"/>
      <c r="BE456" s="50"/>
      <c r="BF456" s="50"/>
      <c r="BG456" s="50"/>
      <c r="BH456" s="50"/>
      <c r="BI456" s="50"/>
      <c r="BJ456" s="50"/>
      <c r="BK456" s="50"/>
      <c r="BL456" s="50"/>
      <c r="BM456" s="50"/>
      <c r="BN456" s="50"/>
      <c r="BO456" s="50"/>
      <c r="BP456" s="50"/>
      <c r="BQ456" s="50"/>
      <c r="BR456" s="50"/>
      <c r="BS456" s="50"/>
      <c r="BT456" s="50"/>
      <c r="BU456" s="50"/>
      <c r="BV456" s="50"/>
      <c r="BW456" s="50"/>
      <c r="BX456" s="50"/>
      <c r="BY456" s="50"/>
      <c r="BZ456" s="50"/>
      <c r="CA456" s="50"/>
      <c r="CB456" s="50"/>
      <c r="CC456" s="50"/>
      <c r="CD456" s="50"/>
      <c r="CE456" s="50"/>
      <c r="CF456" s="50"/>
      <c r="CG456" s="50"/>
      <c r="CH456" s="50"/>
      <c r="CI456" s="50"/>
      <c r="CJ456" s="50">
        <f t="shared" si="218"/>
        <v>0</v>
      </c>
      <c r="CK456" s="50">
        <f t="shared" si="200"/>
        <v>0</v>
      </c>
      <c r="CL456" s="50">
        <f t="shared" si="219"/>
        <v>-12730957.050136248</v>
      </c>
      <c r="CN456" s="138"/>
      <c r="CO456" s="138"/>
    </row>
    <row r="457" spans="1:93" x14ac:dyDescent="0.25">
      <c r="A457" s="129">
        <f t="shared" si="213"/>
        <v>448</v>
      </c>
      <c r="B457" s="208" t="s">
        <v>408</v>
      </c>
      <c r="C457" s="209"/>
      <c r="D457" s="210"/>
      <c r="E457" s="141">
        <f t="shared" ref="E457:CL457" si="220">SUM(E451:E456)</f>
        <v>-121978313.73820813</v>
      </c>
      <c r="F457" s="141">
        <f t="shared" si="220"/>
        <v>0</v>
      </c>
      <c r="G457" s="141">
        <f t="shared" si="220"/>
        <v>0</v>
      </c>
      <c r="H457" s="141">
        <f t="shared" si="220"/>
        <v>0</v>
      </c>
      <c r="I457" s="141">
        <f t="shared" si="220"/>
        <v>0</v>
      </c>
      <c r="J457" s="141">
        <f t="shared" si="220"/>
        <v>0</v>
      </c>
      <c r="K457" s="141">
        <f t="shared" si="220"/>
        <v>0</v>
      </c>
      <c r="L457" s="141">
        <f t="shared" si="220"/>
        <v>0</v>
      </c>
      <c r="M457" s="141">
        <f t="shared" si="220"/>
        <v>0</v>
      </c>
      <c r="N457" s="141">
        <f t="shared" si="220"/>
        <v>0</v>
      </c>
      <c r="O457" s="141">
        <f t="shared" si="220"/>
        <v>0</v>
      </c>
      <c r="P457" s="141">
        <f t="shared" si="220"/>
        <v>0</v>
      </c>
      <c r="Q457" s="141">
        <f t="shared" si="220"/>
        <v>0</v>
      </c>
      <c r="R457" s="141">
        <f t="shared" si="220"/>
        <v>0</v>
      </c>
      <c r="S457" s="141">
        <f t="shared" si="220"/>
        <v>0</v>
      </c>
      <c r="T457" s="141">
        <f t="shared" si="220"/>
        <v>0</v>
      </c>
      <c r="U457" s="141">
        <f t="shared" si="220"/>
        <v>0</v>
      </c>
      <c r="V457" s="141">
        <f t="shared" si="220"/>
        <v>0</v>
      </c>
      <c r="W457" s="141">
        <f t="shared" si="220"/>
        <v>0</v>
      </c>
      <c r="X457" s="141">
        <f t="shared" si="220"/>
        <v>24221601.846621875</v>
      </c>
      <c r="Y457" s="141">
        <f t="shared" si="220"/>
        <v>3688410.083829998</v>
      </c>
      <c r="Z457" s="141">
        <f t="shared" si="220"/>
        <v>0</v>
      </c>
      <c r="AA457" s="141">
        <f t="shared" si="220"/>
        <v>0</v>
      </c>
      <c r="AB457" s="141">
        <f t="shared" si="220"/>
        <v>0</v>
      </c>
      <c r="AC457" s="141">
        <f t="shared" si="220"/>
        <v>1571859.2689869136</v>
      </c>
      <c r="AD457" s="141">
        <f t="shared" si="220"/>
        <v>0</v>
      </c>
      <c r="AE457" s="141">
        <f t="shared" si="220"/>
        <v>0</v>
      </c>
      <c r="AF457" s="141">
        <f t="shared" si="220"/>
        <v>0</v>
      </c>
      <c r="AG457" s="141">
        <f t="shared" si="220"/>
        <v>0</v>
      </c>
      <c r="AH457" s="141">
        <f t="shared" si="220"/>
        <v>0</v>
      </c>
      <c r="AI457" s="141">
        <f t="shared" si="220"/>
        <v>0</v>
      </c>
      <c r="AJ457" s="141">
        <f t="shared" si="220"/>
        <v>0</v>
      </c>
      <c r="AK457" s="141">
        <f t="shared" si="220"/>
        <v>0</v>
      </c>
      <c r="AL457" s="141">
        <f t="shared" si="220"/>
        <v>0</v>
      </c>
      <c r="AM457" s="141">
        <f t="shared" si="220"/>
        <v>0</v>
      </c>
      <c r="AN457" s="141">
        <f t="shared" si="220"/>
        <v>0</v>
      </c>
      <c r="AO457" s="141">
        <f t="shared" si="220"/>
        <v>0</v>
      </c>
      <c r="AP457" s="141"/>
      <c r="AQ457" s="141">
        <f t="shared" si="220"/>
        <v>0</v>
      </c>
      <c r="AR457" s="141">
        <f t="shared" si="220"/>
        <v>0</v>
      </c>
      <c r="AS457" s="141">
        <f t="shared" si="220"/>
        <v>0</v>
      </c>
      <c r="AT457" s="141">
        <f t="shared" si="220"/>
        <v>0</v>
      </c>
      <c r="AU457" s="141">
        <f t="shared" si="220"/>
        <v>29481871.199438788</v>
      </c>
      <c r="AV457" s="141">
        <f t="shared" si="220"/>
        <v>0</v>
      </c>
      <c r="AW457" s="141">
        <f t="shared" si="220"/>
        <v>0</v>
      </c>
      <c r="AX457" s="141">
        <f t="shared" si="220"/>
        <v>0</v>
      </c>
      <c r="AY457" s="141">
        <f t="shared" si="220"/>
        <v>0</v>
      </c>
      <c r="AZ457" s="141">
        <f t="shared" si="220"/>
        <v>0</v>
      </c>
      <c r="BA457" s="141">
        <f t="shared" si="220"/>
        <v>0</v>
      </c>
      <c r="BB457" s="141">
        <f t="shared" si="220"/>
        <v>0</v>
      </c>
      <c r="BC457" s="141">
        <f t="shared" si="220"/>
        <v>0</v>
      </c>
      <c r="BD457" s="141">
        <f t="shared" si="220"/>
        <v>0</v>
      </c>
      <c r="BE457" s="141">
        <f t="shared" si="220"/>
        <v>0</v>
      </c>
      <c r="BF457" s="141">
        <f t="shared" si="220"/>
        <v>0</v>
      </c>
      <c r="BG457" s="141">
        <f t="shared" si="220"/>
        <v>0</v>
      </c>
      <c r="BH457" s="141">
        <f t="shared" si="220"/>
        <v>0</v>
      </c>
      <c r="BI457" s="141">
        <f t="shared" si="220"/>
        <v>0</v>
      </c>
      <c r="BJ457" s="141">
        <f t="shared" si="220"/>
        <v>0</v>
      </c>
      <c r="BK457" s="141">
        <f t="shared" si="220"/>
        <v>0</v>
      </c>
      <c r="BL457" s="141">
        <f t="shared" si="220"/>
        <v>0</v>
      </c>
      <c r="BM457" s="141">
        <f t="shared" si="220"/>
        <v>0</v>
      </c>
      <c r="BN457" s="141">
        <f t="shared" si="220"/>
        <v>0</v>
      </c>
      <c r="BO457" s="141">
        <f t="shared" si="220"/>
        <v>0</v>
      </c>
      <c r="BP457" s="141">
        <f t="shared" si="220"/>
        <v>0</v>
      </c>
      <c r="BQ457" s="141">
        <f t="shared" si="220"/>
        <v>0</v>
      </c>
      <c r="BR457" s="141">
        <f t="shared" si="220"/>
        <v>0</v>
      </c>
      <c r="BS457" s="141">
        <f t="shared" si="220"/>
        <v>-1571859.2689869136</v>
      </c>
      <c r="BT457" s="141">
        <f t="shared" si="220"/>
        <v>0</v>
      </c>
      <c r="BU457" s="141">
        <f t="shared" si="220"/>
        <v>0</v>
      </c>
      <c r="BV457" s="141">
        <f t="shared" si="220"/>
        <v>-15985910.801119998</v>
      </c>
      <c r="BW457" s="141">
        <f t="shared" si="220"/>
        <v>0</v>
      </c>
      <c r="BX457" s="141">
        <f t="shared" si="220"/>
        <v>-185866.22726000001</v>
      </c>
      <c r="BY457" s="141">
        <f t="shared" si="220"/>
        <v>0</v>
      </c>
      <c r="BZ457" s="141">
        <f t="shared" si="220"/>
        <v>0</v>
      </c>
      <c r="CA457" s="141">
        <f t="shared" si="220"/>
        <v>-256323.57136499998</v>
      </c>
      <c r="CB457" s="141">
        <f t="shared" si="220"/>
        <v>0</v>
      </c>
      <c r="CC457" s="141">
        <f t="shared" si="220"/>
        <v>0</v>
      </c>
      <c r="CD457" s="141">
        <f t="shared" si="220"/>
        <v>0</v>
      </c>
      <c r="CE457" s="141">
        <f t="shared" si="220"/>
        <v>0</v>
      </c>
      <c r="CF457" s="141">
        <f t="shared" si="220"/>
        <v>0</v>
      </c>
      <c r="CG457" s="141">
        <f t="shared" si="220"/>
        <v>0</v>
      </c>
      <c r="CH457" s="141">
        <f t="shared" si="220"/>
        <v>0</v>
      </c>
      <c r="CI457" s="141">
        <f t="shared" si="220"/>
        <v>0</v>
      </c>
      <c r="CJ457" s="141">
        <f t="shared" si="220"/>
        <v>-17999959.868731912</v>
      </c>
      <c r="CK457" s="141">
        <f t="shared" si="220"/>
        <v>11481911.330706876</v>
      </c>
      <c r="CL457" s="141">
        <f t="shared" si="220"/>
        <v>-110496402.40750125</v>
      </c>
      <c r="CN457" s="138"/>
      <c r="CO457" s="138"/>
    </row>
    <row r="458" spans="1:93" ht="32.25" customHeight="1" x14ac:dyDescent="0.25">
      <c r="A458" s="129">
        <f t="shared" si="213"/>
        <v>449</v>
      </c>
      <c r="B458" s="63" t="s">
        <v>410</v>
      </c>
      <c r="C458" s="70" t="s">
        <v>410</v>
      </c>
      <c r="D458" s="71">
        <v>114</v>
      </c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50"/>
      <c r="AR458" s="50"/>
      <c r="AS458" s="50"/>
      <c r="AT458" s="50"/>
      <c r="AU458" s="50">
        <f>SUM(F458:AT458)</f>
        <v>0</v>
      </c>
      <c r="AV458" s="50"/>
      <c r="AW458" s="50"/>
      <c r="AX458" s="50"/>
      <c r="AY458" s="50"/>
      <c r="AZ458" s="50"/>
      <c r="BA458" s="50"/>
      <c r="BB458" s="50"/>
      <c r="BC458" s="50"/>
      <c r="BD458" s="50"/>
      <c r="BE458" s="50"/>
      <c r="BF458" s="50"/>
      <c r="BG458" s="50"/>
      <c r="BH458" s="50"/>
      <c r="BI458" s="50"/>
      <c r="BJ458" s="50"/>
      <c r="BK458" s="50"/>
      <c r="BL458" s="50"/>
      <c r="BM458" s="50"/>
      <c r="BN458" s="50"/>
      <c r="BO458" s="50"/>
      <c r="BP458" s="50"/>
      <c r="BQ458" s="50"/>
      <c r="BR458" s="50"/>
      <c r="BS458" s="50"/>
      <c r="BT458" s="50"/>
      <c r="BU458" s="50"/>
      <c r="BV458" s="50"/>
      <c r="BW458" s="50"/>
      <c r="BX458" s="50"/>
      <c r="BY458" s="50"/>
      <c r="BZ458" s="50"/>
      <c r="CA458" s="50"/>
      <c r="CB458" s="50"/>
      <c r="CC458" s="50"/>
      <c r="CD458" s="50"/>
      <c r="CE458" s="50"/>
      <c r="CF458" s="50"/>
      <c r="CG458" s="50"/>
      <c r="CH458" s="50"/>
      <c r="CI458" s="50"/>
      <c r="CJ458" s="50">
        <f>SUM(AV458:CI458)</f>
        <v>0</v>
      </c>
      <c r="CK458" s="50">
        <f t="shared" si="200"/>
        <v>0</v>
      </c>
      <c r="CL458" s="50">
        <f>CK458+E458</f>
        <v>0</v>
      </c>
      <c r="CN458" s="138"/>
      <c r="CO458" s="138"/>
    </row>
    <row r="459" spans="1:93" x14ac:dyDescent="0.25">
      <c r="A459" s="129">
        <f t="shared" si="213"/>
        <v>450</v>
      </c>
      <c r="B459" s="208" t="s">
        <v>411</v>
      </c>
      <c r="C459" s="227"/>
      <c r="D459" s="228"/>
      <c r="E459" s="141">
        <f t="shared" ref="E459:CL459" si="221">SUM(E458)</f>
        <v>0</v>
      </c>
      <c r="F459" s="141">
        <f t="shared" si="221"/>
        <v>0</v>
      </c>
      <c r="G459" s="141">
        <f t="shared" si="221"/>
        <v>0</v>
      </c>
      <c r="H459" s="141">
        <f t="shared" si="221"/>
        <v>0</v>
      </c>
      <c r="I459" s="141">
        <f t="shared" si="221"/>
        <v>0</v>
      </c>
      <c r="J459" s="141">
        <f t="shared" si="221"/>
        <v>0</v>
      </c>
      <c r="K459" s="141">
        <f t="shared" si="221"/>
        <v>0</v>
      </c>
      <c r="L459" s="141">
        <f t="shared" si="221"/>
        <v>0</v>
      </c>
      <c r="M459" s="141">
        <f t="shared" si="221"/>
        <v>0</v>
      </c>
      <c r="N459" s="141">
        <f t="shared" si="221"/>
        <v>0</v>
      </c>
      <c r="O459" s="141">
        <f t="shared" si="221"/>
        <v>0</v>
      </c>
      <c r="P459" s="141">
        <f t="shared" si="221"/>
        <v>0</v>
      </c>
      <c r="Q459" s="141">
        <f t="shared" si="221"/>
        <v>0</v>
      </c>
      <c r="R459" s="141">
        <f t="shared" si="221"/>
        <v>0</v>
      </c>
      <c r="S459" s="141">
        <f t="shared" si="221"/>
        <v>0</v>
      </c>
      <c r="T459" s="141">
        <f t="shared" si="221"/>
        <v>0</v>
      </c>
      <c r="U459" s="141">
        <f t="shared" si="221"/>
        <v>0</v>
      </c>
      <c r="V459" s="141">
        <f t="shared" si="221"/>
        <v>0</v>
      </c>
      <c r="W459" s="141">
        <f t="shared" si="221"/>
        <v>0</v>
      </c>
      <c r="X459" s="141">
        <f t="shared" si="221"/>
        <v>0</v>
      </c>
      <c r="Y459" s="141">
        <f t="shared" si="221"/>
        <v>0</v>
      </c>
      <c r="Z459" s="141">
        <f t="shared" si="221"/>
        <v>0</v>
      </c>
      <c r="AA459" s="141">
        <f t="shared" si="221"/>
        <v>0</v>
      </c>
      <c r="AB459" s="141">
        <f t="shared" si="221"/>
        <v>0</v>
      </c>
      <c r="AC459" s="141">
        <f t="shared" si="221"/>
        <v>0</v>
      </c>
      <c r="AD459" s="141">
        <f t="shared" si="221"/>
        <v>0</v>
      </c>
      <c r="AE459" s="141">
        <f t="shared" si="221"/>
        <v>0</v>
      </c>
      <c r="AF459" s="141">
        <f t="shared" si="221"/>
        <v>0</v>
      </c>
      <c r="AG459" s="141">
        <f t="shared" si="221"/>
        <v>0</v>
      </c>
      <c r="AH459" s="141">
        <f t="shared" si="221"/>
        <v>0</v>
      </c>
      <c r="AI459" s="141">
        <f t="shared" si="221"/>
        <v>0</v>
      </c>
      <c r="AJ459" s="141">
        <f t="shared" si="221"/>
        <v>0</v>
      </c>
      <c r="AK459" s="141">
        <f t="shared" si="221"/>
        <v>0</v>
      </c>
      <c r="AL459" s="141">
        <f t="shared" si="221"/>
        <v>0</v>
      </c>
      <c r="AM459" s="141">
        <f t="shared" si="221"/>
        <v>0</v>
      </c>
      <c r="AN459" s="141">
        <f t="shared" si="221"/>
        <v>0</v>
      </c>
      <c r="AO459" s="141">
        <f t="shared" si="221"/>
        <v>0</v>
      </c>
      <c r="AP459" s="141"/>
      <c r="AQ459" s="141">
        <f t="shared" si="221"/>
        <v>0</v>
      </c>
      <c r="AR459" s="141">
        <f t="shared" si="221"/>
        <v>0</v>
      </c>
      <c r="AS459" s="141">
        <f t="shared" si="221"/>
        <v>0</v>
      </c>
      <c r="AT459" s="141">
        <f t="shared" si="221"/>
        <v>0</v>
      </c>
      <c r="AU459" s="141">
        <f t="shared" si="221"/>
        <v>0</v>
      </c>
      <c r="AV459" s="141">
        <f t="shared" si="221"/>
        <v>0</v>
      </c>
      <c r="AW459" s="141">
        <f t="shared" si="221"/>
        <v>0</v>
      </c>
      <c r="AX459" s="141">
        <f t="shared" si="221"/>
        <v>0</v>
      </c>
      <c r="AY459" s="141">
        <f t="shared" si="221"/>
        <v>0</v>
      </c>
      <c r="AZ459" s="141">
        <f t="shared" si="221"/>
        <v>0</v>
      </c>
      <c r="BA459" s="141">
        <f t="shared" si="221"/>
        <v>0</v>
      </c>
      <c r="BB459" s="141">
        <f t="shared" si="221"/>
        <v>0</v>
      </c>
      <c r="BC459" s="141">
        <f t="shared" si="221"/>
        <v>0</v>
      </c>
      <c r="BD459" s="141">
        <f t="shared" si="221"/>
        <v>0</v>
      </c>
      <c r="BE459" s="141">
        <f t="shared" si="221"/>
        <v>0</v>
      </c>
      <c r="BF459" s="141">
        <f t="shared" si="221"/>
        <v>0</v>
      </c>
      <c r="BG459" s="141">
        <f t="shared" si="221"/>
        <v>0</v>
      </c>
      <c r="BH459" s="141">
        <f t="shared" si="221"/>
        <v>0</v>
      </c>
      <c r="BI459" s="141">
        <f t="shared" si="221"/>
        <v>0</v>
      </c>
      <c r="BJ459" s="141">
        <f t="shared" si="221"/>
        <v>0</v>
      </c>
      <c r="BK459" s="141">
        <f t="shared" si="221"/>
        <v>0</v>
      </c>
      <c r="BL459" s="141">
        <f t="shared" si="221"/>
        <v>0</v>
      </c>
      <c r="BM459" s="141">
        <f t="shared" si="221"/>
        <v>0</v>
      </c>
      <c r="BN459" s="141">
        <f t="shared" si="221"/>
        <v>0</v>
      </c>
      <c r="BO459" s="141">
        <f t="shared" si="221"/>
        <v>0</v>
      </c>
      <c r="BP459" s="141">
        <f t="shared" si="221"/>
        <v>0</v>
      </c>
      <c r="BQ459" s="141">
        <f t="shared" si="221"/>
        <v>0</v>
      </c>
      <c r="BR459" s="141">
        <f t="shared" si="221"/>
        <v>0</v>
      </c>
      <c r="BS459" s="141">
        <f t="shared" si="221"/>
        <v>0</v>
      </c>
      <c r="BT459" s="141">
        <f t="shared" si="221"/>
        <v>0</v>
      </c>
      <c r="BU459" s="141">
        <f t="shared" si="221"/>
        <v>0</v>
      </c>
      <c r="BV459" s="141">
        <f t="shared" si="221"/>
        <v>0</v>
      </c>
      <c r="BW459" s="141">
        <f t="shared" si="221"/>
        <v>0</v>
      </c>
      <c r="BX459" s="141">
        <f t="shared" si="221"/>
        <v>0</v>
      </c>
      <c r="BY459" s="141">
        <f t="shared" si="221"/>
        <v>0</v>
      </c>
      <c r="BZ459" s="141">
        <f t="shared" si="221"/>
        <v>0</v>
      </c>
      <c r="CA459" s="141">
        <f t="shared" si="221"/>
        <v>0</v>
      </c>
      <c r="CB459" s="141">
        <f t="shared" si="221"/>
        <v>0</v>
      </c>
      <c r="CC459" s="141">
        <f t="shared" si="221"/>
        <v>0</v>
      </c>
      <c r="CD459" s="141">
        <f t="shared" si="221"/>
        <v>0</v>
      </c>
      <c r="CE459" s="141">
        <f t="shared" si="221"/>
        <v>0</v>
      </c>
      <c r="CF459" s="141">
        <f t="shared" si="221"/>
        <v>0</v>
      </c>
      <c r="CG459" s="141">
        <f t="shared" si="221"/>
        <v>0</v>
      </c>
      <c r="CH459" s="141">
        <f t="shared" si="221"/>
        <v>0</v>
      </c>
      <c r="CI459" s="141">
        <f t="shared" si="221"/>
        <v>0</v>
      </c>
      <c r="CJ459" s="141">
        <f t="shared" si="221"/>
        <v>0</v>
      </c>
      <c r="CK459" s="141">
        <f t="shared" si="221"/>
        <v>0</v>
      </c>
      <c r="CL459" s="141">
        <f t="shared" si="221"/>
        <v>0</v>
      </c>
      <c r="CN459" s="138"/>
      <c r="CO459" s="138"/>
    </row>
    <row r="460" spans="1:93" ht="32.25" customHeight="1" x14ac:dyDescent="0.25">
      <c r="A460" s="129">
        <f t="shared" si="213"/>
        <v>451</v>
      </c>
      <c r="B460" s="63" t="s">
        <v>412</v>
      </c>
      <c r="C460" s="70" t="s">
        <v>412</v>
      </c>
      <c r="D460" s="71">
        <v>115</v>
      </c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50"/>
      <c r="AR460" s="50"/>
      <c r="AS460" s="50"/>
      <c r="AT460" s="50"/>
      <c r="AU460" s="50">
        <f>SUM(F460:AT460)</f>
        <v>0</v>
      </c>
      <c r="AV460" s="50"/>
      <c r="AW460" s="50"/>
      <c r="AX460" s="50"/>
      <c r="AY460" s="50"/>
      <c r="AZ460" s="50"/>
      <c r="BA460" s="50"/>
      <c r="BB460" s="50"/>
      <c r="BC460" s="50"/>
      <c r="BD460" s="50"/>
      <c r="BE460" s="50"/>
      <c r="BF460" s="50"/>
      <c r="BG460" s="50"/>
      <c r="BH460" s="50"/>
      <c r="BI460" s="50"/>
      <c r="BJ460" s="50"/>
      <c r="BK460" s="50"/>
      <c r="BL460" s="50"/>
      <c r="BM460" s="50"/>
      <c r="BN460" s="50"/>
      <c r="BO460" s="50"/>
      <c r="BP460" s="50"/>
      <c r="BQ460" s="50"/>
      <c r="BR460" s="50"/>
      <c r="BS460" s="50"/>
      <c r="BT460" s="50"/>
      <c r="BU460" s="50"/>
      <c r="BV460" s="50"/>
      <c r="BW460" s="50"/>
      <c r="BX460" s="50"/>
      <c r="BY460" s="50"/>
      <c r="BZ460" s="50"/>
      <c r="CA460" s="50"/>
      <c r="CB460" s="50"/>
      <c r="CC460" s="50"/>
      <c r="CD460" s="50"/>
      <c r="CE460" s="50"/>
      <c r="CF460" s="50"/>
      <c r="CG460" s="50"/>
      <c r="CH460" s="50"/>
      <c r="CI460" s="50"/>
      <c r="CJ460" s="50">
        <f>SUM(AV460:CI460)</f>
        <v>0</v>
      </c>
      <c r="CK460" s="50">
        <f t="shared" si="200"/>
        <v>0</v>
      </c>
      <c r="CL460" s="50">
        <f>CK460+E460</f>
        <v>0</v>
      </c>
      <c r="CN460" s="138"/>
      <c r="CO460" s="138"/>
    </row>
    <row r="461" spans="1:93" x14ac:dyDescent="0.25">
      <c r="A461" s="129">
        <f t="shared" si="213"/>
        <v>452</v>
      </c>
      <c r="B461" s="229" t="s">
        <v>413</v>
      </c>
      <c r="C461" s="230"/>
      <c r="D461" s="231"/>
      <c r="E461" s="141">
        <f t="shared" ref="E461:CL461" si="222">SUM(E460)</f>
        <v>0</v>
      </c>
      <c r="F461" s="141">
        <f t="shared" si="222"/>
        <v>0</v>
      </c>
      <c r="G461" s="141">
        <f t="shared" si="222"/>
        <v>0</v>
      </c>
      <c r="H461" s="141">
        <f t="shared" si="222"/>
        <v>0</v>
      </c>
      <c r="I461" s="141">
        <f t="shared" si="222"/>
        <v>0</v>
      </c>
      <c r="J461" s="141">
        <f t="shared" si="222"/>
        <v>0</v>
      </c>
      <c r="K461" s="141">
        <f t="shared" si="222"/>
        <v>0</v>
      </c>
      <c r="L461" s="141">
        <f t="shared" si="222"/>
        <v>0</v>
      </c>
      <c r="M461" s="141">
        <f t="shared" si="222"/>
        <v>0</v>
      </c>
      <c r="N461" s="141">
        <f t="shared" si="222"/>
        <v>0</v>
      </c>
      <c r="O461" s="141">
        <f t="shared" si="222"/>
        <v>0</v>
      </c>
      <c r="P461" s="141">
        <f t="shared" si="222"/>
        <v>0</v>
      </c>
      <c r="Q461" s="141">
        <f t="shared" si="222"/>
        <v>0</v>
      </c>
      <c r="R461" s="141">
        <f t="shared" si="222"/>
        <v>0</v>
      </c>
      <c r="S461" s="141">
        <f t="shared" si="222"/>
        <v>0</v>
      </c>
      <c r="T461" s="141">
        <f t="shared" si="222"/>
        <v>0</v>
      </c>
      <c r="U461" s="141">
        <f t="shared" si="222"/>
        <v>0</v>
      </c>
      <c r="V461" s="141">
        <f t="shared" si="222"/>
        <v>0</v>
      </c>
      <c r="W461" s="141">
        <f t="shared" si="222"/>
        <v>0</v>
      </c>
      <c r="X461" s="141">
        <f t="shared" si="222"/>
        <v>0</v>
      </c>
      <c r="Y461" s="141">
        <f t="shared" si="222"/>
        <v>0</v>
      </c>
      <c r="Z461" s="141">
        <f t="shared" si="222"/>
        <v>0</v>
      </c>
      <c r="AA461" s="141">
        <f t="shared" si="222"/>
        <v>0</v>
      </c>
      <c r="AB461" s="141">
        <f t="shared" si="222"/>
        <v>0</v>
      </c>
      <c r="AC461" s="141">
        <f t="shared" si="222"/>
        <v>0</v>
      </c>
      <c r="AD461" s="141">
        <f t="shared" si="222"/>
        <v>0</v>
      </c>
      <c r="AE461" s="141">
        <f t="shared" si="222"/>
        <v>0</v>
      </c>
      <c r="AF461" s="141">
        <f t="shared" si="222"/>
        <v>0</v>
      </c>
      <c r="AG461" s="141">
        <f t="shared" si="222"/>
        <v>0</v>
      </c>
      <c r="AH461" s="141">
        <f t="shared" si="222"/>
        <v>0</v>
      </c>
      <c r="AI461" s="141">
        <f t="shared" si="222"/>
        <v>0</v>
      </c>
      <c r="AJ461" s="141">
        <f t="shared" si="222"/>
        <v>0</v>
      </c>
      <c r="AK461" s="141">
        <f t="shared" si="222"/>
        <v>0</v>
      </c>
      <c r="AL461" s="141">
        <f t="shared" si="222"/>
        <v>0</v>
      </c>
      <c r="AM461" s="141">
        <f t="shared" si="222"/>
        <v>0</v>
      </c>
      <c r="AN461" s="141">
        <f t="shared" si="222"/>
        <v>0</v>
      </c>
      <c r="AO461" s="141">
        <f t="shared" si="222"/>
        <v>0</v>
      </c>
      <c r="AP461" s="141"/>
      <c r="AQ461" s="141">
        <f t="shared" si="222"/>
        <v>0</v>
      </c>
      <c r="AR461" s="141">
        <f t="shared" si="222"/>
        <v>0</v>
      </c>
      <c r="AS461" s="141">
        <f t="shared" si="222"/>
        <v>0</v>
      </c>
      <c r="AT461" s="141">
        <f t="shared" si="222"/>
        <v>0</v>
      </c>
      <c r="AU461" s="141">
        <f t="shared" si="222"/>
        <v>0</v>
      </c>
      <c r="AV461" s="141">
        <f t="shared" si="222"/>
        <v>0</v>
      </c>
      <c r="AW461" s="141">
        <f t="shared" si="222"/>
        <v>0</v>
      </c>
      <c r="AX461" s="141">
        <f t="shared" si="222"/>
        <v>0</v>
      </c>
      <c r="AY461" s="141">
        <f t="shared" si="222"/>
        <v>0</v>
      </c>
      <c r="AZ461" s="141">
        <f t="shared" si="222"/>
        <v>0</v>
      </c>
      <c r="BA461" s="141">
        <f t="shared" si="222"/>
        <v>0</v>
      </c>
      <c r="BB461" s="141">
        <f t="shared" si="222"/>
        <v>0</v>
      </c>
      <c r="BC461" s="141">
        <f t="shared" si="222"/>
        <v>0</v>
      </c>
      <c r="BD461" s="141">
        <f t="shared" si="222"/>
        <v>0</v>
      </c>
      <c r="BE461" s="141">
        <f t="shared" si="222"/>
        <v>0</v>
      </c>
      <c r="BF461" s="141">
        <f t="shared" si="222"/>
        <v>0</v>
      </c>
      <c r="BG461" s="141">
        <f t="shared" si="222"/>
        <v>0</v>
      </c>
      <c r="BH461" s="141">
        <f t="shared" si="222"/>
        <v>0</v>
      </c>
      <c r="BI461" s="141">
        <f t="shared" si="222"/>
        <v>0</v>
      </c>
      <c r="BJ461" s="141">
        <f t="shared" si="222"/>
        <v>0</v>
      </c>
      <c r="BK461" s="141">
        <f t="shared" si="222"/>
        <v>0</v>
      </c>
      <c r="BL461" s="141">
        <f t="shared" si="222"/>
        <v>0</v>
      </c>
      <c r="BM461" s="141">
        <f t="shared" si="222"/>
        <v>0</v>
      </c>
      <c r="BN461" s="141">
        <f t="shared" si="222"/>
        <v>0</v>
      </c>
      <c r="BO461" s="141">
        <f t="shared" si="222"/>
        <v>0</v>
      </c>
      <c r="BP461" s="141">
        <f t="shared" si="222"/>
        <v>0</v>
      </c>
      <c r="BQ461" s="141">
        <f t="shared" si="222"/>
        <v>0</v>
      </c>
      <c r="BR461" s="141">
        <f t="shared" si="222"/>
        <v>0</v>
      </c>
      <c r="BS461" s="141">
        <f t="shared" si="222"/>
        <v>0</v>
      </c>
      <c r="BT461" s="141">
        <f t="shared" si="222"/>
        <v>0</v>
      </c>
      <c r="BU461" s="141">
        <f t="shared" si="222"/>
        <v>0</v>
      </c>
      <c r="BV461" s="141">
        <f t="shared" si="222"/>
        <v>0</v>
      </c>
      <c r="BW461" s="141">
        <f t="shared" si="222"/>
        <v>0</v>
      </c>
      <c r="BX461" s="141">
        <f t="shared" si="222"/>
        <v>0</v>
      </c>
      <c r="BY461" s="141">
        <f t="shared" si="222"/>
        <v>0</v>
      </c>
      <c r="BZ461" s="141">
        <f t="shared" si="222"/>
        <v>0</v>
      </c>
      <c r="CA461" s="141">
        <f t="shared" si="222"/>
        <v>0</v>
      </c>
      <c r="CB461" s="141">
        <f t="shared" si="222"/>
        <v>0</v>
      </c>
      <c r="CC461" s="141">
        <f t="shared" si="222"/>
        <v>0</v>
      </c>
      <c r="CD461" s="141">
        <f t="shared" si="222"/>
        <v>0</v>
      </c>
      <c r="CE461" s="141">
        <f t="shared" si="222"/>
        <v>0</v>
      </c>
      <c r="CF461" s="141">
        <f t="shared" si="222"/>
        <v>0</v>
      </c>
      <c r="CG461" s="141">
        <f t="shared" si="222"/>
        <v>0</v>
      </c>
      <c r="CH461" s="141">
        <f t="shared" si="222"/>
        <v>0</v>
      </c>
      <c r="CI461" s="141">
        <f t="shared" si="222"/>
        <v>0</v>
      </c>
      <c r="CJ461" s="141">
        <f t="shared" si="222"/>
        <v>0</v>
      </c>
      <c r="CK461" s="141">
        <f t="shared" si="222"/>
        <v>0</v>
      </c>
      <c r="CL461" s="141">
        <f t="shared" si="222"/>
        <v>0</v>
      </c>
      <c r="CN461" s="138"/>
      <c r="CO461" s="138"/>
    </row>
    <row r="462" spans="1:93" x14ac:dyDescent="0.25">
      <c r="A462" s="129">
        <f t="shared" si="213"/>
        <v>453</v>
      </c>
      <c r="B462" s="215" t="s">
        <v>414</v>
      </c>
      <c r="C462" s="57" t="s">
        <v>415</v>
      </c>
      <c r="D462" s="58">
        <v>117.1</v>
      </c>
      <c r="E462" s="50">
        <v>8783942.6300000008</v>
      </c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>
        <v>0</v>
      </c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50"/>
      <c r="AR462" s="50"/>
      <c r="AS462" s="50"/>
      <c r="AT462" s="50"/>
      <c r="AU462" s="50">
        <f>SUM(F462:AT462)</f>
        <v>0</v>
      </c>
      <c r="AV462" s="50"/>
      <c r="AW462" s="50"/>
      <c r="AX462" s="50"/>
      <c r="AY462" s="50"/>
      <c r="AZ462" s="50"/>
      <c r="BA462" s="50"/>
      <c r="BB462" s="50"/>
      <c r="BC462" s="50"/>
      <c r="BD462" s="50"/>
      <c r="BE462" s="50"/>
      <c r="BF462" s="50"/>
      <c r="BG462" s="50"/>
      <c r="BH462" s="50"/>
      <c r="BI462" s="50"/>
      <c r="BJ462" s="50"/>
      <c r="BK462" s="50"/>
      <c r="BL462" s="50"/>
      <c r="BM462" s="50"/>
      <c r="BN462" s="50"/>
      <c r="BO462" s="50"/>
      <c r="BP462" s="50"/>
      <c r="BQ462" s="50"/>
      <c r="BR462" s="50"/>
      <c r="BS462" s="50"/>
      <c r="BT462" s="50"/>
      <c r="BU462" s="50"/>
      <c r="BV462" s="50"/>
      <c r="BW462" s="50"/>
      <c r="BX462" s="50"/>
      <c r="BY462" s="50"/>
      <c r="BZ462" s="50"/>
      <c r="CA462" s="50"/>
      <c r="CB462" s="50"/>
      <c r="CC462" s="50"/>
      <c r="CD462" s="50"/>
      <c r="CE462" s="50"/>
      <c r="CF462" s="50"/>
      <c r="CG462" s="50"/>
      <c r="CH462" s="50"/>
      <c r="CI462" s="50"/>
      <c r="CJ462" s="50">
        <f>SUM(AV462:CI462)</f>
        <v>0</v>
      </c>
      <c r="CK462" s="50">
        <f t="shared" si="200"/>
        <v>0</v>
      </c>
      <c r="CL462" s="50">
        <f>CK462+E462</f>
        <v>8783942.6300000008</v>
      </c>
      <c r="CN462" s="138"/>
      <c r="CO462" s="138"/>
    </row>
    <row r="463" spans="1:93" x14ac:dyDescent="0.25">
      <c r="A463" s="129">
        <f t="shared" si="213"/>
        <v>454</v>
      </c>
      <c r="B463" s="211"/>
      <c r="C463" s="59" t="s">
        <v>416</v>
      </c>
      <c r="D463" s="60">
        <v>117.2</v>
      </c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50"/>
      <c r="AR463" s="50"/>
      <c r="AS463" s="50"/>
      <c r="AT463" s="50"/>
      <c r="AU463" s="50">
        <f>SUM(F463:AT463)</f>
        <v>0</v>
      </c>
      <c r="AV463" s="50"/>
      <c r="AW463" s="50"/>
      <c r="AX463" s="50"/>
      <c r="AY463" s="50"/>
      <c r="AZ463" s="50"/>
      <c r="BA463" s="50"/>
      <c r="BB463" s="50"/>
      <c r="BC463" s="50"/>
      <c r="BD463" s="50"/>
      <c r="BE463" s="50"/>
      <c r="BF463" s="50"/>
      <c r="BG463" s="50"/>
      <c r="BH463" s="50"/>
      <c r="BI463" s="50"/>
      <c r="BJ463" s="50"/>
      <c r="BK463" s="50"/>
      <c r="BL463" s="50"/>
      <c r="BM463" s="50"/>
      <c r="BN463" s="50"/>
      <c r="BO463" s="50"/>
      <c r="BP463" s="50"/>
      <c r="BQ463" s="50"/>
      <c r="BR463" s="50"/>
      <c r="BS463" s="50"/>
      <c r="BT463" s="50"/>
      <c r="BU463" s="50"/>
      <c r="BV463" s="50"/>
      <c r="BW463" s="50"/>
      <c r="BX463" s="50"/>
      <c r="BY463" s="50"/>
      <c r="BZ463" s="50"/>
      <c r="CA463" s="50"/>
      <c r="CB463" s="50"/>
      <c r="CC463" s="50"/>
      <c r="CD463" s="50"/>
      <c r="CE463" s="50"/>
      <c r="CF463" s="50"/>
      <c r="CG463" s="50"/>
      <c r="CH463" s="50"/>
      <c r="CI463" s="50"/>
      <c r="CJ463" s="50">
        <f>SUM(AV463:CI463)</f>
        <v>0</v>
      </c>
      <c r="CK463" s="50">
        <f t="shared" si="200"/>
        <v>0</v>
      </c>
      <c r="CL463" s="50">
        <f>CK463+E463</f>
        <v>0</v>
      </c>
      <c r="CN463" s="138"/>
      <c r="CO463" s="138"/>
    </row>
    <row r="464" spans="1:93" x14ac:dyDescent="0.25">
      <c r="A464" s="129">
        <f t="shared" si="213"/>
        <v>455</v>
      </c>
      <c r="B464" s="211"/>
      <c r="C464" s="59" t="s">
        <v>417</v>
      </c>
      <c r="D464" s="60">
        <v>117.3</v>
      </c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50"/>
      <c r="AR464" s="50"/>
      <c r="AS464" s="50"/>
      <c r="AT464" s="50"/>
      <c r="AU464" s="50">
        <f>SUM(F464:AT464)</f>
        <v>0</v>
      </c>
      <c r="AV464" s="50"/>
      <c r="AW464" s="50"/>
      <c r="AX464" s="50"/>
      <c r="AY464" s="50"/>
      <c r="AZ464" s="50"/>
      <c r="BA464" s="50"/>
      <c r="BB464" s="50"/>
      <c r="BC464" s="50"/>
      <c r="BD464" s="50"/>
      <c r="BE464" s="50"/>
      <c r="BF464" s="50"/>
      <c r="BG464" s="50"/>
      <c r="BH464" s="50"/>
      <c r="BI464" s="50"/>
      <c r="BJ464" s="50"/>
      <c r="BK464" s="50"/>
      <c r="BL464" s="50"/>
      <c r="BM464" s="50"/>
      <c r="BN464" s="50"/>
      <c r="BO464" s="50"/>
      <c r="BP464" s="50"/>
      <c r="BQ464" s="50"/>
      <c r="BR464" s="50"/>
      <c r="BS464" s="50"/>
      <c r="BT464" s="50"/>
      <c r="BU464" s="50"/>
      <c r="BV464" s="50"/>
      <c r="BW464" s="50"/>
      <c r="BX464" s="50"/>
      <c r="BY464" s="50"/>
      <c r="BZ464" s="50"/>
      <c r="CA464" s="50"/>
      <c r="CB464" s="50"/>
      <c r="CC464" s="50"/>
      <c r="CD464" s="50"/>
      <c r="CE464" s="50"/>
      <c r="CF464" s="50"/>
      <c r="CG464" s="50"/>
      <c r="CH464" s="50"/>
      <c r="CI464" s="50"/>
      <c r="CJ464" s="50">
        <f>SUM(AV464:CI464)</f>
        <v>0</v>
      </c>
      <c r="CK464" s="50">
        <f t="shared" si="200"/>
        <v>0</v>
      </c>
      <c r="CL464" s="50">
        <f>CK464+E464</f>
        <v>0</v>
      </c>
      <c r="CN464" s="138"/>
      <c r="CO464" s="138"/>
    </row>
    <row r="465" spans="1:93" x14ac:dyDescent="0.25">
      <c r="A465" s="129">
        <f t="shared" si="213"/>
        <v>456</v>
      </c>
      <c r="B465" s="212"/>
      <c r="C465" s="61" t="s">
        <v>418</v>
      </c>
      <c r="D465" s="62">
        <v>117.4</v>
      </c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50"/>
      <c r="AR465" s="50"/>
      <c r="AS465" s="50"/>
      <c r="AT465" s="50"/>
      <c r="AU465" s="50">
        <f>SUM(F465:AT465)</f>
        <v>0</v>
      </c>
      <c r="AV465" s="50"/>
      <c r="AW465" s="50"/>
      <c r="AX465" s="50"/>
      <c r="AY465" s="50"/>
      <c r="AZ465" s="50"/>
      <c r="BA465" s="50"/>
      <c r="BB465" s="50"/>
      <c r="BC465" s="50"/>
      <c r="BD465" s="50"/>
      <c r="BE465" s="50"/>
      <c r="BF465" s="50"/>
      <c r="BG465" s="50"/>
      <c r="BH465" s="50"/>
      <c r="BI465" s="50"/>
      <c r="BJ465" s="50"/>
      <c r="BK465" s="50"/>
      <c r="BL465" s="50"/>
      <c r="BM465" s="50"/>
      <c r="BN465" s="50"/>
      <c r="BO465" s="50"/>
      <c r="BP465" s="50"/>
      <c r="BQ465" s="50"/>
      <c r="BR465" s="50"/>
      <c r="BS465" s="50"/>
      <c r="BT465" s="50"/>
      <c r="BU465" s="50"/>
      <c r="BV465" s="50"/>
      <c r="BW465" s="50"/>
      <c r="BX465" s="50"/>
      <c r="BY465" s="50"/>
      <c r="BZ465" s="50"/>
      <c r="CA465" s="50"/>
      <c r="CB465" s="50"/>
      <c r="CC465" s="50"/>
      <c r="CD465" s="50"/>
      <c r="CE465" s="50"/>
      <c r="CF465" s="50"/>
      <c r="CG465" s="50"/>
      <c r="CH465" s="50"/>
      <c r="CI465" s="50"/>
      <c r="CJ465" s="50">
        <f>SUM(AV465:CI465)</f>
        <v>0</v>
      </c>
      <c r="CK465" s="50">
        <f t="shared" si="200"/>
        <v>0</v>
      </c>
      <c r="CL465" s="50">
        <f>CK465+E465</f>
        <v>0</v>
      </c>
      <c r="CN465" s="138"/>
      <c r="CO465" s="138"/>
    </row>
    <row r="466" spans="1:93" ht="15.6" customHeight="1" x14ac:dyDescent="0.25">
      <c r="A466" s="129">
        <f t="shared" si="213"/>
        <v>457</v>
      </c>
      <c r="B466" s="229" t="s">
        <v>419</v>
      </c>
      <c r="C466" s="230"/>
      <c r="D466" s="231"/>
      <c r="E466" s="141">
        <f t="shared" ref="E466:CJ466" si="223">SUM(E462:E465)</f>
        <v>8783942.6300000008</v>
      </c>
      <c r="F466" s="141">
        <f t="shared" si="223"/>
        <v>0</v>
      </c>
      <c r="G466" s="141">
        <f t="shared" si="223"/>
        <v>0</v>
      </c>
      <c r="H466" s="141">
        <f t="shared" si="223"/>
        <v>0</v>
      </c>
      <c r="I466" s="141">
        <f t="shared" si="223"/>
        <v>0</v>
      </c>
      <c r="J466" s="141">
        <f t="shared" si="223"/>
        <v>0</v>
      </c>
      <c r="K466" s="141">
        <f t="shared" si="223"/>
        <v>0</v>
      </c>
      <c r="L466" s="141">
        <f t="shared" si="223"/>
        <v>0</v>
      </c>
      <c r="M466" s="141">
        <f t="shared" si="223"/>
        <v>0</v>
      </c>
      <c r="N466" s="141">
        <f t="shared" si="223"/>
        <v>0</v>
      </c>
      <c r="O466" s="141">
        <f t="shared" si="223"/>
        <v>0</v>
      </c>
      <c r="P466" s="141">
        <f t="shared" si="223"/>
        <v>0</v>
      </c>
      <c r="Q466" s="141">
        <f t="shared" si="223"/>
        <v>0</v>
      </c>
      <c r="R466" s="141">
        <f t="shared" si="223"/>
        <v>0</v>
      </c>
      <c r="S466" s="141">
        <f t="shared" si="223"/>
        <v>0</v>
      </c>
      <c r="T466" s="141">
        <f t="shared" si="223"/>
        <v>0</v>
      </c>
      <c r="U466" s="141">
        <f t="shared" si="223"/>
        <v>0</v>
      </c>
      <c r="V466" s="141">
        <f t="shared" si="223"/>
        <v>0</v>
      </c>
      <c r="W466" s="141">
        <f t="shared" si="223"/>
        <v>0</v>
      </c>
      <c r="X466" s="141">
        <f t="shared" si="223"/>
        <v>0</v>
      </c>
      <c r="Y466" s="141">
        <f t="shared" si="223"/>
        <v>0</v>
      </c>
      <c r="Z466" s="141">
        <f t="shared" si="223"/>
        <v>0</v>
      </c>
      <c r="AA466" s="141">
        <f t="shared" si="223"/>
        <v>0</v>
      </c>
      <c r="AB466" s="141">
        <f t="shared" si="223"/>
        <v>0</v>
      </c>
      <c r="AC466" s="141">
        <f t="shared" si="223"/>
        <v>0</v>
      </c>
      <c r="AD466" s="141">
        <f t="shared" si="223"/>
        <v>0</v>
      </c>
      <c r="AE466" s="141">
        <f t="shared" si="223"/>
        <v>0</v>
      </c>
      <c r="AF466" s="141">
        <f t="shared" si="223"/>
        <v>0</v>
      </c>
      <c r="AG466" s="141">
        <f t="shared" si="223"/>
        <v>0</v>
      </c>
      <c r="AH466" s="141">
        <f t="shared" si="223"/>
        <v>0</v>
      </c>
      <c r="AI466" s="141">
        <f t="shared" si="223"/>
        <v>0</v>
      </c>
      <c r="AJ466" s="141">
        <f t="shared" si="223"/>
        <v>0</v>
      </c>
      <c r="AK466" s="141">
        <f t="shared" si="223"/>
        <v>0</v>
      </c>
      <c r="AL466" s="141">
        <f t="shared" si="223"/>
        <v>0</v>
      </c>
      <c r="AM466" s="141">
        <f t="shared" si="223"/>
        <v>0</v>
      </c>
      <c r="AN466" s="141">
        <f t="shared" si="223"/>
        <v>0</v>
      </c>
      <c r="AO466" s="141">
        <f t="shared" si="223"/>
        <v>0</v>
      </c>
      <c r="AP466" s="141"/>
      <c r="AQ466" s="141">
        <f t="shared" si="223"/>
        <v>0</v>
      </c>
      <c r="AR466" s="141">
        <f t="shared" si="223"/>
        <v>0</v>
      </c>
      <c r="AS466" s="141">
        <f t="shared" si="223"/>
        <v>0</v>
      </c>
      <c r="AT466" s="141">
        <f t="shared" si="223"/>
        <v>0</v>
      </c>
      <c r="AU466" s="141">
        <f t="shared" si="223"/>
        <v>0</v>
      </c>
      <c r="AV466" s="141">
        <f t="shared" si="223"/>
        <v>0</v>
      </c>
      <c r="AW466" s="141">
        <f t="shared" si="223"/>
        <v>0</v>
      </c>
      <c r="AX466" s="141">
        <f t="shared" si="223"/>
        <v>0</v>
      </c>
      <c r="AY466" s="141">
        <f t="shared" si="223"/>
        <v>0</v>
      </c>
      <c r="AZ466" s="141">
        <f t="shared" si="223"/>
        <v>0</v>
      </c>
      <c r="BA466" s="141">
        <f t="shared" si="223"/>
        <v>0</v>
      </c>
      <c r="BB466" s="141">
        <f t="shared" si="223"/>
        <v>0</v>
      </c>
      <c r="BC466" s="141">
        <f t="shared" si="223"/>
        <v>0</v>
      </c>
      <c r="BD466" s="141">
        <f t="shared" si="223"/>
        <v>0</v>
      </c>
      <c r="BE466" s="141">
        <f t="shared" si="223"/>
        <v>0</v>
      </c>
      <c r="BF466" s="141">
        <f t="shared" si="223"/>
        <v>0</v>
      </c>
      <c r="BG466" s="141">
        <f t="shared" si="223"/>
        <v>0</v>
      </c>
      <c r="BH466" s="141">
        <f t="shared" si="223"/>
        <v>0</v>
      </c>
      <c r="BI466" s="141">
        <f t="shared" si="223"/>
        <v>0</v>
      </c>
      <c r="BJ466" s="141">
        <f t="shared" si="223"/>
        <v>0</v>
      </c>
      <c r="BK466" s="141">
        <f t="shared" si="223"/>
        <v>0</v>
      </c>
      <c r="BL466" s="141">
        <f t="shared" si="223"/>
        <v>0</v>
      </c>
      <c r="BM466" s="141">
        <f t="shared" si="223"/>
        <v>0</v>
      </c>
      <c r="BN466" s="141">
        <f t="shared" si="223"/>
        <v>0</v>
      </c>
      <c r="BO466" s="141">
        <f t="shared" si="223"/>
        <v>0</v>
      </c>
      <c r="BP466" s="141">
        <f t="shared" si="223"/>
        <v>0</v>
      </c>
      <c r="BQ466" s="141">
        <f t="shared" si="223"/>
        <v>0</v>
      </c>
      <c r="BR466" s="141">
        <f t="shared" si="223"/>
        <v>0</v>
      </c>
      <c r="BS466" s="141">
        <f t="shared" si="223"/>
        <v>0</v>
      </c>
      <c r="BT466" s="141">
        <f t="shared" si="223"/>
        <v>0</v>
      </c>
      <c r="BU466" s="141">
        <f t="shared" si="223"/>
        <v>0</v>
      </c>
      <c r="BV466" s="141">
        <f t="shared" si="223"/>
        <v>0</v>
      </c>
      <c r="BW466" s="141">
        <f t="shared" si="223"/>
        <v>0</v>
      </c>
      <c r="BX466" s="141">
        <f t="shared" si="223"/>
        <v>0</v>
      </c>
      <c r="BY466" s="141">
        <f t="shared" si="223"/>
        <v>0</v>
      </c>
      <c r="BZ466" s="141">
        <f t="shared" si="223"/>
        <v>0</v>
      </c>
      <c r="CA466" s="141">
        <f t="shared" si="223"/>
        <v>0</v>
      </c>
      <c r="CB466" s="141">
        <f t="shared" si="223"/>
        <v>0</v>
      </c>
      <c r="CC466" s="141">
        <f t="shared" si="223"/>
        <v>0</v>
      </c>
      <c r="CD466" s="141">
        <f t="shared" si="223"/>
        <v>0</v>
      </c>
      <c r="CE466" s="141">
        <f t="shared" si="223"/>
        <v>0</v>
      </c>
      <c r="CF466" s="141">
        <f t="shared" si="223"/>
        <v>0</v>
      </c>
      <c r="CG466" s="141">
        <f t="shared" si="223"/>
        <v>0</v>
      </c>
      <c r="CH466" s="141">
        <f t="shared" si="223"/>
        <v>0</v>
      </c>
      <c r="CI466" s="141">
        <f t="shared" si="223"/>
        <v>0</v>
      </c>
      <c r="CJ466" s="141">
        <f t="shared" si="223"/>
        <v>0</v>
      </c>
      <c r="CK466" s="141">
        <f t="shared" ref="CK466:CL466" si="224">SUM(CK462:CK465)</f>
        <v>0</v>
      </c>
      <c r="CL466" s="141">
        <f t="shared" si="224"/>
        <v>8783942.6300000008</v>
      </c>
      <c r="CN466" s="138"/>
      <c r="CO466" s="138"/>
    </row>
    <row r="467" spans="1:93" ht="16.5" thickBot="1" x14ac:dyDescent="0.3">
      <c r="A467" s="129">
        <f t="shared" si="213"/>
        <v>458</v>
      </c>
      <c r="B467" s="238" t="s">
        <v>420</v>
      </c>
      <c r="C467" s="238"/>
      <c r="D467" s="239"/>
      <c r="E467" s="155">
        <f t="shared" ref="E467:AT467" si="225">+E338+E361+E363+E450+E457+E459+E461+E466</f>
        <v>3432336336.5078149</v>
      </c>
      <c r="F467" s="155">
        <f t="shared" si="225"/>
        <v>0</v>
      </c>
      <c r="G467" s="155">
        <f t="shared" si="225"/>
        <v>0</v>
      </c>
      <c r="H467" s="155">
        <f t="shared" si="225"/>
        <v>0</v>
      </c>
      <c r="I467" s="155">
        <f t="shared" si="225"/>
        <v>0</v>
      </c>
      <c r="J467" s="155">
        <f t="shared" si="225"/>
        <v>0</v>
      </c>
      <c r="K467" s="155">
        <f t="shared" si="225"/>
        <v>0</v>
      </c>
      <c r="L467" s="155">
        <f t="shared" si="225"/>
        <v>0</v>
      </c>
      <c r="M467" s="155">
        <f t="shared" si="225"/>
        <v>0</v>
      </c>
      <c r="N467" s="155">
        <f t="shared" si="225"/>
        <v>0</v>
      </c>
      <c r="O467" s="155">
        <f t="shared" si="225"/>
        <v>0</v>
      </c>
      <c r="P467" s="155">
        <f t="shared" si="225"/>
        <v>0</v>
      </c>
      <c r="Q467" s="155">
        <f t="shared" si="225"/>
        <v>0</v>
      </c>
      <c r="R467" s="155">
        <f t="shared" si="225"/>
        <v>0</v>
      </c>
      <c r="S467" s="155">
        <f t="shared" si="225"/>
        <v>0</v>
      </c>
      <c r="T467" s="155">
        <f t="shared" si="225"/>
        <v>0</v>
      </c>
      <c r="U467" s="155">
        <f t="shared" si="225"/>
        <v>0</v>
      </c>
      <c r="V467" s="155">
        <f t="shared" si="225"/>
        <v>0</v>
      </c>
      <c r="W467" s="155">
        <f t="shared" si="225"/>
        <v>0</v>
      </c>
      <c r="X467" s="155">
        <f t="shared" si="225"/>
        <v>50760196.738614902</v>
      </c>
      <c r="Y467" s="155">
        <f t="shared" si="225"/>
        <v>-8638418.5426063463</v>
      </c>
      <c r="Z467" s="155">
        <f t="shared" si="225"/>
        <v>0</v>
      </c>
      <c r="AA467" s="155">
        <f t="shared" si="225"/>
        <v>0</v>
      </c>
      <c r="AB467" s="155">
        <f t="shared" si="225"/>
        <v>0</v>
      </c>
      <c r="AC467" s="155">
        <f t="shared" si="225"/>
        <v>-65981618.110027984</v>
      </c>
      <c r="AD467" s="155">
        <f t="shared" si="225"/>
        <v>0</v>
      </c>
      <c r="AE467" s="155">
        <f t="shared" si="225"/>
        <v>0</v>
      </c>
      <c r="AF467" s="155">
        <f t="shared" si="225"/>
        <v>0</v>
      </c>
      <c r="AG467" s="155">
        <f t="shared" si="225"/>
        <v>0</v>
      </c>
      <c r="AH467" s="155">
        <f t="shared" si="225"/>
        <v>0</v>
      </c>
      <c r="AI467" s="155">
        <f t="shared" si="225"/>
        <v>0</v>
      </c>
      <c r="AJ467" s="155">
        <f t="shared" si="225"/>
        <v>0</v>
      </c>
      <c r="AK467" s="155">
        <f t="shared" si="225"/>
        <v>0</v>
      </c>
      <c r="AL467" s="155">
        <f t="shared" si="225"/>
        <v>0</v>
      </c>
      <c r="AM467" s="155">
        <f t="shared" si="225"/>
        <v>0</v>
      </c>
      <c r="AN467" s="155">
        <f t="shared" si="225"/>
        <v>0</v>
      </c>
      <c r="AO467" s="155">
        <f t="shared" si="225"/>
        <v>0</v>
      </c>
      <c r="AP467" s="155"/>
      <c r="AQ467" s="155">
        <f t="shared" si="225"/>
        <v>0</v>
      </c>
      <c r="AR467" s="155">
        <f t="shared" si="225"/>
        <v>0</v>
      </c>
      <c r="AS467" s="155">
        <f t="shared" si="225"/>
        <v>-25658097.37325193</v>
      </c>
      <c r="AT467" s="155">
        <f t="shared" si="225"/>
        <v>0</v>
      </c>
      <c r="AU467" s="155">
        <f>+AU338+AU361+AU363+AU450+AU457+AU459+AU461+AU466</f>
        <v>-49517937.287271388</v>
      </c>
      <c r="AV467" s="155">
        <f t="shared" ref="AV467:CL467" si="226">+AV338+AV361+AV363+AV450+AV457+AV459+AV461+AV466</f>
        <v>0</v>
      </c>
      <c r="AW467" s="155">
        <f t="shared" si="226"/>
        <v>0</v>
      </c>
      <c r="AX467" s="155">
        <f t="shared" si="226"/>
        <v>0</v>
      </c>
      <c r="AY467" s="155">
        <f t="shared" si="226"/>
        <v>0</v>
      </c>
      <c r="AZ467" s="155">
        <f t="shared" si="226"/>
        <v>0</v>
      </c>
      <c r="BA467" s="155">
        <f t="shared" si="226"/>
        <v>0</v>
      </c>
      <c r="BB467" s="155">
        <f t="shared" si="226"/>
        <v>0</v>
      </c>
      <c r="BC467" s="155">
        <f t="shared" si="226"/>
        <v>0</v>
      </c>
      <c r="BD467" s="155">
        <f t="shared" si="226"/>
        <v>0</v>
      </c>
      <c r="BE467" s="155">
        <f t="shared" si="226"/>
        <v>0</v>
      </c>
      <c r="BF467" s="155">
        <f t="shared" si="226"/>
        <v>0</v>
      </c>
      <c r="BG467" s="155">
        <f t="shared" si="226"/>
        <v>0</v>
      </c>
      <c r="BH467" s="155">
        <f t="shared" si="226"/>
        <v>0</v>
      </c>
      <c r="BI467" s="155">
        <f t="shared" si="226"/>
        <v>0</v>
      </c>
      <c r="BJ467" s="155">
        <f t="shared" si="226"/>
        <v>0</v>
      </c>
      <c r="BK467" s="155">
        <f t="shared" si="226"/>
        <v>0</v>
      </c>
      <c r="BL467" s="155">
        <f t="shared" si="226"/>
        <v>0</v>
      </c>
      <c r="BM467" s="155">
        <f t="shared" si="226"/>
        <v>0</v>
      </c>
      <c r="BN467" s="155">
        <f t="shared" si="226"/>
        <v>0</v>
      </c>
      <c r="BO467" s="155">
        <f t="shared" si="226"/>
        <v>0</v>
      </c>
      <c r="BP467" s="155">
        <f t="shared" si="226"/>
        <v>0</v>
      </c>
      <c r="BQ467" s="155">
        <f t="shared" si="226"/>
        <v>0</v>
      </c>
      <c r="BR467" s="155">
        <f t="shared" si="226"/>
        <v>-37410938.244400002</v>
      </c>
      <c r="BS467" s="155">
        <f t="shared" si="226"/>
        <v>65981618.110027984</v>
      </c>
      <c r="BT467" s="155">
        <f t="shared" si="226"/>
        <v>0</v>
      </c>
      <c r="BU467" s="155">
        <f t="shared" si="226"/>
        <v>0</v>
      </c>
      <c r="BV467" s="155">
        <f t="shared" si="226"/>
        <v>-87066192.781678632</v>
      </c>
      <c r="BW467" s="155">
        <f t="shared" si="226"/>
        <v>42632.08</v>
      </c>
      <c r="BX467" s="155">
        <f t="shared" si="226"/>
        <v>64296179.724964999</v>
      </c>
      <c r="BY467" s="155">
        <f t="shared" si="226"/>
        <v>53239013.409999996</v>
      </c>
      <c r="BZ467" s="155">
        <f t="shared" si="226"/>
        <v>58314.720000000001</v>
      </c>
      <c r="CA467" s="155">
        <f t="shared" si="226"/>
        <v>47577034.029279999</v>
      </c>
      <c r="CB467" s="155">
        <f t="shared" si="226"/>
        <v>0</v>
      </c>
      <c r="CC467" s="155">
        <f t="shared" si="226"/>
        <v>0</v>
      </c>
      <c r="CD467" s="155">
        <f t="shared" si="226"/>
        <v>0</v>
      </c>
      <c r="CE467" s="155">
        <f t="shared" si="226"/>
        <v>0</v>
      </c>
      <c r="CF467" s="155">
        <f t="shared" si="226"/>
        <v>0</v>
      </c>
      <c r="CG467" s="155">
        <f t="shared" si="226"/>
        <v>-234441074.38564199</v>
      </c>
      <c r="CH467" s="155">
        <f t="shared" si="226"/>
        <v>0</v>
      </c>
      <c r="CI467" s="155">
        <f t="shared" si="226"/>
        <v>418278.4845820014</v>
      </c>
      <c r="CJ467" s="155">
        <f>+CJ338+CJ361+CJ363+CJ450+CJ457+CJ459+CJ461+CJ466</f>
        <v>-127305134.85286562</v>
      </c>
      <c r="CK467" s="155">
        <f t="shared" si="226"/>
        <v>-176823046.14013702</v>
      </c>
      <c r="CL467" s="155">
        <f t="shared" si="226"/>
        <v>3255513290.3676786</v>
      </c>
      <c r="CN467" s="138"/>
      <c r="CO467" s="138"/>
    </row>
    <row r="468" spans="1:93" ht="27" customHeight="1" x14ac:dyDescent="0.25">
      <c r="A468" s="129">
        <f t="shared" si="213"/>
        <v>459</v>
      </c>
      <c r="B468" s="63" t="s">
        <v>421</v>
      </c>
      <c r="C468" s="76" t="s">
        <v>421</v>
      </c>
      <c r="D468" s="77">
        <v>165</v>
      </c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50"/>
      <c r="AR468" s="50"/>
      <c r="AS468" s="50"/>
      <c r="AT468" s="50"/>
      <c r="AU468" s="50">
        <f>SUM(F468:AT468)</f>
        <v>0</v>
      </c>
      <c r="AV468" s="50"/>
      <c r="AW468" s="50"/>
      <c r="AX468" s="50"/>
      <c r="AY468" s="50"/>
      <c r="AZ468" s="50"/>
      <c r="BA468" s="50"/>
      <c r="BB468" s="50"/>
      <c r="BC468" s="50"/>
      <c r="BD468" s="50"/>
      <c r="BE468" s="50"/>
      <c r="BF468" s="50"/>
      <c r="BG468" s="50"/>
      <c r="BH468" s="50"/>
      <c r="BI468" s="50"/>
      <c r="BJ468" s="50"/>
      <c r="BK468" s="50"/>
      <c r="BL468" s="50"/>
      <c r="BM468" s="50"/>
      <c r="BN468" s="50"/>
      <c r="BO468" s="50"/>
      <c r="BP468" s="50"/>
      <c r="BQ468" s="50"/>
      <c r="BR468" s="50"/>
      <c r="BS468" s="50"/>
      <c r="BT468" s="50"/>
      <c r="BU468" s="50"/>
      <c r="BV468" s="50"/>
      <c r="BW468" s="50"/>
      <c r="BX468" s="50"/>
      <c r="BY468" s="50"/>
      <c r="BZ468" s="50"/>
      <c r="CA468" s="50"/>
      <c r="CB468" s="50"/>
      <c r="CC468" s="50"/>
      <c r="CD468" s="50"/>
      <c r="CE468" s="50"/>
      <c r="CF468" s="50"/>
      <c r="CG468" s="50"/>
      <c r="CH468" s="50"/>
      <c r="CI468" s="50"/>
      <c r="CJ468" s="50">
        <f>SUM(AV468:CI468)</f>
        <v>0</v>
      </c>
      <c r="CK468" s="50">
        <f t="shared" ref="CK468" si="227">CJ468+AU468</f>
        <v>0</v>
      </c>
      <c r="CL468" s="50">
        <f>CK468+E468</f>
        <v>0</v>
      </c>
      <c r="CN468" s="138"/>
      <c r="CO468" s="138"/>
    </row>
    <row r="469" spans="1:93" x14ac:dyDescent="0.25">
      <c r="A469" s="129">
        <f t="shared" si="213"/>
        <v>460</v>
      </c>
      <c r="B469" s="208" t="s">
        <v>422</v>
      </c>
      <c r="C469" s="209"/>
      <c r="D469" s="210"/>
      <c r="E469" s="141">
        <f t="shared" ref="E469:CK469" si="228">SUM(E468)</f>
        <v>0</v>
      </c>
      <c r="F469" s="141">
        <f t="shared" si="228"/>
        <v>0</v>
      </c>
      <c r="G469" s="141">
        <f t="shared" si="228"/>
        <v>0</v>
      </c>
      <c r="H469" s="141">
        <f t="shared" si="228"/>
        <v>0</v>
      </c>
      <c r="I469" s="141">
        <f t="shared" si="228"/>
        <v>0</v>
      </c>
      <c r="J469" s="141">
        <f t="shared" si="228"/>
        <v>0</v>
      </c>
      <c r="K469" s="141">
        <f t="shared" si="228"/>
        <v>0</v>
      </c>
      <c r="L469" s="141">
        <f t="shared" si="228"/>
        <v>0</v>
      </c>
      <c r="M469" s="141">
        <f t="shared" si="228"/>
        <v>0</v>
      </c>
      <c r="N469" s="141">
        <f t="shared" si="228"/>
        <v>0</v>
      </c>
      <c r="O469" s="141">
        <f t="shared" si="228"/>
        <v>0</v>
      </c>
      <c r="P469" s="141">
        <f t="shared" si="228"/>
        <v>0</v>
      </c>
      <c r="Q469" s="141">
        <f t="shared" si="228"/>
        <v>0</v>
      </c>
      <c r="R469" s="141">
        <f t="shared" si="228"/>
        <v>0</v>
      </c>
      <c r="S469" s="141">
        <f t="shared" si="228"/>
        <v>0</v>
      </c>
      <c r="T469" s="141">
        <f t="shared" si="228"/>
        <v>0</v>
      </c>
      <c r="U469" s="141">
        <f t="shared" si="228"/>
        <v>0</v>
      </c>
      <c r="V469" s="141">
        <f t="shared" si="228"/>
        <v>0</v>
      </c>
      <c r="W469" s="141">
        <f t="shared" si="228"/>
        <v>0</v>
      </c>
      <c r="X469" s="141">
        <f t="shared" si="228"/>
        <v>0</v>
      </c>
      <c r="Y469" s="141">
        <f t="shared" si="228"/>
        <v>0</v>
      </c>
      <c r="Z469" s="141">
        <f t="shared" si="228"/>
        <v>0</v>
      </c>
      <c r="AA469" s="141">
        <f t="shared" si="228"/>
        <v>0</v>
      </c>
      <c r="AB469" s="141">
        <f t="shared" si="228"/>
        <v>0</v>
      </c>
      <c r="AC469" s="141">
        <f t="shared" si="228"/>
        <v>0</v>
      </c>
      <c r="AD469" s="141">
        <f t="shared" si="228"/>
        <v>0</v>
      </c>
      <c r="AE469" s="141">
        <f t="shared" si="228"/>
        <v>0</v>
      </c>
      <c r="AF469" s="141">
        <f t="shared" si="228"/>
        <v>0</v>
      </c>
      <c r="AG469" s="141">
        <f t="shared" si="228"/>
        <v>0</v>
      </c>
      <c r="AH469" s="141">
        <f t="shared" si="228"/>
        <v>0</v>
      </c>
      <c r="AI469" s="141">
        <f t="shared" si="228"/>
        <v>0</v>
      </c>
      <c r="AJ469" s="141">
        <f t="shared" si="228"/>
        <v>0</v>
      </c>
      <c r="AK469" s="141">
        <f t="shared" si="228"/>
        <v>0</v>
      </c>
      <c r="AL469" s="141">
        <f t="shared" si="228"/>
        <v>0</v>
      </c>
      <c r="AM469" s="141">
        <f t="shared" si="228"/>
        <v>0</v>
      </c>
      <c r="AN469" s="141">
        <f t="shared" si="228"/>
        <v>0</v>
      </c>
      <c r="AO469" s="141">
        <f t="shared" si="228"/>
        <v>0</v>
      </c>
      <c r="AP469" s="141"/>
      <c r="AQ469" s="141">
        <f t="shared" si="228"/>
        <v>0</v>
      </c>
      <c r="AR469" s="141">
        <f t="shared" si="228"/>
        <v>0</v>
      </c>
      <c r="AS469" s="141">
        <f t="shared" si="228"/>
        <v>0</v>
      </c>
      <c r="AT469" s="141">
        <f t="shared" si="228"/>
        <v>0</v>
      </c>
      <c r="AU469" s="141">
        <f t="shared" si="228"/>
        <v>0</v>
      </c>
      <c r="AV469" s="141">
        <f t="shared" si="228"/>
        <v>0</v>
      </c>
      <c r="AW469" s="141">
        <f t="shared" si="228"/>
        <v>0</v>
      </c>
      <c r="AX469" s="141">
        <f t="shared" si="228"/>
        <v>0</v>
      </c>
      <c r="AY469" s="141">
        <f t="shared" si="228"/>
        <v>0</v>
      </c>
      <c r="AZ469" s="141">
        <f t="shared" si="228"/>
        <v>0</v>
      </c>
      <c r="BA469" s="141">
        <f t="shared" si="228"/>
        <v>0</v>
      </c>
      <c r="BB469" s="141">
        <f t="shared" si="228"/>
        <v>0</v>
      </c>
      <c r="BC469" s="141">
        <f t="shared" si="228"/>
        <v>0</v>
      </c>
      <c r="BD469" s="141">
        <f t="shared" si="228"/>
        <v>0</v>
      </c>
      <c r="BE469" s="141">
        <f t="shared" si="228"/>
        <v>0</v>
      </c>
      <c r="BF469" s="141">
        <f t="shared" si="228"/>
        <v>0</v>
      </c>
      <c r="BG469" s="141">
        <f t="shared" si="228"/>
        <v>0</v>
      </c>
      <c r="BH469" s="141">
        <f t="shared" si="228"/>
        <v>0</v>
      </c>
      <c r="BI469" s="141">
        <f t="shared" si="228"/>
        <v>0</v>
      </c>
      <c r="BJ469" s="141">
        <f t="shared" si="228"/>
        <v>0</v>
      </c>
      <c r="BK469" s="141">
        <f t="shared" si="228"/>
        <v>0</v>
      </c>
      <c r="BL469" s="141">
        <f t="shared" si="228"/>
        <v>0</v>
      </c>
      <c r="BM469" s="141">
        <f t="shared" si="228"/>
        <v>0</v>
      </c>
      <c r="BN469" s="141">
        <f t="shared" si="228"/>
        <v>0</v>
      </c>
      <c r="BO469" s="141">
        <f t="shared" si="228"/>
        <v>0</v>
      </c>
      <c r="BP469" s="141">
        <f t="shared" si="228"/>
        <v>0</v>
      </c>
      <c r="BQ469" s="141">
        <f t="shared" si="228"/>
        <v>0</v>
      </c>
      <c r="BR469" s="141">
        <f t="shared" si="228"/>
        <v>0</v>
      </c>
      <c r="BS469" s="141">
        <f t="shared" si="228"/>
        <v>0</v>
      </c>
      <c r="BT469" s="141">
        <f t="shared" si="228"/>
        <v>0</v>
      </c>
      <c r="BU469" s="141">
        <f t="shared" si="228"/>
        <v>0</v>
      </c>
      <c r="BV469" s="141">
        <f t="shared" si="228"/>
        <v>0</v>
      </c>
      <c r="BW469" s="141">
        <f t="shared" si="228"/>
        <v>0</v>
      </c>
      <c r="BX469" s="141">
        <f t="shared" si="228"/>
        <v>0</v>
      </c>
      <c r="BY469" s="141">
        <f t="shared" si="228"/>
        <v>0</v>
      </c>
      <c r="BZ469" s="141">
        <f t="shared" si="228"/>
        <v>0</v>
      </c>
      <c r="CA469" s="141">
        <f t="shared" si="228"/>
        <v>0</v>
      </c>
      <c r="CB469" s="141">
        <f t="shared" si="228"/>
        <v>0</v>
      </c>
      <c r="CC469" s="141">
        <f t="shared" si="228"/>
        <v>0</v>
      </c>
      <c r="CD469" s="141">
        <f t="shared" si="228"/>
        <v>0</v>
      </c>
      <c r="CE469" s="141">
        <f t="shared" si="228"/>
        <v>0</v>
      </c>
      <c r="CF469" s="141">
        <f t="shared" si="228"/>
        <v>0</v>
      </c>
      <c r="CG469" s="141">
        <f t="shared" si="228"/>
        <v>0</v>
      </c>
      <c r="CH469" s="141">
        <f t="shared" si="228"/>
        <v>0</v>
      </c>
      <c r="CI469" s="141">
        <f t="shared" si="228"/>
        <v>0</v>
      </c>
      <c r="CJ469" s="141">
        <f t="shared" si="228"/>
        <v>0</v>
      </c>
      <c r="CK469" s="141">
        <f t="shared" si="228"/>
        <v>0</v>
      </c>
      <c r="CL469" s="141">
        <f t="shared" ref="CL469" si="229">SUM(CL468)</f>
        <v>0</v>
      </c>
      <c r="CN469" s="138"/>
      <c r="CO469" s="138"/>
    </row>
    <row r="470" spans="1:93" ht="16.5" thickBot="1" x14ac:dyDescent="0.3">
      <c r="A470" s="129">
        <f t="shared" si="213"/>
        <v>461</v>
      </c>
      <c r="B470" s="201" t="s">
        <v>423</v>
      </c>
      <c r="C470" s="201"/>
      <c r="D470" s="202"/>
      <c r="E470" s="155">
        <f t="shared" ref="E470:CK470" si="230">+E467+E469</f>
        <v>3432336336.5078149</v>
      </c>
      <c r="F470" s="155">
        <f t="shared" si="230"/>
        <v>0</v>
      </c>
      <c r="G470" s="155">
        <f t="shared" si="230"/>
        <v>0</v>
      </c>
      <c r="H470" s="155">
        <f t="shared" si="230"/>
        <v>0</v>
      </c>
      <c r="I470" s="155">
        <f t="shared" si="230"/>
        <v>0</v>
      </c>
      <c r="J470" s="155">
        <f t="shared" si="230"/>
        <v>0</v>
      </c>
      <c r="K470" s="155">
        <f t="shared" si="230"/>
        <v>0</v>
      </c>
      <c r="L470" s="155">
        <f t="shared" si="230"/>
        <v>0</v>
      </c>
      <c r="M470" s="155">
        <f t="shared" si="230"/>
        <v>0</v>
      </c>
      <c r="N470" s="155">
        <f t="shared" si="230"/>
        <v>0</v>
      </c>
      <c r="O470" s="155">
        <f t="shared" si="230"/>
        <v>0</v>
      </c>
      <c r="P470" s="155">
        <f t="shared" si="230"/>
        <v>0</v>
      </c>
      <c r="Q470" s="155">
        <f t="shared" si="230"/>
        <v>0</v>
      </c>
      <c r="R470" s="155">
        <f t="shared" si="230"/>
        <v>0</v>
      </c>
      <c r="S470" s="155">
        <f t="shared" si="230"/>
        <v>0</v>
      </c>
      <c r="T470" s="155">
        <f t="shared" si="230"/>
        <v>0</v>
      </c>
      <c r="U470" s="155">
        <f t="shared" si="230"/>
        <v>0</v>
      </c>
      <c r="V470" s="155">
        <f t="shared" si="230"/>
        <v>0</v>
      </c>
      <c r="W470" s="155">
        <f t="shared" si="230"/>
        <v>0</v>
      </c>
      <c r="X470" s="155">
        <f t="shared" si="230"/>
        <v>50760196.738614902</v>
      </c>
      <c r="Y470" s="155">
        <f t="shared" si="230"/>
        <v>-8638418.5426063463</v>
      </c>
      <c r="Z470" s="155">
        <f t="shared" si="230"/>
        <v>0</v>
      </c>
      <c r="AA470" s="155">
        <f t="shared" si="230"/>
        <v>0</v>
      </c>
      <c r="AB470" s="155">
        <f t="shared" si="230"/>
        <v>0</v>
      </c>
      <c r="AC470" s="155">
        <f t="shared" si="230"/>
        <v>-65981618.110027984</v>
      </c>
      <c r="AD470" s="155">
        <f t="shared" si="230"/>
        <v>0</v>
      </c>
      <c r="AE470" s="155">
        <f t="shared" si="230"/>
        <v>0</v>
      </c>
      <c r="AF470" s="155">
        <f t="shared" si="230"/>
        <v>0</v>
      </c>
      <c r="AG470" s="155">
        <f t="shared" si="230"/>
        <v>0</v>
      </c>
      <c r="AH470" s="155">
        <f t="shared" si="230"/>
        <v>0</v>
      </c>
      <c r="AI470" s="155">
        <f t="shared" si="230"/>
        <v>0</v>
      </c>
      <c r="AJ470" s="155">
        <f t="shared" si="230"/>
        <v>0</v>
      </c>
      <c r="AK470" s="155">
        <f t="shared" si="230"/>
        <v>0</v>
      </c>
      <c r="AL470" s="155">
        <f t="shared" si="230"/>
        <v>0</v>
      </c>
      <c r="AM470" s="155">
        <f t="shared" si="230"/>
        <v>0</v>
      </c>
      <c r="AN470" s="155">
        <f t="shared" si="230"/>
        <v>0</v>
      </c>
      <c r="AO470" s="155">
        <f t="shared" si="230"/>
        <v>0</v>
      </c>
      <c r="AP470" s="155"/>
      <c r="AQ470" s="155">
        <f t="shared" si="230"/>
        <v>0</v>
      </c>
      <c r="AR470" s="155">
        <f t="shared" si="230"/>
        <v>0</v>
      </c>
      <c r="AS470" s="155">
        <f t="shared" si="230"/>
        <v>-25658097.37325193</v>
      </c>
      <c r="AT470" s="155">
        <f t="shared" si="230"/>
        <v>0</v>
      </c>
      <c r="AU470" s="155">
        <f t="shared" si="230"/>
        <v>-49517937.287271388</v>
      </c>
      <c r="AV470" s="155">
        <f t="shared" si="230"/>
        <v>0</v>
      </c>
      <c r="AW470" s="155">
        <f t="shared" si="230"/>
        <v>0</v>
      </c>
      <c r="AX470" s="155">
        <f t="shared" si="230"/>
        <v>0</v>
      </c>
      <c r="AY470" s="155">
        <f t="shared" si="230"/>
        <v>0</v>
      </c>
      <c r="AZ470" s="155">
        <f t="shared" si="230"/>
        <v>0</v>
      </c>
      <c r="BA470" s="155">
        <f t="shared" si="230"/>
        <v>0</v>
      </c>
      <c r="BB470" s="155">
        <f t="shared" si="230"/>
        <v>0</v>
      </c>
      <c r="BC470" s="155">
        <f t="shared" si="230"/>
        <v>0</v>
      </c>
      <c r="BD470" s="155">
        <f t="shared" si="230"/>
        <v>0</v>
      </c>
      <c r="BE470" s="155">
        <f t="shared" si="230"/>
        <v>0</v>
      </c>
      <c r="BF470" s="155">
        <f t="shared" si="230"/>
        <v>0</v>
      </c>
      <c r="BG470" s="155">
        <f t="shared" si="230"/>
        <v>0</v>
      </c>
      <c r="BH470" s="155">
        <f t="shared" si="230"/>
        <v>0</v>
      </c>
      <c r="BI470" s="155">
        <f t="shared" si="230"/>
        <v>0</v>
      </c>
      <c r="BJ470" s="155">
        <f t="shared" si="230"/>
        <v>0</v>
      </c>
      <c r="BK470" s="155">
        <f t="shared" si="230"/>
        <v>0</v>
      </c>
      <c r="BL470" s="155">
        <f t="shared" si="230"/>
        <v>0</v>
      </c>
      <c r="BM470" s="155">
        <f t="shared" si="230"/>
        <v>0</v>
      </c>
      <c r="BN470" s="155">
        <f t="shared" si="230"/>
        <v>0</v>
      </c>
      <c r="BO470" s="155">
        <f t="shared" si="230"/>
        <v>0</v>
      </c>
      <c r="BP470" s="155">
        <f t="shared" si="230"/>
        <v>0</v>
      </c>
      <c r="BQ470" s="155">
        <f t="shared" si="230"/>
        <v>0</v>
      </c>
      <c r="BR470" s="155">
        <f t="shared" si="230"/>
        <v>-37410938.244400002</v>
      </c>
      <c r="BS470" s="155">
        <f t="shared" si="230"/>
        <v>65981618.110027984</v>
      </c>
      <c r="BT470" s="155">
        <f t="shared" si="230"/>
        <v>0</v>
      </c>
      <c r="BU470" s="155">
        <f t="shared" si="230"/>
        <v>0</v>
      </c>
      <c r="BV470" s="155">
        <f t="shared" si="230"/>
        <v>-87066192.781678632</v>
      </c>
      <c r="BW470" s="155">
        <f t="shared" si="230"/>
        <v>42632.08</v>
      </c>
      <c r="BX470" s="155">
        <f t="shared" si="230"/>
        <v>64296179.724964999</v>
      </c>
      <c r="BY470" s="155">
        <f t="shared" si="230"/>
        <v>53239013.409999996</v>
      </c>
      <c r="BZ470" s="155">
        <f t="shared" si="230"/>
        <v>58314.720000000001</v>
      </c>
      <c r="CA470" s="155">
        <f t="shared" si="230"/>
        <v>47577034.029279999</v>
      </c>
      <c r="CB470" s="155">
        <f t="shared" si="230"/>
        <v>0</v>
      </c>
      <c r="CC470" s="155">
        <f t="shared" si="230"/>
        <v>0</v>
      </c>
      <c r="CD470" s="155">
        <f t="shared" si="230"/>
        <v>0</v>
      </c>
      <c r="CE470" s="155">
        <f t="shared" si="230"/>
        <v>0</v>
      </c>
      <c r="CF470" s="155">
        <f t="shared" si="230"/>
        <v>0</v>
      </c>
      <c r="CG470" s="155">
        <f t="shared" si="230"/>
        <v>-234441074.38564199</v>
      </c>
      <c r="CH470" s="155">
        <f t="shared" si="230"/>
        <v>0</v>
      </c>
      <c r="CI470" s="155">
        <f t="shared" si="230"/>
        <v>418278.4845820014</v>
      </c>
      <c r="CJ470" s="155">
        <f t="shared" si="230"/>
        <v>-127305134.85286562</v>
      </c>
      <c r="CK470" s="155">
        <f t="shared" si="230"/>
        <v>-176823046.14013702</v>
      </c>
      <c r="CL470" s="155">
        <f t="shared" ref="CL470" si="231">+CL467+CL469</f>
        <v>3255513290.3676786</v>
      </c>
      <c r="CN470" s="138"/>
      <c r="CO470" s="138"/>
    </row>
    <row r="471" spans="1:93" x14ac:dyDescent="0.25">
      <c r="A471" s="129">
        <f t="shared" si="213"/>
        <v>462</v>
      </c>
      <c r="B471" s="215" t="s">
        <v>424</v>
      </c>
      <c r="C471" s="28" t="s">
        <v>425</v>
      </c>
      <c r="D471" s="45">
        <v>182.3</v>
      </c>
      <c r="E471" s="50">
        <v>15322302.093749998</v>
      </c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>
        <v>1341712.7962500001</v>
      </c>
      <c r="Y471" s="50">
        <v>0</v>
      </c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50"/>
      <c r="AR471" s="50"/>
      <c r="AS471" s="50"/>
      <c r="AT471" s="50"/>
      <c r="AU471" s="50">
        <f>SUM(F471:AT471)</f>
        <v>1341712.7962500001</v>
      </c>
      <c r="AV471" s="50"/>
      <c r="AW471" s="50"/>
      <c r="AX471" s="50"/>
      <c r="AY471" s="50"/>
      <c r="AZ471" s="50"/>
      <c r="BA471" s="50"/>
      <c r="BB471" s="50"/>
      <c r="BC471" s="50"/>
      <c r="BD471" s="50"/>
      <c r="BE471" s="50"/>
      <c r="BF471" s="50"/>
      <c r="BG471" s="50"/>
      <c r="BH471" s="50"/>
      <c r="BI471" s="50"/>
      <c r="BJ471" s="50"/>
      <c r="BK471" s="50"/>
      <c r="BL471" s="50"/>
      <c r="BM471" s="50"/>
      <c r="BN471" s="50"/>
      <c r="BO471" s="50"/>
      <c r="BP471" s="50"/>
      <c r="BQ471" s="50"/>
      <c r="BR471" s="50"/>
      <c r="BS471" s="50"/>
      <c r="BT471" s="50"/>
      <c r="BU471" s="50"/>
      <c r="BV471" s="50"/>
      <c r="BW471" s="50"/>
      <c r="BX471" s="50"/>
      <c r="BY471" s="50"/>
      <c r="BZ471" s="50"/>
      <c r="CA471" s="50"/>
      <c r="CB471" s="50"/>
      <c r="CC471" s="50"/>
      <c r="CD471" s="50"/>
      <c r="CE471" s="50"/>
      <c r="CF471" s="50"/>
      <c r="CG471" s="50">
        <v>-15861996.450016096</v>
      </c>
      <c r="CH471" s="50">
        <v>31505890.107479818</v>
      </c>
      <c r="CI471" s="50"/>
      <c r="CJ471" s="50">
        <f>SUM(AV471:CI471)</f>
        <v>15643893.657463722</v>
      </c>
      <c r="CK471" s="50">
        <f t="shared" ref="CK471:CK493" si="232">CJ471+AU471</f>
        <v>16985606.453713723</v>
      </c>
      <c r="CL471" s="50">
        <f>CK471+E471</f>
        <v>32307908.547463723</v>
      </c>
      <c r="CN471" s="138"/>
      <c r="CO471" s="138"/>
    </row>
    <row r="472" spans="1:93" x14ac:dyDescent="0.25">
      <c r="A472" s="129">
        <f t="shared" si="213"/>
        <v>463</v>
      </c>
      <c r="B472" s="211"/>
      <c r="C472" s="31" t="s">
        <v>426</v>
      </c>
      <c r="D472" s="26">
        <v>186</v>
      </c>
      <c r="E472" s="50">
        <v>2765715.3121041665</v>
      </c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>
        <v>-2765715.3121041665</v>
      </c>
      <c r="Y472" s="50">
        <v>0</v>
      </c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>
        <v>0</v>
      </c>
      <c r="AN472" s="50"/>
      <c r="AO472" s="50"/>
      <c r="AP472" s="50"/>
      <c r="AQ472" s="50"/>
      <c r="AR472" s="50"/>
      <c r="AS472" s="50"/>
      <c r="AT472" s="50"/>
      <c r="AU472" s="50">
        <f>SUM(F472:AT472)</f>
        <v>-2765715.3121041665</v>
      </c>
      <c r="AV472" s="50"/>
      <c r="AW472" s="50"/>
      <c r="AX472" s="50"/>
      <c r="AY472" s="50"/>
      <c r="AZ472" s="50"/>
      <c r="BA472" s="50"/>
      <c r="BB472" s="50"/>
      <c r="BC472" s="50"/>
      <c r="BD472" s="50"/>
      <c r="BE472" s="50"/>
      <c r="BF472" s="50"/>
      <c r="BG472" s="50"/>
      <c r="BH472" s="50"/>
      <c r="BI472" s="50"/>
      <c r="BJ472" s="50"/>
      <c r="BK472" s="50"/>
      <c r="BL472" s="50"/>
      <c r="BM472" s="50"/>
      <c r="BN472" s="50"/>
      <c r="BO472" s="50"/>
      <c r="BP472" s="50"/>
      <c r="BQ472" s="50"/>
      <c r="BR472" s="50"/>
      <c r="BS472" s="50"/>
      <c r="BT472" s="50"/>
      <c r="BU472" s="50"/>
      <c r="BV472" s="50"/>
      <c r="BW472" s="50"/>
      <c r="BX472" s="50"/>
      <c r="BY472" s="50"/>
      <c r="BZ472" s="50"/>
      <c r="CA472" s="50"/>
      <c r="CB472" s="50"/>
      <c r="CC472" s="50">
        <v>0</v>
      </c>
      <c r="CD472" s="50"/>
      <c r="CE472" s="50"/>
      <c r="CF472" s="50"/>
      <c r="CG472" s="50"/>
      <c r="CH472" s="50"/>
      <c r="CI472" s="50"/>
      <c r="CJ472" s="50">
        <f>SUM(AV472:CI472)</f>
        <v>0</v>
      </c>
      <c r="CK472" s="50">
        <f t="shared" si="232"/>
        <v>-2765715.3121041665</v>
      </c>
      <c r="CL472" s="50">
        <f>CK472+E472</f>
        <v>0</v>
      </c>
      <c r="CN472" s="138"/>
      <c r="CO472" s="138"/>
    </row>
    <row r="473" spans="1:93" x14ac:dyDescent="0.25">
      <c r="A473" s="129"/>
      <c r="B473" s="211"/>
      <c r="C473" s="31" t="s">
        <v>702</v>
      </c>
      <c r="D473" s="26">
        <v>184</v>
      </c>
      <c r="E473" s="50">
        <v>211.65934624999997</v>
      </c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>
        <v>-211.65934624999997</v>
      </c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50"/>
      <c r="AR473" s="50"/>
      <c r="AS473" s="50"/>
      <c r="AT473" s="50"/>
      <c r="AU473" s="50">
        <f>SUM(F473:AT473)</f>
        <v>-211.65934624999997</v>
      </c>
      <c r="AV473" s="50"/>
      <c r="AW473" s="50"/>
      <c r="AX473" s="50"/>
      <c r="AY473" s="50"/>
      <c r="AZ473" s="50"/>
      <c r="BA473" s="50"/>
      <c r="BB473" s="50"/>
      <c r="BC473" s="50"/>
      <c r="BD473" s="50"/>
      <c r="BE473" s="50"/>
      <c r="BF473" s="50"/>
      <c r="BG473" s="50"/>
      <c r="BH473" s="50"/>
      <c r="BI473" s="50"/>
      <c r="BJ473" s="50"/>
      <c r="BK473" s="50"/>
      <c r="BL473" s="50"/>
      <c r="BM473" s="50"/>
      <c r="BN473" s="50"/>
      <c r="BO473" s="50"/>
      <c r="BP473" s="50"/>
      <c r="BQ473" s="50"/>
      <c r="BR473" s="50"/>
      <c r="BS473" s="50"/>
      <c r="BT473" s="50"/>
      <c r="BU473" s="50"/>
      <c r="BV473" s="50"/>
      <c r="BW473" s="50"/>
      <c r="BX473" s="50"/>
      <c r="BY473" s="50"/>
      <c r="BZ473" s="50"/>
      <c r="CA473" s="50"/>
      <c r="CB473" s="50"/>
      <c r="CC473" s="50"/>
      <c r="CD473" s="50"/>
      <c r="CE473" s="50"/>
      <c r="CF473" s="50"/>
      <c r="CG473" s="50"/>
      <c r="CH473" s="50"/>
      <c r="CI473" s="50"/>
      <c r="CJ473" s="50">
        <f>SUM(AV473:CI473)</f>
        <v>0</v>
      </c>
      <c r="CK473" s="50">
        <f t="shared" si="232"/>
        <v>-211.65934624999997</v>
      </c>
      <c r="CL473" s="50">
        <f>CK473+E473</f>
        <v>0</v>
      </c>
      <c r="CN473" s="138"/>
      <c r="CO473" s="138"/>
    </row>
    <row r="474" spans="1:93" x14ac:dyDescent="0.25">
      <c r="A474" s="129">
        <f>A472+1</f>
        <v>464</v>
      </c>
      <c r="B474" s="212"/>
      <c r="C474" s="37" t="s">
        <v>427</v>
      </c>
      <c r="D474" s="38">
        <v>190</v>
      </c>
      <c r="E474" s="50">
        <v>1644402.4689866668</v>
      </c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>
        <v>-102702.98869166677</v>
      </c>
      <c r="Y474" s="50">
        <v>0</v>
      </c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50"/>
      <c r="AR474" s="50"/>
      <c r="AS474" s="146">
        <v>1440049.9416229667</v>
      </c>
      <c r="AT474" s="50"/>
      <c r="AU474" s="50">
        <f>SUM(F474:AT474)</f>
        <v>1337346.9529312998</v>
      </c>
      <c r="AV474" s="50"/>
      <c r="AW474" s="50"/>
      <c r="AX474" s="50"/>
      <c r="AY474" s="50"/>
      <c r="AZ474" s="50"/>
      <c r="BA474" s="50"/>
      <c r="BB474" s="50"/>
      <c r="BC474" s="50"/>
      <c r="BD474" s="50"/>
      <c r="BE474" s="50"/>
      <c r="BF474" s="50"/>
      <c r="BG474" s="50"/>
      <c r="BH474" s="50"/>
      <c r="BI474" s="50"/>
      <c r="BJ474" s="50"/>
      <c r="BK474" s="50"/>
      <c r="BL474" s="50"/>
      <c r="BM474" s="50"/>
      <c r="BN474" s="50"/>
      <c r="BO474" s="50"/>
      <c r="BP474" s="50"/>
      <c r="BQ474" s="50"/>
      <c r="BR474" s="50"/>
      <c r="BS474" s="50"/>
      <c r="BT474" s="50"/>
      <c r="BU474" s="50"/>
      <c r="BV474" s="50"/>
      <c r="BW474" s="50"/>
      <c r="BX474" s="50"/>
      <c r="BY474" s="50"/>
      <c r="BZ474" s="50"/>
      <c r="CA474" s="50"/>
      <c r="CB474" s="50"/>
      <c r="CC474" s="50"/>
      <c r="CD474" s="50"/>
      <c r="CE474" s="50"/>
      <c r="CF474" s="50"/>
      <c r="CG474" s="50"/>
      <c r="CH474" s="50"/>
      <c r="CI474" s="50">
        <v>70126.434854447376</v>
      </c>
      <c r="CJ474" s="50">
        <f>SUM(AV474:CI474)</f>
        <v>70126.434854447376</v>
      </c>
      <c r="CK474" s="50">
        <f t="shared" si="232"/>
        <v>1407473.3877857472</v>
      </c>
      <c r="CL474" s="50">
        <f>CK474+E474</f>
        <v>3051875.8567724139</v>
      </c>
      <c r="CN474" s="138"/>
      <c r="CO474" s="138"/>
    </row>
    <row r="475" spans="1:93" x14ac:dyDescent="0.25">
      <c r="A475" s="129">
        <f t="shared" ref="A475:A499" si="233">A474+1</f>
        <v>465</v>
      </c>
      <c r="B475" s="240" t="s">
        <v>428</v>
      </c>
      <c r="C475" s="241"/>
      <c r="D475" s="242"/>
      <c r="E475" s="141">
        <f t="shared" ref="E475:CL475" si="234">SUM(E471:E474)</f>
        <v>19732631.534187082</v>
      </c>
      <c r="F475" s="141">
        <f t="shared" si="234"/>
        <v>0</v>
      </c>
      <c r="G475" s="141">
        <f t="shared" si="234"/>
        <v>0</v>
      </c>
      <c r="H475" s="141">
        <f t="shared" si="234"/>
        <v>0</v>
      </c>
      <c r="I475" s="141">
        <f t="shared" si="234"/>
        <v>0</v>
      </c>
      <c r="J475" s="141">
        <f t="shared" si="234"/>
        <v>0</v>
      </c>
      <c r="K475" s="141">
        <f t="shared" si="234"/>
        <v>0</v>
      </c>
      <c r="L475" s="141">
        <f t="shared" si="234"/>
        <v>0</v>
      </c>
      <c r="M475" s="141">
        <f t="shared" si="234"/>
        <v>0</v>
      </c>
      <c r="N475" s="141">
        <f t="shared" si="234"/>
        <v>0</v>
      </c>
      <c r="O475" s="141">
        <f t="shared" si="234"/>
        <v>0</v>
      </c>
      <c r="P475" s="141">
        <f t="shared" si="234"/>
        <v>0</v>
      </c>
      <c r="Q475" s="141">
        <f t="shared" si="234"/>
        <v>0</v>
      </c>
      <c r="R475" s="141">
        <f t="shared" si="234"/>
        <v>0</v>
      </c>
      <c r="S475" s="141">
        <f t="shared" si="234"/>
        <v>0</v>
      </c>
      <c r="T475" s="141">
        <f t="shared" si="234"/>
        <v>0</v>
      </c>
      <c r="U475" s="141">
        <f t="shared" si="234"/>
        <v>0</v>
      </c>
      <c r="V475" s="141">
        <f t="shared" si="234"/>
        <v>0</v>
      </c>
      <c r="W475" s="141">
        <f t="shared" si="234"/>
        <v>0</v>
      </c>
      <c r="X475" s="141">
        <f t="shared" si="234"/>
        <v>-1526917.1638920831</v>
      </c>
      <c r="Y475" s="141">
        <f t="shared" si="234"/>
        <v>0</v>
      </c>
      <c r="Z475" s="141">
        <f t="shared" si="234"/>
        <v>0</v>
      </c>
      <c r="AA475" s="141">
        <f t="shared" si="234"/>
        <v>0</v>
      </c>
      <c r="AB475" s="141">
        <f t="shared" si="234"/>
        <v>0</v>
      </c>
      <c r="AC475" s="141">
        <f t="shared" si="234"/>
        <v>0</v>
      </c>
      <c r="AD475" s="141">
        <f t="shared" si="234"/>
        <v>0</v>
      </c>
      <c r="AE475" s="141">
        <f t="shared" si="234"/>
        <v>0</v>
      </c>
      <c r="AF475" s="141">
        <f t="shared" si="234"/>
        <v>0</v>
      </c>
      <c r="AG475" s="141">
        <f t="shared" si="234"/>
        <v>0</v>
      </c>
      <c r="AH475" s="141">
        <f t="shared" si="234"/>
        <v>0</v>
      </c>
      <c r="AI475" s="141">
        <f t="shared" si="234"/>
        <v>0</v>
      </c>
      <c r="AJ475" s="141">
        <f t="shared" si="234"/>
        <v>0</v>
      </c>
      <c r="AK475" s="141">
        <f t="shared" si="234"/>
        <v>0</v>
      </c>
      <c r="AL475" s="141">
        <f t="shared" si="234"/>
        <v>0</v>
      </c>
      <c r="AM475" s="141">
        <f t="shared" si="234"/>
        <v>0</v>
      </c>
      <c r="AN475" s="141">
        <f t="shared" si="234"/>
        <v>0</v>
      </c>
      <c r="AO475" s="141">
        <f t="shared" si="234"/>
        <v>0</v>
      </c>
      <c r="AP475" s="141"/>
      <c r="AQ475" s="141">
        <f t="shared" si="234"/>
        <v>0</v>
      </c>
      <c r="AR475" s="141">
        <f t="shared" si="234"/>
        <v>0</v>
      </c>
      <c r="AS475" s="141">
        <f t="shared" si="234"/>
        <v>1440049.9416229667</v>
      </c>
      <c r="AT475" s="141">
        <f t="shared" si="234"/>
        <v>0</v>
      </c>
      <c r="AU475" s="141">
        <f t="shared" si="234"/>
        <v>-86867.222269116435</v>
      </c>
      <c r="AV475" s="141">
        <f t="shared" si="234"/>
        <v>0</v>
      </c>
      <c r="AW475" s="141">
        <f t="shared" si="234"/>
        <v>0</v>
      </c>
      <c r="AX475" s="141">
        <f t="shared" si="234"/>
        <v>0</v>
      </c>
      <c r="AY475" s="141">
        <f t="shared" si="234"/>
        <v>0</v>
      </c>
      <c r="AZ475" s="141">
        <f t="shared" si="234"/>
        <v>0</v>
      </c>
      <c r="BA475" s="141">
        <f t="shared" si="234"/>
        <v>0</v>
      </c>
      <c r="BB475" s="141">
        <f t="shared" si="234"/>
        <v>0</v>
      </c>
      <c r="BC475" s="141">
        <f t="shared" si="234"/>
        <v>0</v>
      </c>
      <c r="BD475" s="141">
        <f t="shared" si="234"/>
        <v>0</v>
      </c>
      <c r="BE475" s="141">
        <f t="shared" si="234"/>
        <v>0</v>
      </c>
      <c r="BF475" s="141">
        <f t="shared" si="234"/>
        <v>0</v>
      </c>
      <c r="BG475" s="141">
        <f t="shared" si="234"/>
        <v>0</v>
      </c>
      <c r="BH475" s="141">
        <f t="shared" si="234"/>
        <v>0</v>
      </c>
      <c r="BI475" s="141">
        <f t="shared" si="234"/>
        <v>0</v>
      </c>
      <c r="BJ475" s="141">
        <f t="shared" si="234"/>
        <v>0</v>
      </c>
      <c r="BK475" s="141">
        <f t="shared" si="234"/>
        <v>0</v>
      </c>
      <c r="BL475" s="141">
        <f t="shared" si="234"/>
        <v>0</v>
      </c>
      <c r="BM475" s="141">
        <f t="shared" si="234"/>
        <v>0</v>
      </c>
      <c r="BN475" s="141">
        <f t="shared" si="234"/>
        <v>0</v>
      </c>
      <c r="BO475" s="141">
        <f t="shared" si="234"/>
        <v>0</v>
      </c>
      <c r="BP475" s="141">
        <f t="shared" si="234"/>
        <v>0</v>
      </c>
      <c r="BQ475" s="141">
        <f t="shared" si="234"/>
        <v>0</v>
      </c>
      <c r="BR475" s="141">
        <f t="shared" si="234"/>
        <v>0</v>
      </c>
      <c r="BS475" s="141">
        <f t="shared" si="234"/>
        <v>0</v>
      </c>
      <c r="BT475" s="141">
        <f t="shared" si="234"/>
        <v>0</v>
      </c>
      <c r="BU475" s="141">
        <f t="shared" si="234"/>
        <v>0</v>
      </c>
      <c r="BV475" s="141">
        <f t="shared" si="234"/>
        <v>0</v>
      </c>
      <c r="BW475" s="141">
        <f t="shared" si="234"/>
        <v>0</v>
      </c>
      <c r="BX475" s="141">
        <f t="shared" si="234"/>
        <v>0</v>
      </c>
      <c r="BY475" s="141">
        <f t="shared" si="234"/>
        <v>0</v>
      </c>
      <c r="BZ475" s="141">
        <f t="shared" si="234"/>
        <v>0</v>
      </c>
      <c r="CA475" s="141">
        <f t="shared" si="234"/>
        <v>0</v>
      </c>
      <c r="CB475" s="141">
        <f t="shared" si="234"/>
        <v>0</v>
      </c>
      <c r="CC475" s="141">
        <f t="shared" si="234"/>
        <v>0</v>
      </c>
      <c r="CD475" s="141">
        <f t="shared" si="234"/>
        <v>0</v>
      </c>
      <c r="CE475" s="141">
        <f t="shared" si="234"/>
        <v>0</v>
      </c>
      <c r="CF475" s="141">
        <f t="shared" si="234"/>
        <v>0</v>
      </c>
      <c r="CG475" s="141">
        <f t="shared" si="234"/>
        <v>-15861996.450016096</v>
      </c>
      <c r="CH475" s="141">
        <f t="shared" si="234"/>
        <v>31505890.107479818</v>
      </c>
      <c r="CI475" s="141">
        <f t="shared" si="234"/>
        <v>70126.434854447376</v>
      </c>
      <c r="CJ475" s="141">
        <f t="shared" si="234"/>
        <v>15714020.09231817</v>
      </c>
      <c r="CK475" s="141">
        <f t="shared" si="234"/>
        <v>15627152.870049054</v>
      </c>
      <c r="CL475" s="141">
        <f t="shared" si="234"/>
        <v>35359784.404236138</v>
      </c>
      <c r="CN475" s="138"/>
      <c r="CO475" s="138"/>
    </row>
    <row r="476" spans="1:93" x14ac:dyDescent="0.25">
      <c r="A476" s="129">
        <f t="shared" si="233"/>
        <v>466</v>
      </c>
      <c r="B476" s="243" t="s">
        <v>429</v>
      </c>
      <c r="C476" s="28" t="s">
        <v>430</v>
      </c>
      <c r="D476" s="45">
        <v>228.1</v>
      </c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50"/>
      <c r="AR476" s="50"/>
      <c r="AS476" s="50"/>
      <c r="AT476" s="50"/>
      <c r="AU476" s="50">
        <f t="shared" ref="AU476:AU481" si="235">SUM(F476:AT476)</f>
        <v>0</v>
      </c>
      <c r="AV476" s="50"/>
      <c r="AW476" s="50"/>
      <c r="AX476" s="50"/>
      <c r="AY476" s="50"/>
      <c r="AZ476" s="50"/>
      <c r="BA476" s="50"/>
      <c r="BB476" s="50"/>
      <c r="BC476" s="50"/>
      <c r="BD476" s="50"/>
      <c r="BE476" s="50"/>
      <c r="BF476" s="50"/>
      <c r="BG476" s="50"/>
      <c r="BH476" s="50"/>
      <c r="BI476" s="50"/>
      <c r="BJ476" s="50"/>
      <c r="BK476" s="50"/>
      <c r="BL476" s="50"/>
      <c r="BM476" s="50"/>
      <c r="BN476" s="50"/>
      <c r="BO476" s="50"/>
      <c r="BP476" s="50"/>
      <c r="BQ476" s="50"/>
      <c r="BR476" s="50"/>
      <c r="BS476" s="50"/>
      <c r="BT476" s="50"/>
      <c r="BU476" s="50"/>
      <c r="BV476" s="50"/>
      <c r="BW476" s="50"/>
      <c r="BX476" s="50"/>
      <c r="BY476" s="50"/>
      <c r="BZ476" s="50"/>
      <c r="CA476" s="50"/>
      <c r="CB476" s="50"/>
      <c r="CC476" s="50"/>
      <c r="CD476" s="50"/>
      <c r="CE476" s="50"/>
      <c r="CF476" s="50"/>
      <c r="CG476" s="50"/>
      <c r="CH476" s="50"/>
      <c r="CI476" s="50"/>
      <c r="CJ476" s="50">
        <f t="shared" ref="CJ476:CJ481" si="236">SUM(AV476:CI476)</f>
        <v>0</v>
      </c>
      <c r="CK476" s="50">
        <f t="shared" si="232"/>
        <v>0</v>
      </c>
      <c r="CL476" s="50">
        <f t="shared" ref="CL476:CL481" si="237">CK476+E476</f>
        <v>0</v>
      </c>
      <c r="CN476" s="138"/>
      <c r="CO476" s="138"/>
    </row>
    <row r="477" spans="1:93" x14ac:dyDescent="0.25">
      <c r="A477" s="129">
        <f t="shared" si="233"/>
        <v>467</v>
      </c>
      <c r="B477" s="244"/>
      <c r="C477" s="31" t="s">
        <v>431</v>
      </c>
      <c r="D477" s="27">
        <v>228.2</v>
      </c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50"/>
      <c r="AR477" s="50"/>
      <c r="AS477" s="50"/>
      <c r="AT477" s="50"/>
      <c r="AU477" s="50">
        <f t="shared" si="235"/>
        <v>0</v>
      </c>
      <c r="AV477" s="50"/>
      <c r="AW477" s="50"/>
      <c r="AX477" s="50"/>
      <c r="AY477" s="50"/>
      <c r="AZ477" s="50"/>
      <c r="BA477" s="50"/>
      <c r="BB477" s="50"/>
      <c r="BC477" s="50"/>
      <c r="BD477" s="50"/>
      <c r="BE477" s="50"/>
      <c r="BF477" s="50"/>
      <c r="BG477" s="50"/>
      <c r="BH477" s="50"/>
      <c r="BI477" s="50"/>
      <c r="BJ477" s="50"/>
      <c r="BK477" s="50"/>
      <c r="BL477" s="50"/>
      <c r="BM477" s="50"/>
      <c r="BN477" s="50"/>
      <c r="BO477" s="50"/>
      <c r="BP477" s="50"/>
      <c r="BQ477" s="50"/>
      <c r="BR477" s="50"/>
      <c r="BS477" s="50"/>
      <c r="BT477" s="50"/>
      <c r="BU477" s="50"/>
      <c r="BV477" s="50"/>
      <c r="BW477" s="50"/>
      <c r="BX477" s="50"/>
      <c r="BY477" s="50"/>
      <c r="BZ477" s="50"/>
      <c r="CA477" s="50"/>
      <c r="CB477" s="50"/>
      <c r="CC477" s="50"/>
      <c r="CD477" s="50"/>
      <c r="CE477" s="50"/>
      <c r="CF477" s="50"/>
      <c r="CG477" s="50"/>
      <c r="CH477" s="50"/>
      <c r="CI477" s="50"/>
      <c r="CJ477" s="50">
        <f t="shared" si="236"/>
        <v>0</v>
      </c>
      <c r="CK477" s="50">
        <f t="shared" si="232"/>
        <v>0</v>
      </c>
      <c r="CL477" s="50">
        <f t="shared" si="237"/>
        <v>0</v>
      </c>
      <c r="CN477" s="138"/>
      <c r="CO477" s="138"/>
    </row>
    <row r="478" spans="1:93" x14ac:dyDescent="0.25">
      <c r="A478" s="129">
        <f t="shared" si="233"/>
        <v>468</v>
      </c>
      <c r="B478" s="244"/>
      <c r="C478" s="31" t="s">
        <v>432</v>
      </c>
      <c r="D478" s="27">
        <v>228.3</v>
      </c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50"/>
      <c r="AR478" s="50"/>
      <c r="AS478" s="50"/>
      <c r="AT478" s="50"/>
      <c r="AU478" s="50">
        <f t="shared" si="235"/>
        <v>0</v>
      </c>
      <c r="AV478" s="50"/>
      <c r="AW478" s="50"/>
      <c r="AX478" s="50"/>
      <c r="AY478" s="50"/>
      <c r="AZ478" s="50"/>
      <c r="BA478" s="50"/>
      <c r="BB478" s="50"/>
      <c r="BC478" s="50"/>
      <c r="BD478" s="50"/>
      <c r="BE478" s="50"/>
      <c r="BF478" s="50"/>
      <c r="BG478" s="50"/>
      <c r="BH478" s="50"/>
      <c r="BI478" s="50"/>
      <c r="BJ478" s="50"/>
      <c r="BK478" s="50"/>
      <c r="BL478" s="50"/>
      <c r="BM478" s="50"/>
      <c r="BN478" s="50"/>
      <c r="BO478" s="50"/>
      <c r="BP478" s="50"/>
      <c r="BQ478" s="50"/>
      <c r="BR478" s="50"/>
      <c r="BS478" s="50"/>
      <c r="BT478" s="50"/>
      <c r="BU478" s="50"/>
      <c r="BV478" s="50"/>
      <c r="BW478" s="50"/>
      <c r="BX478" s="50"/>
      <c r="BY478" s="50"/>
      <c r="BZ478" s="50"/>
      <c r="CA478" s="50"/>
      <c r="CB478" s="50"/>
      <c r="CC478" s="50"/>
      <c r="CD478" s="50"/>
      <c r="CE478" s="50"/>
      <c r="CF478" s="50"/>
      <c r="CG478" s="50"/>
      <c r="CH478" s="50"/>
      <c r="CI478" s="50"/>
      <c r="CJ478" s="50">
        <f t="shared" si="236"/>
        <v>0</v>
      </c>
      <c r="CK478" s="50">
        <f t="shared" si="232"/>
        <v>0</v>
      </c>
      <c r="CL478" s="50">
        <f t="shared" si="237"/>
        <v>0</v>
      </c>
      <c r="CN478" s="138"/>
      <c r="CO478" s="138"/>
    </row>
    <row r="479" spans="1:93" x14ac:dyDescent="0.25">
      <c r="A479" s="129">
        <f t="shared" si="233"/>
        <v>469</v>
      </c>
      <c r="B479" s="244"/>
      <c r="C479" s="31" t="s">
        <v>433</v>
      </c>
      <c r="D479" s="27">
        <v>228.4</v>
      </c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50"/>
      <c r="AR479" s="50"/>
      <c r="AS479" s="50"/>
      <c r="AT479" s="50"/>
      <c r="AU479" s="50">
        <f t="shared" si="235"/>
        <v>0</v>
      </c>
      <c r="AV479" s="50"/>
      <c r="AW479" s="50"/>
      <c r="AX479" s="50"/>
      <c r="AY479" s="50"/>
      <c r="AZ479" s="50"/>
      <c r="BA479" s="50"/>
      <c r="BB479" s="50"/>
      <c r="BC479" s="50"/>
      <c r="BD479" s="50"/>
      <c r="BE479" s="50"/>
      <c r="BF479" s="50"/>
      <c r="BG479" s="50"/>
      <c r="BH479" s="50"/>
      <c r="BI479" s="50"/>
      <c r="BJ479" s="50"/>
      <c r="BK479" s="50"/>
      <c r="BL479" s="50"/>
      <c r="BM479" s="50"/>
      <c r="BN479" s="50"/>
      <c r="BO479" s="50"/>
      <c r="BP479" s="50"/>
      <c r="BQ479" s="50"/>
      <c r="BR479" s="50"/>
      <c r="BS479" s="50"/>
      <c r="BT479" s="50"/>
      <c r="BU479" s="50"/>
      <c r="BV479" s="50"/>
      <c r="BW479" s="50"/>
      <c r="BX479" s="50"/>
      <c r="BY479" s="50"/>
      <c r="BZ479" s="50"/>
      <c r="CA479" s="50"/>
      <c r="CB479" s="50"/>
      <c r="CC479" s="50"/>
      <c r="CD479" s="50"/>
      <c r="CE479" s="50"/>
      <c r="CF479" s="50"/>
      <c r="CG479" s="50"/>
      <c r="CH479" s="50"/>
      <c r="CI479" s="50"/>
      <c r="CJ479" s="50">
        <f t="shared" si="236"/>
        <v>0</v>
      </c>
      <c r="CK479" s="50">
        <f t="shared" si="232"/>
        <v>0</v>
      </c>
      <c r="CL479" s="50">
        <f t="shared" si="237"/>
        <v>0</v>
      </c>
      <c r="CN479" s="138"/>
      <c r="CO479" s="138"/>
    </row>
    <row r="480" spans="1:93" x14ac:dyDescent="0.25">
      <c r="A480" s="129">
        <f t="shared" si="233"/>
        <v>470</v>
      </c>
      <c r="B480" s="244"/>
      <c r="C480" s="31" t="s">
        <v>434</v>
      </c>
      <c r="D480" s="26">
        <v>229</v>
      </c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50"/>
      <c r="AR480" s="50"/>
      <c r="AS480" s="50"/>
      <c r="AT480" s="50"/>
      <c r="AU480" s="50">
        <f t="shared" si="235"/>
        <v>0</v>
      </c>
      <c r="AV480" s="50"/>
      <c r="AW480" s="50"/>
      <c r="AX480" s="50"/>
      <c r="AY480" s="50"/>
      <c r="AZ480" s="50"/>
      <c r="BA480" s="50"/>
      <c r="BB480" s="50"/>
      <c r="BC480" s="50"/>
      <c r="BD480" s="50"/>
      <c r="BE480" s="50"/>
      <c r="BF480" s="50"/>
      <c r="BG480" s="50"/>
      <c r="BH480" s="50"/>
      <c r="BI480" s="50"/>
      <c r="BJ480" s="50"/>
      <c r="BK480" s="50"/>
      <c r="BL480" s="50"/>
      <c r="BM480" s="50"/>
      <c r="BN480" s="50"/>
      <c r="BO480" s="50"/>
      <c r="BP480" s="50"/>
      <c r="BQ480" s="50"/>
      <c r="BR480" s="50"/>
      <c r="BS480" s="50"/>
      <c r="BT480" s="50"/>
      <c r="BU480" s="50"/>
      <c r="BV480" s="50"/>
      <c r="BW480" s="50"/>
      <c r="BX480" s="50"/>
      <c r="BY480" s="50"/>
      <c r="BZ480" s="50"/>
      <c r="CA480" s="50"/>
      <c r="CB480" s="50"/>
      <c r="CC480" s="50"/>
      <c r="CD480" s="50"/>
      <c r="CE480" s="50"/>
      <c r="CF480" s="50"/>
      <c r="CG480" s="50"/>
      <c r="CH480" s="50"/>
      <c r="CI480" s="50"/>
      <c r="CJ480" s="50">
        <f t="shared" si="236"/>
        <v>0</v>
      </c>
      <c r="CK480" s="50">
        <f t="shared" si="232"/>
        <v>0</v>
      </c>
      <c r="CL480" s="50">
        <f t="shared" si="237"/>
        <v>0</v>
      </c>
      <c r="CN480" s="138"/>
      <c r="CO480" s="138"/>
    </row>
    <row r="481" spans="1:93" x14ac:dyDescent="0.25">
      <c r="A481" s="129">
        <f t="shared" si="233"/>
        <v>471</v>
      </c>
      <c r="B481" s="219"/>
      <c r="C481" s="37" t="s">
        <v>435</v>
      </c>
      <c r="D481" s="38">
        <v>230</v>
      </c>
      <c r="E481" s="50">
        <v>-20346536.553194169</v>
      </c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>
        <v>1800927.8395241646</v>
      </c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50"/>
      <c r="AR481" s="50"/>
      <c r="AS481" s="50"/>
      <c r="AT481" s="50"/>
      <c r="AU481" s="50">
        <f t="shared" si="235"/>
        <v>1800927.8395241646</v>
      </c>
      <c r="AV481" s="50"/>
      <c r="AW481" s="50"/>
      <c r="AX481" s="50"/>
      <c r="AY481" s="50"/>
      <c r="AZ481" s="50"/>
      <c r="BA481" s="50"/>
      <c r="BB481" s="50"/>
      <c r="BC481" s="50"/>
      <c r="BD481" s="50"/>
      <c r="BE481" s="50"/>
      <c r="BF481" s="50"/>
      <c r="BG481" s="50"/>
      <c r="BH481" s="50"/>
      <c r="BI481" s="50"/>
      <c r="BJ481" s="50"/>
      <c r="BK481" s="50"/>
      <c r="BL481" s="50"/>
      <c r="BM481" s="50"/>
      <c r="BN481" s="50"/>
      <c r="BO481" s="50"/>
      <c r="BP481" s="50"/>
      <c r="BQ481" s="50"/>
      <c r="BR481" s="50"/>
      <c r="BS481" s="50"/>
      <c r="BT481" s="50"/>
      <c r="BU481" s="50"/>
      <c r="BV481" s="50"/>
      <c r="BW481" s="50"/>
      <c r="BX481" s="50"/>
      <c r="BY481" s="50"/>
      <c r="BZ481" s="50"/>
      <c r="CA481" s="50"/>
      <c r="CB481" s="50"/>
      <c r="CC481" s="50"/>
      <c r="CD481" s="50"/>
      <c r="CE481" s="50"/>
      <c r="CF481" s="50"/>
      <c r="CG481" s="50"/>
      <c r="CH481" s="50"/>
      <c r="CI481" s="50"/>
      <c r="CJ481" s="50">
        <f t="shared" si="236"/>
        <v>0</v>
      </c>
      <c r="CK481" s="50">
        <f t="shared" si="232"/>
        <v>1800927.8395241646</v>
      </c>
      <c r="CL481" s="50">
        <f t="shared" si="237"/>
        <v>-18545608.713670004</v>
      </c>
      <c r="CN481" s="138"/>
      <c r="CO481" s="138"/>
    </row>
    <row r="482" spans="1:93" x14ac:dyDescent="0.25">
      <c r="A482" s="129">
        <f t="shared" si="233"/>
        <v>472</v>
      </c>
      <c r="B482" s="245" t="s">
        <v>436</v>
      </c>
      <c r="C482" s="236"/>
      <c r="D482" s="237"/>
      <c r="E482" s="141">
        <f t="shared" ref="E482:CL482" si="238">SUM(E476:E481)</f>
        <v>-20346536.553194169</v>
      </c>
      <c r="F482" s="141">
        <f t="shared" si="238"/>
        <v>0</v>
      </c>
      <c r="G482" s="141">
        <f t="shared" si="238"/>
        <v>0</v>
      </c>
      <c r="H482" s="141">
        <f t="shared" si="238"/>
        <v>0</v>
      </c>
      <c r="I482" s="141">
        <f t="shared" si="238"/>
        <v>0</v>
      </c>
      <c r="J482" s="141">
        <f t="shared" si="238"/>
        <v>0</v>
      </c>
      <c r="K482" s="141">
        <f t="shared" si="238"/>
        <v>0</v>
      </c>
      <c r="L482" s="141">
        <f t="shared" si="238"/>
        <v>0</v>
      </c>
      <c r="M482" s="141">
        <f t="shared" si="238"/>
        <v>0</v>
      </c>
      <c r="N482" s="141">
        <f t="shared" si="238"/>
        <v>0</v>
      </c>
      <c r="O482" s="141">
        <f t="shared" si="238"/>
        <v>0</v>
      </c>
      <c r="P482" s="141">
        <f t="shared" si="238"/>
        <v>0</v>
      </c>
      <c r="Q482" s="141">
        <f t="shared" si="238"/>
        <v>0</v>
      </c>
      <c r="R482" s="141">
        <f t="shared" si="238"/>
        <v>0</v>
      </c>
      <c r="S482" s="141">
        <f t="shared" si="238"/>
        <v>0</v>
      </c>
      <c r="T482" s="141">
        <f t="shared" si="238"/>
        <v>0</v>
      </c>
      <c r="U482" s="141">
        <f t="shared" si="238"/>
        <v>0</v>
      </c>
      <c r="V482" s="141">
        <f t="shared" si="238"/>
        <v>0</v>
      </c>
      <c r="W482" s="141">
        <f t="shared" si="238"/>
        <v>0</v>
      </c>
      <c r="X482" s="141">
        <f>SUM(X476:X481)</f>
        <v>1800927.8395241646</v>
      </c>
      <c r="Y482" s="141">
        <f t="shared" si="238"/>
        <v>0</v>
      </c>
      <c r="Z482" s="141">
        <f t="shared" si="238"/>
        <v>0</v>
      </c>
      <c r="AA482" s="141">
        <f t="shared" si="238"/>
        <v>0</v>
      </c>
      <c r="AB482" s="141">
        <f t="shared" si="238"/>
        <v>0</v>
      </c>
      <c r="AC482" s="141">
        <f t="shared" si="238"/>
        <v>0</v>
      </c>
      <c r="AD482" s="141">
        <f t="shared" si="238"/>
        <v>0</v>
      </c>
      <c r="AE482" s="141">
        <f t="shared" si="238"/>
        <v>0</v>
      </c>
      <c r="AF482" s="141">
        <f t="shared" si="238"/>
        <v>0</v>
      </c>
      <c r="AG482" s="141">
        <f t="shared" si="238"/>
        <v>0</v>
      </c>
      <c r="AH482" s="141">
        <f t="shared" si="238"/>
        <v>0</v>
      </c>
      <c r="AI482" s="141">
        <f t="shared" si="238"/>
        <v>0</v>
      </c>
      <c r="AJ482" s="141">
        <f t="shared" si="238"/>
        <v>0</v>
      </c>
      <c r="AK482" s="141">
        <f t="shared" si="238"/>
        <v>0</v>
      </c>
      <c r="AL482" s="141">
        <f t="shared" si="238"/>
        <v>0</v>
      </c>
      <c r="AM482" s="141">
        <f t="shared" si="238"/>
        <v>0</v>
      </c>
      <c r="AN482" s="141">
        <f t="shared" si="238"/>
        <v>0</v>
      </c>
      <c r="AO482" s="141">
        <f t="shared" si="238"/>
        <v>0</v>
      </c>
      <c r="AP482" s="141"/>
      <c r="AQ482" s="141">
        <f t="shared" si="238"/>
        <v>0</v>
      </c>
      <c r="AR482" s="141">
        <f t="shared" si="238"/>
        <v>0</v>
      </c>
      <c r="AS482" s="141">
        <f t="shared" si="238"/>
        <v>0</v>
      </c>
      <c r="AT482" s="141">
        <f t="shared" si="238"/>
        <v>0</v>
      </c>
      <c r="AU482" s="141">
        <f t="shared" si="238"/>
        <v>1800927.8395241646</v>
      </c>
      <c r="AV482" s="141">
        <f t="shared" si="238"/>
        <v>0</v>
      </c>
      <c r="AW482" s="141">
        <f t="shared" si="238"/>
        <v>0</v>
      </c>
      <c r="AX482" s="141">
        <f t="shared" si="238"/>
        <v>0</v>
      </c>
      <c r="AY482" s="141">
        <f t="shared" si="238"/>
        <v>0</v>
      </c>
      <c r="AZ482" s="141">
        <f t="shared" si="238"/>
        <v>0</v>
      </c>
      <c r="BA482" s="141">
        <f t="shared" si="238"/>
        <v>0</v>
      </c>
      <c r="BB482" s="141">
        <f t="shared" si="238"/>
        <v>0</v>
      </c>
      <c r="BC482" s="141">
        <f t="shared" si="238"/>
        <v>0</v>
      </c>
      <c r="BD482" s="141">
        <f t="shared" si="238"/>
        <v>0</v>
      </c>
      <c r="BE482" s="141">
        <f t="shared" si="238"/>
        <v>0</v>
      </c>
      <c r="BF482" s="141">
        <f t="shared" si="238"/>
        <v>0</v>
      </c>
      <c r="BG482" s="141">
        <f t="shared" si="238"/>
        <v>0</v>
      </c>
      <c r="BH482" s="141">
        <f t="shared" si="238"/>
        <v>0</v>
      </c>
      <c r="BI482" s="141">
        <f t="shared" si="238"/>
        <v>0</v>
      </c>
      <c r="BJ482" s="141">
        <f t="shared" si="238"/>
        <v>0</v>
      </c>
      <c r="BK482" s="141">
        <f t="shared" si="238"/>
        <v>0</v>
      </c>
      <c r="BL482" s="141">
        <f t="shared" si="238"/>
        <v>0</v>
      </c>
      <c r="BM482" s="141">
        <f t="shared" si="238"/>
        <v>0</v>
      </c>
      <c r="BN482" s="141">
        <f t="shared" si="238"/>
        <v>0</v>
      </c>
      <c r="BO482" s="141">
        <f t="shared" si="238"/>
        <v>0</v>
      </c>
      <c r="BP482" s="141">
        <f t="shared" si="238"/>
        <v>0</v>
      </c>
      <c r="BQ482" s="141">
        <f t="shared" si="238"/>
        <v>0</v>
      </c>
      <c r="BR482" s="141">
        <f t="shared" si="238"/>
        <v>0</v>
      </c>
      <c r="BS482" s="141">
        <f t="shared" si="238"/>
        <v>0</v>
      </c>
      <c r="BT482" s="141">
        <f t="shared" si="238"/>
        <v>0</v>
      </c>
      <c r="BU482" s="141">
        <f t="shared" si="238"/>
        <v>0</v>
      </c>
      <c r="BV482" s="141">
        <f t="shared" si="238"/>
        <v>0</v>
      </c>
      <c r="BW482" s="141">
        <f t="shared" si="238"/>
        <v>0</v>
      </c>
      <c r="BX482" s="141">
        <f t="shared" si="238"/>
        <v>0</v>
      </c>
      <c r="BY482" s="141">
        <f t="shared" si="238"/>
        <v>0</v>
      </c>
      <c r="BZ482" s="141">
        <f t="shared" si="238"/>
        <v>0</v>
      </c>
      <c r="CA482" s="141">
        <f t="shared" si="238"/>
        <v>0</v>
      </c>
      <c r="CB482" s="141">
        <f t="shared" si="238"/>
        <v>0</v>
      </c>
      <c r="CC482" s="141">
        <f t="shared" si="238"/>
        <v>0</v>
      </c>
      <c r="CD482" s="141">
        <f t="shared" si="238"/>
        <v>0</v>
      </c>
      <c r="CE482" s="141">
        <f t="shared" si="238"/>
        <v>0</v>
      </c>
      <c r="CF482" s="141">
        <f t="shared" si="238"/>
        <v>0</v>
      </c>
      <c r="CG482" s="141">
        <f t="shared" si="238"/>
        <v>0</v>
      </c>
      <c r="CH482" s="141">
        <f t="shared" si="238"/>
        <v>0</v>
      </c>
      <c r="CI482" s="141">
        <f t="shared" si="238"/>
        <v>0</v>
      </c>
      <c r="CJ482" s="141">
        <f t="shared" si="238"/>
        <v>0</v>
      </c>
      <c r="CK482" s="141">
        <f t="shared" si="238"/>
        <v>1800927.8395241646</v>
      </c>
      <c r="CL482" s="141">
        <f t="shared" si="238"/>
        <v>-18545608.713670004</v>
      </c>
      <c r="CN482" s="138"/>
      <c r="CO482" s="138"/>
    </row>
    <row r="483" spans="1:93" ht="31.35" customHeight="1" x14ac:dyDescent="0.25">
      <c r="A483" s="129">
        <f t="shared" si="233"/>
        <v>473</v>
      </c>
      <c r="B483" s="78" t="s">
        <v>437</v>
      </c>
      <c r="C483" s="43" t="s">
        <v>437</v>
      </c>
      <c r="D483" s="26">
        <v>235</v>
      </c>
      <c r="E483" s="50">
        <v>-1197203.2191512499</v>
      </c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>
        <v>353647.37974624988</v>
      </c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50"/>
      <c r="AR483" s="50"/>
      <c r="AS483" s="50"/>
      <c r="AT483" s="50"/>
      <c r="AU483" s="50">
        <f>SUM(F483:AT483)</f>
        <v>353647.37974624988</v>
      </c>
      <c r="AV483" s="50"/>
      <c r="AW483" s="50"/>
      <c r="AX483" s="50"/>
      <c r="AY483" s="50"/>
      <c r="AZ483" s="50"/>
      <c r="BA483" s="50"/>
      <c r="BB483" s="50"/>
      <c r="BC483" s="50"/>
      <c r="BD483" s="50"/>
      <c r="BE483" s="50"/>
      <c r="BF483" s="50"/>
      <c r="BG483" s="50"/>
      <c r="BH483" s="50"/>
      <c r="BI483" s="50"/>
      <c r="BJ483" s="50"/>
      <c r="BK483" s="50"/>
      <c r="BL483" s="50"/>
      <c r="BM483" s="50"/>
      <c r="BN483" s="50"/>
      <c r="BO483" s="50"/>
      <c r="BP483" s="50"/>
      <c r="BQ483" s="50"/>
      <c r="BR483" s="50"/>
      <c r="BS483" s="50"/>
      <c r="BT483" s="50"/>
      <c r="BU483" s="50"/>
      <c r="BV483" s="50"/>
      <c r="BW483" s="50"/>
      <c r="BX483" s="50"/>
      <c r="BY483" s="50"/>
      <c r="BZ483" s="50"/>
      <c r="CA483" s="50"/>
      <c r="CB483" s="50"/>
      <c r="CC483" s="50"/>
      <c r="CD483" s="50"/>
      <c r="CE483" s="50"/>
      <c r="CF483" s="50"/>
      <c r="CG483" s="50"/>
      <c r="CH483" s="50"/>
      <c r="CI483" s="50"/>
      <c r="CJ483" s="50">
        <f>SUM(AV483:CI483)</f>
        <v>0</v>
      </c>
      <c r="CK483" s="50">
        <f t="shared" si="232"/>
        <v>353647.37974624988</v>
      </c>
      <c r="CL483" s="50">
        <f>CK483+E483</f>
        <v>-843555.83940499998</v>
      </c>
      <c r="CN483" s="138"/>
      <c r="CO483" s="138"/>
    </row>
    <row r="484" spans="1:93" x14ac:dyDescent="0.25">
      <c r="A484" s="129">
        <f t="shared" si="233"/>
        <v>474</v>
      </c>
      <c r="B484" s="201" t="s">
        <v>438</v>
      </c>
      <c r="C484" s="201"/>
      <c r="D484" s="202"/>
      <c r="E484" s="141">
        <f>+E482+E475+E483</f>
        <v>-1811108.2381583366</v>
      </c>
      <c r="F484" s="141">
        <f>+F482+F475+F483</f>
        <v>0</v>
      </c>
      <c r="G484" s="141">
        <f t="shared" ref="G484:BR484" si="239">+G482+G475+G483</f>
        <v>0</v>
      </c>
      <c r="H484" s="141">
        <f t="shared" si="239"/>
        <v>0</v>
      </c>
      <c r="I484" s="141">
        <f t="shared" si="239"/>
        <v>0</v>
      </c>
      <c r="J484" s="141">
        <f t="shared" si="239"/>
        <v>0</v>
      </c>
      <c r="K484" s="141">
        <f t="shared" si="239"/>
        <v>0</v>
      </c>
      <c r="L484" s="141">
        <f t="shared" si="239"/>
        <v>0</v>
      </c>
      <c r="M484" s="141">
        <f t="shared" si="239"/>
        <v>0</v>
      </c>
      <c r="N484" s="141">
        <f t="shared" si="239"/>
        <v>0</v>
      </c>
      <c r="O484" s="141">
        <f t="shared" si="239"/>
        <v>0</v>
      </c>
      <c r="P484" s="141">
        <f t="shared" si="239"/>
        <v>0</v>
      </c>
      <c r="Q484" s="141">
        <f t="shared" si="239"/>
        <v>0</v>
      </c>
      <c r="R484" s="141">
        <f t="shared" si="239"/>
        <v>0</v>
      </c>
      <c r="S484" s="141">
        <f t="shared" si="239"/>
        <v>0</v>
      </c>
      <c r="T484" s="141">
        <f t="shared" si="239"/>
        <v>0</v>
      </c>
      <c r="U484" s="141">
        <f t="shared" si="239"/>
        <v>0</v>
      </c>
      <c r="V484" s="141">
        <f t="shared" si="239"/>
        <v>0</v>
      </c>
      <c r="W484" s="141">
        <f t="shared" si="239"/>
        <v>0</v>
      </c>
      <c r="X484" s="141">
        <f t="shared" si="239"/>
        <v>627658.05537833134</v>
      </c>
      <c r="Y484" s="141">
        <f t="shared" si="239"/>
        <v>0</v>
      </c>
      <c r="Z484" s="141">
        <f t="shared" si="239"/>
        <v>0</v>
      </c>
      <c r="AA484" s="141">
        <f t="shared" si="239"/>
        <v>0</v>
      </c>
      <c r="AB484" s="141">
        <f t="shared" si="239"/>
        <v>0</v>
      </c>
      <c r="AC484" s="141">
        <f t="shared" si="239"/>
        <v>0</v>
      </c>
      <c r="AD484" s="141">
        <f t="shared" si="239"/>
        <v>0</v>
      </c>
      <c r="AE484" s="141">
        <f t="shared" si="239"/>
        <v>0</v>
      </c>
      <c r="AF484" s="141">
        <f t="shared" si="239"/>
        <v>0</v>
      </c>
      <c r="AG484" s="141">
        <f t="shared" si="239"/>
        <v>0</v>
      </c>
      <c r="AH484" s="141">
        <f t="shared" si="239"/>
        <v>0</v>
      </c>
      <c r="AI484" s="141">
        <f t="shared" si="239"/>
        <v>0</v>
      </c>
      <c r="AJ484" s="141">
        <f t="shared" si="239"/>
        <v>0</v>
      </c>
      <c r="AK484" s="141">
        <f t="shared" si="239"/>
        <v>0</v>
      </c>
      <c r="AL484" s="141">
        <f t="shared" si="239"/>
        <v>0</v>
      </c>
      <c r="AM484" s="141">
        <f t="shared" si="239"/>
        <v>0</v>
      </c>
      <c r="AN484" s="141">
        <f t="shared" si="239"/>
        <v>0</v>
      </c>
      <c r="AO484" s="141">
        <f t="shared" si="239"/>
        <v>0</v>
      </c>
      <c r="AP484" s="141">
        <f t="shared" si="239"/>
        <v>0</v>
      </c>
      <c r="AQ484" s="141">
        <f t="shared" si="239"/>
        <v>0</v>
      </c>
      <c r="AR484" s="141">
        <f t="shared" si="239"/>
        <v>0</v>
      </c>
      <c r="AS484" s="141">
        <f t="shared" si="239"/>
        <v>1440049.9416229667</v>
      </c>
      <c r="AT484" s="141">
        <f t="shared" si="239"/>
        <v>0</v>
      </c>
      <c r="AU484" s="141">
        <f t="shared" si="239"/>
        <v>2067707.997001298</v>
      </c>
      <c r="AV484" s="141">
        <f t="shared" si="239"/>
        <v>0</v>
      </c>
      <c r="AW484" s="141">
        <f t="shared" si="239"/>
        <v>0</v>
      </c>
      <c r="AX484" s="141">
        <f t="shared" si="239"/>
        <v>0</v>
      </c>
      <c r="AY484" s="141">
        <f t="shared" si="239"/>
        <v>0</v>
      </c>
      <c r="AZ484" s="141">
        <f t="shared" si="239"/>
        <v>0</v>
      </c>
      <c r="BA484" s="141">
        <f t="shared" si="239"/>
        <v>0</v>
      </c>
      <c r="BB484" s="141">
        <f t="shared" si="239"/>
        <v>0</v>
      </c>
      <c r="BC484" s="141">
        <f t="shared" si="239"/>
        <v>0</v>
      </c>
      <c r="BD484" s="141">
        <f t="shared" si="239"/>
        <v>0</v>
      </c>
      <c r="BE484" s="141">
        <f t="shared" si="239"/>
        <v>0</v>
      </c>
      <c r="BF484" s="141">
        <f t="shared" si="239"/>
        <v>0</v>
      </c>
      <c r="BG484" s="141">
        <f t="shared" si="239"/>
        <v>0</v>
      </c>
      <c r="BH484" s="141">
        <f t="shared" si="239"/>
        <v>0</v>
      </c>
      <c r="BI484" s="141">
        <f t="shared" si="239"/>
        <v>0</v>
      </c>
      <c r="BJ484" s="141">
        <f t="shared" si="239"/>
        <v>0</v>
      </c>
      <c r="BK484" s="141">
        <f t="shared" si="239"/>
        <v>0</v>
      </c>
      <c r="BL484" s="141">
        <f t="shared" si="239"/>
        <v>0</v>
      </c>
      <c r="BM484" s="141">
        <f t="shared" si="239"/>
        <v>0</v>
      </c>
      <c r="BN484" s="141">
        <f t="shared" si="239"/>
        <v>0</v>
      </c>
      <c r="BO484" s="141">
        <f t="shared" si="239"/>
        <v>0</v>
      </c>
      <c r="BP484" s="141">
        <f t="shared" si="239"/>
        <v>0</v>
      </c>
      <c r="BQ484" s="141">
        <f t="shared" si="239"/>
        <v>0</v>
      </c>
      <c r="BR484" s="141">
        <f t="shared" si="239"/>
        <v>0</v>
      </c>
      <c r="BS484" s="141">
        <f t="shared" ref="BS484:CL484" si="240">+BS482+BS475+BS483</f>
        <v>0</v>
      </c>
      <c r="BT484" s="141">
        <f t="shared" si="240"/>
        <v>0</v>
      </c>
      <c r="BU484" s="141">
        <f t="shared" si="240"/>
        <v>0</v>
      </c>
      <c r="BV484" s="141">
        <f t="shared" si="240"/>
        <v>0</v>
      </c>
      <c r="BW484" s="141">
        <f t="shared" si="240"/>
        <v>0</v>
      </c>
      <c r="BX484" s="141">
        <f t="shared" si="240"/>
        <v>0</v>
      </c>
      <c r="BY484" s="141">
        <f t="shared" si="240"/>
        <v>0</v>
      </c>
      <c r="BZ484" s="141">
        <f t="shared" si="240"/>
        <v>0</v>
      </c>
      <c r="CA484" s="141">
        <f t="shared" si="240"/>
        <v>0</v>
      </c>
      <c r="CB484" s="141">
        <f t="shared" si="240"/>
        <v>0</v>
      </c>
      <c r="CC484" s="141">
        <f t="shared" si="240"/>
        <v>0</v>
      </c>
      <c r="CD484" s="141">
        <f t="shared" si="240"/>
        <v>0</v>
      </c>
      <c r="CE484" s="141">
        <f t="shared" si="240"/>
        <v>0</v>
      </c>
      <c r="CF484" s="141">
        <f t="shared" si="240"/>
        <v>0</v>
      </c>
      <c r="CG484" s="141">
        <f t="shared" si="240"/>
        <v>-15861996.450016096</v>
      </c>
      <c r="CH484" s="141">
        <f t="shared" si="240"/>
        <v>31505890.107479818</v>
      </c>
      <c r="CI484" s="141">
        <f t="shared" si="240"/>
        <v>70126.434854447376</v>
      </c>
      <c r="CJ484" s="141">
        <f t="shared" si="240"/>
        <v>15714020.09231817</v>
      </c>
      <c r="CK484" s="141">
        <f t="shared" si="240"/>
        <v>17781728.089319468</v>
      </c>
      <c r="CL484" s="141">
        <f t="shared" si="240"/>
        <v>15970619.851161133</v>
      </c>
      <c r="CN484" s="138"/>
      <c r="CO484" s="138"/>
    </row>
    <row r="485" spans="1:93" x14ac:dyDescent="0.25">
      <c r="A485" s="129">
        <f t="shared" si="233"/>
        <v>475</v>
      </c>
      <c r="B485" s="246" t="s">
        <v>439</v>
      </c>
      <c r="C485" s="28" t="s">
        <v>440</v>
      </c>
      <c r="D485" s="35">
        <v>253</v>
      </c>
      <c r="E485" s="50">
        <v>-4131006.9571043747</v>
      </c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>
        <v>88919.644209374848</v>
      </c>
      <c r="Y485" s="50">
        <v>0</v>
      </c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  <c r="AQ485" s="50"/>
      <c r="AR485" s="50"/>
      <c r="AS485" s="50"/>
      <c r="AT485" s="50"/>
      <c r="AU485" s="50">
        <f t="shared" ref="AU485:AU491" si="241">SUM(F485:AT485)</f>
        <v>88919.644209374848</v>
      </c>
      <c r="AV485" s="50"/>
      <c r="AW485" s="50"/>
      <c r="AX485" s="50"/>
      <c r="AY485" s="50"/>
      <c r="AZ485" s="50"/>
      <c r="BA485" s="50"/>
      <c r="BB485" s="50"/>
      <c r="BC485" s="50"/>
      <c r="BD485" s="50"/>
      <c r="BE485" s="50"/>
      <c r="BF485" s="50"/>
      <c r="BG485" s="50"/>
      <c r="BH485" s="50"/>
      <c r="BI485" s="50"/>
      <c r="BJ485" s="50"/>
      <c r="BK485" s="50"/>
      <c r="BL485" s="50"/>
      <c r="BM485" s="50"/>
      <c r="BN485" s="50"/>
      <c r="BO485" s="50"/>
      <c r="BP485" s="50"/>
      <c r="BQ485" s="50"/>
      <c r="BR485" s="50"/>
      <c r="BS485" s="50"/>
      <c r="BT485" s="50"/>
      <c r="BU485" s="50"/>
      <c r="BV485" s="50"/>
      <c r="BW485" s="50"/>
      <c r="BX485" s="50"/>
      <c r="BY485" s="50"/>
      <c r="BZ485" s="50"/>
      <c r="CA485" s="50"/>
      <c r="CB485" s="50"/>
      <c r="CC485" s="50"/>
      <c r="CD485" s="50"/>
      <c r="CE485" s="50"/>
      <c r="CF485" s="50"/>
      <c r="CG485" s="50"/>
      <c r="CH485" s="50"/>
      <c r="CI485" s="50"/>
      <c r="CJ485" s="50">
        <f t="shared" ref="CJ485:CJ491" si="242">SUM(AV485:CI485)</f>
        <v>0</v>
      </c>
      <c r="CK485" s="50">
        <f t="shared" si="232"/>
        <v>88919.644209374848</v>
      </c>
      <c r="CL485" s="50">
        <f t="shared" ref="CL485:CL491" si="243">CK485+E485</f>
        <v>-4042087.312895</v>
      </c>
      <c r="CN485" s="138"/>
      <c r="CO485" s="138"/>
    </row>
    <row r="486" spans="1:93" x14ac:dyDescent="0.25">
      <c r="A486" s="129">
        <f t="shared" si="233"/>
        <v>476</v>
      </c>
      <c r="B486" s="247"/>
      <c r="C486" s="31" t="s">
        <v>441</v>
      </c>
      <c r="D486" s="26">
        <v>281</v>
      </c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142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  <c r="AQ486" s="50"/>
      <c r="AR486" s="50"/>
      <c r="AS486" s="50"/>
      <c r="AT486" s="50"/>
      <c r="AU486" s="50">
        <f t="shared" si="241"/>
        <v>0</v>
      </c>
      <c r="AV486" s="50"/>
      <c r="AW486" s="50"/>
      <c r="AX486" s="50"/>
      <c r="AY486" s="50"/>
      <c r="AZ486" s="50"/>
      <c r="BA486" s="50"/>
      <c r="BB486" s="50"/>
      <c r="BC486" s="50"/>
      <c r="BD486" s="50"/>
      <c r="BE486" s="50"/>
      <c r="BF486" s="50"/>
      <c r="BG486" s="50"/>
      <c r="BH486" s="50"/>
      <c r="BI486" s="50"/>
      <c r="BJ486" s="50"/>
      <c r="BK486" s="50"/>
      <c r="BL486" s="50"/>
      <c r="BM486" s="50"/>
      <c r="BN486" s="50"/>
      <c r="BO486" s="50"/>
      <c r="BP486" s="50"/>
      <c r="BQ486" s="50"/>
      <c r="BR486" s="50"/>
      <c r="BS486" s="50"/>
      <c r="BT486" s="50"/>
      <c r="BU486" s="50"/>
      <c r="BV486" s="50"/>
      <c r="BW486" s="50"/>
      <c r="BX486" s="50"/>
      <c r="BY486" s="50"/>
      <c r="BZ486" s="50"/>
      <c r="CA486" s="50"/>
      <c r="CB486" s="50"/>
      <c r="CC486" s="50"/>
      <c r="CD486" s="50"/>
      <c r="CE486" s="50"/>
      <c r="CF486" s="50"/>
      <c r="CG486" s="50"/>
      <c r="CH486" s="50"/>
      <c r="CI486" s="50"/>
      <c r="CJ486" s="50">
        <f t="shared" si="242"/>
        <v>0</v>
      </c>
      <c r="CK486" s="50">
        <f t="shared" si="232"/>
        <v>0</v>
      </c>
      <c r="CL486" s="50">
        <f t="shared" si="243"/>
        <v>0</v>
      </c>
      <c r="CN486" s="138"/>
      <c r="CO486" s="138"/>
    </row>
    <row r="487" spans="1:93" x14ac:dyDescent="0.25">
      <c r="A487" s="129">
        <f t="shared" si="233"/>
        <v>477</v>
      </c>
      <c r="B487" s="247"/>
      <c r="C487" s="31" t="s">
        <v>442</v>
      </c>
      <c r="D487" s="26">
        <v>282</v>
      </c>
      <c r="E487" s="50">
        <v>-599557406.91677797</v>
      </c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>
        <v>5761467.207989688</v>
      </c>
      <c r="Y487" s="50">
        <v>1814067.8939472272</v>
      </c>
      <c r="Z487" s="50"/>
      <c r="AA487" s="50"/>
      <c r="AB487" s="50">
        <v>0</v>
      </c>
      <c r="AC487" s="50">
        <v>8147230.8337291917</v>
      </c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50"/>
      <c r="AR487" s="50"/>
      <c r="AS487" s="50"/>
      <c r="AT487" s="50"/>
      <c r="AU487" s="50">
        <f t="shared" si="241"/>
        <v>15722765.935666107</v>
      </c>
      <c r="AV487" s="50"/>
      <c r="AW487" s="50"/>
      <c r="AX487" s="50"/>
      <c r="AY487" s="146">
        <v>0</v>
      </c>
      <c r="AZ487" s="50"/>
      <c r="BA487" s="50"/>
      <c r="BB487" s="50"/>
      <c r="BC487" s="50"/>
      <c r="BD487" s="50"/>
      <c r="BE487" s="50"/>
      <c r="BF487" s="50"/>
      <c r="BG487" s="50"/>
      <c r="BH487" s="50"/>
      <c r="BI487" s="50"/>
      <c r="BJ487" s="50"/>
      <c r="BK487" s="50"/>
      <c r="BL487" s="50"/>
      <c r="BM487" s="50"/>
      <c r="BN487" s="50"/>
      <c r="BO487" s="50"/>
      <c r="BP487" s="50"/>
      <c r="BQ487" s="50"/>
      <c r="BR487" s="50">
        <v>9391457.368920818</v>
      </c>
      <c r="BS487" s="50">
        <v>-8147230.8337291917</v>
      </c>
      <c r="BT487" s="50"/>
      <c r="BU487" s="50"/>
      <c r="BV487" s="50">
        <v>5244350.714984417</v>
      </c>
      <c r="BW487" s="50"/>
      <c r="BX487" s="50">
        <v>-499595.74821500003</v>
      </c>
      <c r="BY487" s="50">
        <v>-339985.02999999997</v>
      </c>
      <c r="BZ487" s="50">
        <v>-334.38</v>
      </c>
      <c r="CA487" s="50">
        <v>-617120.61857000005</v>
      </c>
      <c r="CB487" s="50"/>
      <c r="CC487" s="50"/>
      <c r="CD487" s="50"/>
      <c r="CE487" s="50"/>
      <c r="CF487" s="50"/>
      <c r="CG487" s="50">
        <v>1991160.0561322786</v>
      </c>
      <c r="CH487" s="50"/>
      <c r="CI487" s="50"/>
      <c r="CJ487" s="50">
        <f t="shared" si="242"/>
        <v>7022701.5295233214</v>
      </c>
      <c r="CK487" s="50">
        <f t="shared" si="232"/>
        <v>22745467.465189427</v>
      </c>
      <c r="CL487" s="50">
        <f t="shared" si="243"/>
        <v>-576811939.45158851</v>
      </c>
      <c r="CN487" s="138"/>
      <c r="CO487" s="138"/>
    </row>
    <row r="488" spans="1:93" x14ac:dyDescent="0.25">
      <c r="A488" s="129">
        <f t="shared" si="233"/>
        <v>478</v>
      </c>
      <c r="B488" s="247"/>
      <c r="C488" s="31" t="s">
        <v>443</v>
      </c>
      <c r="D488" s="26">
        <v>283</v>
      </c>
      <c r="E488" s="50">
        <v>-3954689.6374635422</v>
      </c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>
        <v>578427.03079687548</v>
      </c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146">
        <v>0</v>
      </c>
      <c r="AN488" s="50"/>
      <c r="AO488" s="50"/>
      <c r="AP488" s="50"/>
      <c r="AQ488" s="50"/>
      <c r="AR488" s="50"/>
      <c r="AS488" s="50"/>
      <c r="AT488" s="50"/>
      <c r="AU488" s="50">
        <f t="shared" si="241"/>
        <v>578427.03079687548</v>
      </c>
      <c r="AV488" s="50"/>
      <c r="AW488" s="50"/>
      <c r="AX488" s="50"/>
      <c r="AY488" s="50"/>
      <c r="AZ488" s="50"/>
      <c r="BA488" s="50"/>
      <c r="BB488" s="50"/>
      <c r="BC488" s="50"/>
      <c r="BD488" s="50"/>
      <c r="BE488" s="50"/>
      <c r="BF488" s="50"/>
      <c r="BG488" s="50"/>
      <c r="BH488" s="50"/>
      <c r="BI488" s="50"/>
      <c r="BJ488" s="50"/>
      <c r="BK488" s="50"/>
      <c r="BL488" s="50"/>
      <c r="BM488" s="50"/>
      <c r="BN488" s="50"/>
      <c r="BO488" s="50"/>
      <c r="BP488" s="50"/>
      <c r="BQ488" s="50"/>
      <c r="BR488" s="50"/>
      <c r="BS488" s="50"/>
      <c r="BT488" s="50"/>
      <c r="BU488" s="50"/>
      <c r="BV488" s="50"/>
      <c r="BW488" s="50"/>
      <c r="BX488" s="50"/>
      <c r="BY488" s="50"/>
      <c r="BZ488" s="50"/>
      <c r="CA488" s="50"/>
      <c r="CB488" s="50"/>
      <c r="CC488" s="50">
        <v>0</v>
      </c>
      <c r="CD488" s="50"/>
      <c r="CE488" s="50"/>
      <c r="CF488" s="50"/>
      <c r="CG488" s="50">
        <v>3331019.2545033805</v>
      </c>
      <c r="CH488" s="50">
        <v>-6786290.6957603497</v>
      </c>
      <c r="CI488" s="50"/>
      <c r="CJ488" s="50">
        <f t="shared" si="242"/>
        <v>-3455271.4412569692</v>
      </c>
      <c r="CK488" s="50">
        <f t="shared" si="232"/>
        <v>-2876844.410460094</v>
      </c>
      <c r="CL488" s="50">
        <f t="shared" si="243"/>
        <v>-6831534.0479236357</v>
      </c>
      <c r="CN488" s="138"/>
      <c r="CO488" s="138"/>
    </row>
    <row r="489" spans="1:93" x14ac:dyDescent="0.25">
      <c r="A489" s="129">
        <f t="shared" si="233"/>
        <v>479</v>
      </c>
      <c r="B489" s="247"/>
      <c r="C489" s="31" t="s">
        <v>444</v>
      </c>
      <c r="D489" s="26">
        <v>255</v>
      </c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50"/>
      <c r="AR489" s="50"/>
      <c r="AS489" s="50"/>
      <c r="AT489" s="50"/>
      <c r="AU489" s="50">
        <f t="shared" si="241"/>
        <v>0</v>
      </c>
      <c r="AV489" s="50"/>
      <c r="AW489" s="50"/>
      <c r="AX489" s="50"/>
      <c r="AY489" s="50"/>
      <c r="AZ489" s="50"/>
      <c r="BA489" s="50"/>
      <c r="BB489" s="50"/>
      <c r="BC489" s="50"/>
      <c r="BD489" s="50"/>
      <c r="BE489" s="50"/>
      <c r="BF489" s="50"/>
      <c r="BG489" s="50"/>
      <c r="BH489" s="50"/>
      <c r="BI489" s="50"/>
      <c r="BJ489" s="50"/>
      <c r="BK489" s="50"/>
      <c r="BL489" s="50"/>
      <c r="BM489" s="50"/>
      <c r="BN489" s="50"/>
      <c r="BO489" s="50"/>
      <c r="BP489" s="50"/>
      <c r="BQ489" s="50"/>
      <c r="BR489" s="50"/>
      <c r="BS489" s="50"/>
      <c r="BT489" s="50"/>
      <c r="BU489" s="50"/>
      <c r="BV489" s="50"/>
      <c r="BW489" s="50"/>
      <c r="BX489" s="50"/>
      <c r="BY489" s="50"/>
      <c r="BZ489" s="50"/>
      <c r="CA489" s="50"/>
      <c r="CB489" s="50"/>
      <c r="CC489" s="50"/>
      <c r="CD489" s="50"/>
      <c r="CE489" s="50"/>
      <c r="CF489" s="50"/>
      <c r="CG489" s="50"/>
      <c r="CH489" s="50"/>
      <c r="CI489" s="50"/>
      <c r="CJ489" s="50">
        <f t="shared" si="242"/>
        <v>0</v>
      </c>
      <c r="CK489" s="50">
        <f t="shared" si="232"/>
        <v>0</v>
      </c>
      <c r="CL489" s="50">
        <f t="shared" si="243"/>
        <v>0</v>
      </c>
      <c r="CN489" s="138"/>
      <c r="CO489" s="138"/>
    </row>
    <row r="490" spans="1:93" x14ac:dyDescent="0.25">
      <c r="A490" s="129">
        <f t="shared" si="233"/>
        <v>480</v>
      </c>
      <c r="B490" s="247"/>
      <c r="C490" s="31" t="s">
        <v>445</v>
      </c>
      <c r="D490" s="26">
        <v>252</v>
      </c>
      <c r="E490" s="50">
        <v>-584987.11083333334</v>
      </c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>
        <v>227845.37083333341</v>
      </c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50"/>
      <c r="AR490" s="50"/>
      <c r="AS490" s="50"/>
      <c r="AT490" s="50"/>
      <c r="AU490" s="50">
        <f t="shared" si="241"/>
        <v>227845.37083333341</v>
      </c>
      <c r="AV490" s="50"/>
      <c r="AW490" s="50"/>
      <c r="AX490" s="50"/>
      <c r="AY490" s="50"/>
      <c r="AZ490" s="50"/>
      <c r="BA490" s="50"/>
      <c r="BB490" s="50"/>
      <c r="BC490" s="50"/>
      <c r="BD490" s="50"/>
      <c r="BE490" s="50"/>
      <c r="BF490" s="50"/>
      <c r="BG490" s="50"/>
      <c r="BH490" s="50"/>
      <c r="BI490" s="50"/>
      <c r="BJ490" s="50"/>
      <c r="BK490" s="50"/>
      <c r="BL490" s="50"/>
      <c r="BM490" s="50"/>
      <c r="BN490" s="50"/>
      <c r="BO490" s="50"/>
      <c r="BP490" s="50"/>
      <c r="BQ490" s="50"/>
      <c r="BR490" s="50"/>
      <c r="BS490" s="50"/>
      <c r="BT490" s="50"/>
      <c r="BU490" s="50"/>
      <c r="BV490" s="50"/>
      <c r="BW490" s="50"/>
      <c r="BX490" s="50"/>
      <c r="BY490" s="50"/>
      <c r="BZ490" s="50"/>
      <c r="CA490" s="50"/>
      <c r="CB490" s="50"/>
      <c r="CC490" s="50"/>
      <c r="CD490" s="50"/>
      <c r="CE490" s="50"/>
      <c r="CF490" s="50"/>
      <c r="CG490" s="50"/>
      <c r="CH490" s="50"/>
      <c r="CI490" s="50"/>
      <c r="CJ490" s="50">
        <f t="shared" si="242"/>
        <v>0</v>
      </c>
      <c r="CK490" s="50">
        <f t="shared" si="232"/>
        <v>227845.37083333341</v>
      </c>
      <c r="CL490" s="50">
        <f t="shared" si="243"/>
        <v>-357141.73999999993</v>
      </c>
      <c r="CN490" s="138"/>
      <c r="CO490" s="138"/>
    </row>
    <row r="491" spans="1:93" x14ac:dyDescent="0.25">
      <c r="A491" s="129">
        <f t="shared" si="233"/>
        <v>481</v>
      </c>
      <c r="B491" s="248"/>
      <c r="C491" s="37" t="s">
        <v>446</v>
      </c>
      <c r="D491" s="38">
        <v>254</v>
      </c>
      <c r="E491" s="50">
        <v>-676131.21041666658</v>
      </c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>
        <v>656133.3504166666</v>
      </c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50"/>
      <c r="AR491" s="50"/>
      <c r="AS491" s="50"/>
      <c r="AT491" s="50"/>
      <c r="AU491" s="50">
        <f t="shared" si="241"/>
        <v>656133.3504166666</v>
      </c>
      <c r="AV491" s="50"/>
      <c r="AW491" s="50"/>
      <c r="AX491" s="50"/>
      <c r="AY491" s="50"/>
      <c r="AZ491" s="50"/>
      <c r="BA491" s="50"/>
      <c r="BB491" s="50"/>
      <c r="BC491" s="50"/>
      <c r="BD491" s="50"/>
      <c r="BE491" s="50"/>
      <c r="BF491" s="50"/>
      <c r="BG491" s="50"/>
      <c r="BH491" s="50"/>
      <c r="BI491" s="50"/>
      <c r="BJ491" s="50"/>
      <c r="BK491" s="50"/>
      <c r="BL491" s="50"/>
      <c r="BM491" s="50"/>
      <c r="BN491" s="50"/>
      <c r="BO491" s="50"/>
      <c r="BP491" s="50"/>
      <c r="BQ491" s="50"/>
      <c r="BR491" s="50"/>
      <c r="BS491" s="50"/>
      <c r="BT491" s="50"/>
      <c r="BU491" s="50"/>
      <c r="BV491" s="50"/>
      <c r="BW491" s="50"/>
      <c r="BX491" s="50"/>
      <c r="BY491" s="50"/>
      <c r="BZ491" s="50"/>
      <c r="CA491" s="50"/>
      <c r="CB491" s="50"/>
      <c r="CC491" s="50"/>
      <c r="CD491" s="50"/>
      <c r="CE491" s="50"/>
      <c r="CF491" s="50"/>
      <c r="CG491" s="50"/>
      <c r="CH491" s="50"/>
      <c r="CI491" s="50"/>
      <c r="CJ491" s="50">
        <f t="shared" si="242"/>
        <v>0</v>
      </c>
      <c r="CK491" s="50">
        <f t="shared" si="232"/>
        <v>656133.3504166666</v>
      </c>
      <c r="CL491" s="50">
        <f t="shared" si="243"/>
        <v>-19997.859999999986</v>
      </c>
      <c r="CN491" s="138"/>
      <c r="CO491" s="138"/>
    </row>
    <row r="492" spans="1:93" ht="15.75" customHeight="1" x14ac:dyDescent="0.25">
      <c r="A492" s="129">
        <f t="shared" si="233"/>
        <v>482</v>
      </c>
      <c r="B492" s="235" t="s">
        <v>447</v>
      </c>
      <c r="C492" s="236"/>
      <c r="D492" s="237"/>
      <c r="E492" s="141">
        <f t="shared" ref="E492:CL492" si="244">SUM(E485:E491)</f>
        <v>-608904221.83259583</v>
      </c>
      <c r="F492" s="141">
        <f t="shared" si="244"/>
        <v>0</v>
      </c>
      <c r="G492" s="141">
        <f t="shared" si="244"/>
        <v>0</v>
      </c>
      <c r="H492" s="141">
        <f t="shared" si="244"/>
        <v>0</v>
      </c>
      <c r="I492" s="141">
        <f t="shared" si="244"/>
        <v>0</v>
      </c>
      <c r="J492" s="141">
        <f t="shared" si="244"/>
        <v>0</v>
      </c>
      <c r="K492" s="141">
        <f t="shared" si="244"/>
        <v>0</v>
      </c>
      <c r="L492" s="141">
        <f t="shared" si="244"/>
        <v>0</v>
      </c>
      <c r="M492" s="141">
        <f t="shared" si="244"/>
        <v>0</v>
      </c>
      <c r="N492" s="141">
        <f t="shared" si="244"/>
        <v>0</v>
      </c>
      <c r="O492" s="141">
        <f t="shared" si="244"/>
        <v>0</v>
      </c>
      <c r="P492" s="141">
        <f t="shared" si="244"/>
        <v>0</v>
      </c>
      <c r="Q492" s="141">
        <f t="shared" si="244"/>
        <v>0</v>
      </c>
      <c r="R492" s="141">
        <f t="shared" si="244"/>
        <v>0</v>
      </c>
      <c r="S492" s="141">
        <f t="shared" si="244"/>
        <v>0</v>
      </c>
      <c r="T492" s="141">
        <f t="shared" si="244"/>
        <v>0</v>
      </c>
      <c r="U492" s="141">
        <f t="shared" si="244"/>
        <v>0</v>
      </c>
      <c r="V492" s="141">
        <f t="shared" si="244"/>
        <v>0</v>
      </c>
      <c r="W492" s="141">
        <f t="shared" si="244"/>
        <v>0</v>
      </c>
      <c r="X492" s="141">
        <f t="shared" si="244"/>
        <v>7312792.6042459384</v>
      </c>
      <c r="Y492" s="141">
        <f t="shared" si="244"/>
        <v>1814067.8939472272</v>
      </c>
      <c r="Z492" s="141">
        <f t="shared" si="244"/>
        <v>0</v>
      </c>
      <c r="AA492" s="141">
        <f t="shared" si="244"/>
        <v>0</v>
      </c>
      <c r="AB492" s="141">
        <f t="shared" si="244"/>
        <v>0</v>
      </c>
      <c r="AC492" s="141">
        <f t="shared" si="244"/>
        <v>8147230.8337291917</v>
      </c>
      <c r="AD492" s="141">
        <f t="shared" si="244"/>
        <v>0</v>
      </c>
      <c r="AE492" s="141">
        <f t="shared" si="244"/>
        <v>0</v>
      </c>
      <c r="AF492" s="141">
        <f t="shared" si="244"/>
        <v>0</v>
      </c>
      <c r="AG492" s="141">
        <f t="shared" si="244"/>
        <v>0</v>
      </c>
      <c r="AH492" s="141">
        <f t="shared" si="244"/>
        <v>0</v>
      </c>
      <c r="AI492" s="141">
        <f t="shared" si="244"/>
        <v>0</v>
      </c>
      <c r="AJ492" s="141">
        <f t="shared" si="244"/>
        <v>0</v>
      </c>
      <c r="AK492" s="141">
        <f t="shared" si="244"/>
        <v>0</v>
      </c>
      <c r="AL492" s="141">
        <f t="shared" si="244"/>
        <v>0</v>
      </c>
      <c r="AM492" s="141">
        <f t="shared" si="244"/>
        <v>0</v>
      </c>
      <c r="AN492" s="141">
        <f t="shared" si="244"/>
        <v>0</v>
      </c>
      <c r="AO492" s="141">
        <f t="shared" si="244"/>
        <v>0</v>
      </c>
      <c r="AP492" s="141"/>
      <c r="AQ492" s="141">
        <f t="shared" si="244"/>
        <v>0</v>
      </c>
      <c r="AR492" s="141">
        <f t="shared" si="244"/>
        <v>0</v>
      </c>
      <c r="AS492" s="141">
        <f t="shared" si="244"/>
        <v>0</v>
      </c>
      <c r="AT492" s="141">
        <f t="shared" si="244"/>
        <v>0</v>
      </c>
      <c r="AU492" s="141">
        <f>SUM(AU485:AU491)</f>
        <v>17274091.33192236</v>
      </c>
      <c r="AV492" s="141">
        <f t="shared" si="244"/>
        <v>0</v>
      </c>
      <c r="AW492" s="141">
        <f t="shared" si="244"/>
        <v>0</v>
      </c>
      <c r="AX492" s="141">
        <f t="shared" si="244"/>
        <v>0</v>
      </c>
      <c r="AY492" s="141">
        <f t="shared" si="244"/>
        <v>0</v>
      </c>
      <c r="AZ492" s="141">
        <f t="shared" si="244"/>
        <v>0</v>
      </c>
      <c r="BA492" s="141">
        <f t="shared" si="244"/>
        <v>0</v>
      </c>
      <c r="BB492" s="141">
        <f t="shared" si="244"/>
        <v>0</v>
      </c>
      <c r="BC492" s="141">
        <f t="shared" si="244"/>
        <v>0</v>
      </c>
      <c r="BD492" s="141">
        <f t="shared" si="244"/>
        <v>0</v>
      </c>
      <c r="BE492" s="141">
        <f t="shared" si="244"/>
        <v>0</v>
      </c>
      <c r="BF492" s="141">
        <f t="shared" si="244"/>
        <v>0</v>
      </c>
      <c r="BG492" s="141">
        <f t="shared" si="244"/>
        <v>0</v>
      </c>
      <c r="BH492" s="141">
        <f t="shared" si="244"/>
        <v>0</v>
      </c>
      <c r="BI492" s="141">
        <f t="shared" si="244"/>
        <v>0</v>
      </c>
      <c r="BJ492" s="141">
        <f t="shared" si="244"/>
        <v>0</v>
      </c>
      <c r="BK492" s="141">
        <f t="shared" si="244"/>
        <v>0</v>
      </c>
      <c r="BL492" s="141">
        <f t="shared" si="244"/>
        <v>0</v>
      </c>
      <c r="BM492" s="141">
        <f t="shared" si="244"/>
        <v>0</v>
      </c>
      <c r="BN492" s="141">
        <f t="shared" si="244"/>
        <v>0</v>
      </c>
      <c r="BO492" s="141">
        <f t="shared" si="244"/>
        <v>0</v>
      </c>
      <c r="BP492" s="141">
        <f t="shared" si="244"/>
        <v>0</v>
      </c>
      <c r="BQ492" s="141">
        <f t="shared" si="244"/>
        <v>0</v>
      </c>
      <c r="BR492" s="141">
        <f t="shared" si="244"/>
        <v>9391457.368920818</v>
      </c>
      <c r="BS492" s="141">
        <f t="shared" si="244"/>
        <v>-8147230.8337291917</v>
      </c>
      <c r="BT492" s="141">
        <f t="shared" si="244"/>
        <v>0</v>
      </c>
      <c r="BU492" s="141">
        <f t="shared" si="244"/>
        <v>0</v>
      </c>
      <c r="BV492" s="141">
        <f t="shared" si="244"/>
        <v>5244350.714984417</v>
      </c>
      <c r="BW492" s="141">
        <f t="shared" si="244"/>
        <v>0</v>
      </c>
      <c r="BX492" s="141">
        <f t="shared" si="244"/>
        <v>-499595.74821500003</v>
      </c>
      <c r="BY492" s="141">
        <f t="shared" si="244"/>
        <v>-339985.02999999997</v>
      </c>
      <c r="BZ492" s="141">
        <f t="shared" si="244"/>
        <v>-334.38</v>
      </c>
      <c r="CA492" s="141">
        <f t="shared" si="244"/>
        <v>-617120.61857000005</v>
      </c>
      <c r="CB492" s="141">
        <f t="shared" si="244"/>
        <v>0</v>
      </c>
      <c r="CC492" s="141">
        <f t="shared" si="244"/>
        <v>0</v>
      </c>
      <c r="CD492" s="141">
        <f t="shared" si="244"/>
        <v>0</v>
      </c>
      <c r="CE492" s="141">
        <f t="shared" si="244"/>
        <v>0</v>
      </c>
      <c r="CF492" s="141">
        <f t="shared" si="244"/>
        <v>0</v>
      </c>
      <c r="CG492" s="141">
        <f t="shared" si="244"/>
        <v>5322179.3106356589</v>
      </c>
      <c r="CH492" s="141">
        <f t="shared" si="244"/>
        <v>-6786290.6957603497</v>
      </c>
      <c r="CI492" s="141">
        <f t="shared" si="244"/>
        <v>0</v>
      </c>
      <c r="CJ492" s="141">
        <f t="shared" si="244"/>
        <v>3567430.0882663522</v>
      </c>
      <c r="CK492" s="141">
        <f t="shared" si="244"/>
        <v>20841521.420188706</v>
      </c>
      <c r="CL492" s="141">
        <f t="shared" si="244"/>
        <v>-588062700.41240716</v>
      </c>
      <c r="CN492" s="138"/>
      <c r="CO492" s="138"/>
    </row>
    <row r="493" spans="1:93" ht="15.75" customHeight="1" x14ac:dyDescent="0.25">
      <c r="A493" s="129">
        <f t="shared" si="233"/>
        <v>483</v>
      </c>
      <c r="B493" s="79" t="s">
        <v>448</v>
      </c>
      <c r="C493" s="70" t="s">
        <v>448</v>
      </c>
      <c r="D493" s="71" t="s">
        <v>449</v>
      </c>
      <c r="E493" s="50">
        <v>127273380.60826026</v>
      </c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>
        <v>-8245213.3162603527</v>
      </c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50"/>
      <c r="AR493" s="50"/>
      <c r="AS493" s="50"/>
      <c r="AT493" s="50"/>
      <c r="AU493" s="50">
        <f>SUM(F493:AT493)</f>
        <v>-8245213.3162603527</v>
      </c>
      <c r="AV493" s="50"/>
      <c r="AW493" s="50"/>
      <c r="AX493" s="50"/>
      <c r="AY493" s="50"/>
      <c r="AZ493" s="50"/>
      <c r="BA493" s="50"/>
      <c r="BB493" s="50"/>
      <c r="BC493" s="50"/>
      <c r="BD493" s="50"/>
      <c r="BE493" s="50"/>
      <c r="BF493" s="50"/>
      <c r="BG493" s="50"/>
      <c r="BH493" s="50"/>
      <c r="BI493" s="50"/>
      <c r="BJ493" s="50"/>
      <c r="BK493" s="50"/>
      <c r="BL493" s="50"/>
      <c r="BM493" s="50"/>
      <c r="BN493" s="50"/>
      <c r="BO493" s="50"/>
      <c r="BP493" s="50"/>
      <c r="BQ493" s="50"/>
      <c r="BR493" s="50"/>
      <c r="BS493" s="50"/>
      <c r="BT493" s="50"/>
      <c r="BU493" s="50"/>
      <c r="BV493" s="50"/>
      <c r="BW493" s="50"/>
      <c r="BX493" s="50"/>
      <c r="BY493" s="50"/>
      <c r="BZ493" s="50"/>
      <c r="CA493" s="50"/>
      <c r="CB493" s="50"/>
      <c r="CC493" s="50"/>
      <c r="CD493" s="50"/>
      <c r="CE493" s="50"/>
      <c r="CF493" s="50"/>
      <c r="CG493" s="50"/>
      <c r="CH493" s="50"/>
      <c r="CI493" s="50"/>
      <c r="CJ493" s="50">
        <f>SUM(AV493:CI493)</f>
        <v>0</v>
      </c>
      <c r="CK493" s="50">
        <f t="shared" si="232"/>
        <v>-8245213.3162603527</v>
      </c>
      <c r="CL493" s="50">
        <f>CK493+E493</f>
        <v>119028167.29199991</v>
      </c>
      <c r="CN493" s="138"/>
      <c r="CO493" s="138"/>
    </row>
    <row r="494" spans="1:93" x14ac:dyDescent="0.25">
      <c r="A494" s="129">
        <f t="shared" si="233"/>
        <v>484</v>
      </c>
      <c r="B494" s="235" t="s">
        <v>450</v>
      </c>
      <c r="C494" s="249"/>
      <c r="D494" s="250"/>
      <c r="E494" s="141">
        <f t="shared" ref="E494:CJ494" si="245">SUM(E493)</f>
        <v>127273380.60826026</v>
      </c>
      <c r="F494" s="141">
        <f t="shared" si="245"/>
        <v>0</v>
      </c>
      <c r="G494" s="141">
        <f t="shared" si="245"/>
        <v>0</v>
      </c>
      <c r="H494" s="141">
        <f t="shared" si="245"/>
        <v>0</v>
      </c>
      <c r="I494" s="141">
        <f t="shared" si="245"/>
        <v>0</v>
      </c>
      <c r="J494" s="141">
        <f t="shared" si="245"/>
        <v>0</v>
      </c>
      <c r="K494" s="141">
        <f t="shared" si="245"/>
        <v>0</v>
      </c>
      <c r="L494" s="141">
        <f t="shared" si="245"/>
        <v>0</v>
      </c>
      <c r="M494" s="141">
        <f t="shared" si="245"/>
        <v>0</v>
      </c>
      <c r="N494" s="141">
        <f t="shared" si="245"/>
        <v>0</v>
      </c>
      <c r="O494" s="141">
        <f t="shared" si="245"/>
        <v>0</v>
      </c>
      <c r="P494" s="141">
        <f t="shared" si="245"/>
        <v>0</v>
      </c>
      <c r="Q494" s="141">
        <f t="shared" si="245"/>
        <v>0</v>
      </c>
      <c r="R494" s="141">
        <f t="shared" si="245"/>
        <v>0</v>
      </c>
      <c r="S494" s="141">
        <f t="shared" si="245"/>
        <v>0</v>
      </c>
      <c r="T494" s="141">
        <f t="shared" si="245"/>
        <v>0</v>
      </c>
      <c r="U494" s="141">
        <f t="shared" si="245"/>
        <v>0</v>
      </c>
      <c r="V494" s="141">
        <f t="shared" si="245"/>
        <v>0</v>
      </c>
      <c r="W494" s="141">
        <f t="shared" si="245"/>
        <v>0</v>
      </c>
      <c r="X494" s="141">
        <f t="shared" si="245"/>
        <v>-8245213.3162603527</v>
      </c>
      <c r="Y494" s="141">
        <f t="shared" si="245"/>
        <v>0</v>
      </c>
      <c r="Z494" s="141">
        <f t="shared" si="245"/>
        <v>0</v>
      </c>
      <c r="AA494" s="141">
        <f t="shared" si="245"/>
        <v>0</v>
      </c>
      <c r="AB494" s="141">
        <f t="shared" si="245"/>
        <v>0</v>
      </c>
      <c r="AC494" s="141">
        <f t="shared" si="245"/>
        <v>0</v>
      </c>
      <c r="AD494" s="141">
        <f t="shared" si="245"/>
        <v>0</v>
      </c>
      <c r="AE494" s="141">
        <f t="shared" si="245"/>
        <v>0</v>
      </c>
      <c r="AF494" s="141">
        <f t="shared" si="245"/>
        <v>0</v>
      </c>
      <c r="AG494" s="141">
        <f t="shared" si="245"/>
        <v>0</v>
      </c>
      <c r="AH494" s="141">
        <f t="shared" si="245"/>
        <v>0</v>
      </c>
      <c r="AI494" s="141">
        <f t="shared" si="245"/>
        <v>0</v>
      </c>
      <c r="AJ494" s="141">
        <f t="shared" si="245"/>
        <v>0</v>
      </c>
      <c r="AK494" s="141">
        <f t="shared" si="245"/>
        <v>0</v>
      </c>
      <c r="AL494" s="141">
        <f t="shared" si="245"/>
        <v>0</v>
      </c>
      <c r="AM494" s="141">
        <f t="shared" si="245"/>
        <v>0</v>
      </c>
      <c r="AN494" s="141">
        <f t="shared" si="245"/>
        <v>0</v>
      </c>
      <c r="AO494" s="141">
        <f t="shared" si="245"/>
        <v>0</v>
      </c>
      <c r="AP494" s="141"/>
      <c r="AQ494" s="141">
        <f t="shared" si="245"/>
        <v>0</v>
      </c>
      <c r="AR494" s="141">
        <f t="shared" si="245"/>
        <v>0</v>
      </c>
      <c r="AS494" s="141">
        <f t="shared" si="245"/>
        <v>0</v>
      </c>
      <c r="AT494" s="141">
        <f t="shared" si="245"/>
        <v>0</v>
      </c>
      <c r="AU494" s="141">
        <f t="shared" si="245"/>
        <v>-8245213.3162603527</v>
      </c>
      <c r="AV494" s="141">
        <f t="shared" si="245"/>
        <v>0</v>
      </c>
      <c r="AW494" s="141">
        <f t="shared" si="245"/>
        <v>0</v>
      </c>
      <c r="AX494" s="141">
        <f t="shared" si="245"/>
        <v>0</v>
      </c>
      <c r="AY494" s="141">
        <f t="shared" si="245"/>
        <v>0</v>
      </c>
      <c r="AZ494" s="141">
        <f t="shared" si="245"/>
        <v>0</v>
      </c>
      <c r="BA494" s="141">
        <f t="shared" si="245"/>
        <v>0</v>
      </c>
      <c r="BB494" s="141">
        <f t="shared" si="245"/>
        <v>0</v>
      </c>
      <c r="BC494" s="141">
        <f t="shared" si="245"/>
        <v>0</v>
      </c>
      <c r="BD494" s="141">
        <f t="shared" si="245"/>
        <v>0</v>
      </c>
      <c r="BE494" s="141">
        <f t="shared" si="245"/>
        <v>0</v>
      </c>
      <c r="BF494" s="141">
        <f t="shared" si="245"/>
        <v>0</v>
      </c>
      <c r="BG494" s="141">
        <f t="shared" si="245"/>
        <v>0</v>
      </c>
      <c r="BH494" s="141">
        <f t="shared" si="245"/>
        <v>0</v>
      </c>
      <c r="BI494" s="141">
        <f t="shared" si="245"/>
        <v>0</v>
      </c>
      <c r="BJ494" s="141">
        <f t="shared" si="245"/>
        <v>0</v>
      </c>
      <c r="BK494" s="141">
        <f t="shared" si="245"/>
        <v>0</v>
      </c>
      <c r="BL494" s="141">
        <f t="shared" si="245"/>
        <v>0</v>
      </c>
      <c r="BM494" s="141">
        <f t="shared" si="245"/>
        <v>0</v>
      </c>
      <c r="BN494" s="141">
        <f t="shared" si="245"/>
        <v>0</v>
      </c>
      <c r="BO494" s="141">
        <f t="shared" si="245"/>
        <v>0</v>
      </c>
      <c r="BP494" s="141">
        <f t="shared" si="245"/>
        <v>0</v>
      </c>
      <c r="BQ494" s="141">
        <f t="shared" si="245"/>
        <v>0</v>
      </c>
      <c r="BR494" s="141">
        <f t="shared" si="245"/>
        <v>0</v>
      </c>
      <c r="BS494" s="141">
        <f t="shared" si="245"/>
        <v>0</v>
      </c>
      <c r="BT494" s="141">
        <f t="shared" si="245"/>
        <v>0</v>
      </c>
      <c r="BU494" s="141">
        <f t="shared" si="245"/>
        <v>0</v>
      </c>
      <c r="BV494" s="141">
        <f t="shared" si="245"/>
        <v>0</v>
      </c>
      <c r="BW494" s="141">
        <f t="shared" si="245"/>
        <v>0</v>
      </c>
      <c r="BX494" s="141">
        <f t="shared" si="245"/>
        <v>0</v>
      </c>
      <c r="BY494" s="141">
        <f t="shared" si="245"/>
        <v>0</v>
      </c>
      <c r="BZ494" s="141">
        <f t="shared" si="245"/>
        <v>0</v>
      </c>
      <c r="CA494" s="141">
        <f t="shared" si="245"/>
        <v>0</v>
      </c>
      <c r="CB494" s="141">
        <f t="shared" si="245"/>
        <v>0</v>
      </c>
      <c r="CC494" s="141">
        <f t="shared" si="245"/>
        <v>0</v>
      </c>
      <c r="CD494" s="141">
        <f t="shared" si="245"/>
        <v>0</v>
      </c>
      <c r="CE494" s="141">
        <f t="shared" si="245"/>
        <v>0</v>
      </c>
      <c r="CF494" s="141">
        <f t="shared" si="245"/>
        <v>0</v>
      </c>
      <c r="CG494" s="141">
        <f t="shared" si="245"/>
        <v>0</v>
      </c>
      <c r="CH494" s="141">
        <f t="shared" si="245"/>
        <v>0</v>
      </c>
      <c r="CI494" s="141">
        <f t="shared" si="245"/>
        <v>0</v>
      </c>
      <c r="CJ494" s="141">
        <f t="shared" si="245"/>
        <v>0</v>
      </c>
      <c r="CK494" s="141">
        <f t="shared" ref="CK494:CL494" si="246">SUM(CK493)</f>
        <v>-8245213.3162603527</v>
      </c>
      <c r="CL494" s="141">
        <f t="shared" si="246"/>
        <v>119028167.29199991</v>
      </c>
      <c r="CN494" s="138"/>
      <c r="CO494" s="138"/>
    </row>
    <row r="495" spans="1:93" ht="16.5" thickBot="1" x14ac:dyDescent="0.3">
      <c r="A495" s="129">
        <f t="shared" si="233"/>
        <v>485</v>
      </c>
      <c r="B495" s="201" t="s">
        <v>451</v>
      </c>
      <c r="C495" s="201"/>
      <c r="D495" s="202"/>
      <c r="E495" s="155">
        <f>+E470+E484+E492+E494</f>
        <v>2948894387.045321</v>
      </c>
      <c r="F495" s="155">
        <f t="shared" ref="F495:CI495" si="247">+F470+F484+F492+F494</f>
        <v>0</v>
      </c>
      <c r="G495" s="155">
        <f t="shared" si="247"/>
        <v>0</v>
      </c>
      <c r="H495" s="155">
        <f t="shared" si="247"/>
        <v>0</v>
      </c>
      <c r="I495" s="155">
        <f t="shared" si="247"/>
        <v>0</v>
      </c>
      <c r="J495" s="155">
        <f t="shared" si="247"/>
        <v>0</v>
      </c>
      <c r="K495" s="155">
        <f t="shared" si="247"/>
        <v>0</v>
      </c>
      <c r="L495" s="155">
        <f t="shared" si="247"/>
        <v>0</v>
      </c>
      <c r="M495" s="155">
        <f t="shared" si="247"/>
        <v>0</v>
      </c>
      <c r="N495" s="155">
        <f t="shared" si="247"/>
        <v>0</v>
      </c>
      <c r="O495" s="155">
        <f t="shared" si="247"/>
        <v>0</v>
      </c>
      <c r="P495" s="155">
        <f t="shared" si="247"/>
        <v>0</v>
      </c>
      <c r="Q495" s="155">
        <f t="shared" si="247"/>
        <v>0</v>
      </c>
      <c r="R495" s="155">
        <f t="shared" si="247"/>
        <v>0</v>
      </c>
      <c r="S495" s="155">
        <f t="shared" si="247"/>
        <v>0</v>
      </c>
      <c r="T495" s="155">
        <f t="shared" si="247"/>
        <v>0</v>
      </c>
      <c r="U495" s="155">
        <f t="shared" si="247"/>
        <v>0</v>
      </c>
      <c r="V495" s="155">
        <f t="shared" si="247"/>
        <v>0</v>
      </c>
      <c r="W495" s="155">
        <f t="shared" si="247"/>
        <v>0</v>
      </c>
      <c r="X495" s="155">
        <f t="shared" si="247"/>
        <v>50455434.08197882</v>
      </c>
      <c r="Y495" s="155">
        <f t="shared" si="247"/>
        <v>-6824350.6486591194</v>
      </c>
      <c r="Z495" s="155">
        <f t="shared" si="247"/>
        <v>0</v>
      </c>
      <c r="AA495" s="155">
        <f t="shared" si="247"/>
        <v>0</v>
      </c>
      <c r="AB495" s="155">
        <f t="shared" si="247"/>
        <v>0</v>
      </c>
      <c r="AC495" s="155">
        <f t="shared" si="247"/>
        <v>-57834387.276298791</v>
      </c>
      <c r="AD495" s="155">
        <f t="shared" si="247"/>
        <v>0</v>
      </c>
      <c r="AE495" s="155">
        <f t="shared" si="247"/>
        <v>0</v>
      </c>
      <c r="AF495" s="155">
        <f t="shared" si="247"/>
        <v>0</v>
      </c>
      <c r="AG495" s="155">
        <f t="shared" si="247"/>
        <v>0</v>
      </c>
      <c r="AH495" s="155">
        <f t="shared" si="247"/>
        <v>0</v>
      </c>
      <c r="AI495" s="155">
        <f t="shared" si="247"/>
        <v>0</v>
      </c>
      <c r="AJ495" s="155">
        <f t="shared" si="247"/>
        <v>0</v>
      </c>
      <c r="AK495" s="155">
        <f t="shared" si="247"/>
        <v>0</v>
      </c>
      <c r="AL495" s="155">
        <f t="shared" si="247"/>
        <v>0</v>
      </c>
      <c r="AM495" s="155">
        <f t="shared" si="247"/>
        <v>0</v>
      </c>
      <c r="AN495" s="155">
        <f t="shared" si="247"/>
        <v>0</v>
      </c>
      <c r="AO495" s="155">
        <f t="shared" si="247"/>
        <v>0</v>
      </c>
      <c r="AP495" s="155"/>
      <c r="AQ495" s="155">
        <f t="shared" si="247"/>
        <v>0</v>
      </c>
      <c r="AR495" s="155">
        <f t="shared" si="247"/>
        <v>0</v>
      </c>
      <c r="AS495" s="155">
        <f t="shared" si="247"/>
        <v>-24218047.431628965</v>
      </c>
      <c r="AT495" s="155">
        <f t="shared" si="247"/>
        <v>0</v>
      </c>
      <c r="AU495" s="155">
        <f>+AU470+AU484+AU492+AU494</f>
        <v>-38421351.274608083</v>
      </c>
      <c r="AV495" s="155">
        <f t="shared" si="247"/>
        <v>0</v>
      </c>
      <c r="AW495" s="155">
        <f t="shared" si="247"/>
        <v>0</v>
      </c>
      <c r="AX495" s="155">
        <f t="shared" si="247"/>
        <v>0</v>
      </c>
      <c r="AY495" s="155">
        <f t="shared" si="247"/>
        <v>0</v>
      </c>
      <c r="AZ495" s="155">
        <f t="shared" si="247"/>
        <v>0</v>
      </c>
      <c r="BA495" s="155">
        <f t="shared" si="247"/>
        <v>0</v>
      </c>
      <c r="BB495" s="155">
        <f t="shared" si="247"/>
        <v>0</v>
      </c>
      <c r="BC495" s="155">
        <f t="shared" si="247"/>
        <v>0</v>
      </c>
      <c r="BD495" s="155">
        <f t="shared" si="247"/>
        <v>0</v>
      </c>
      <c r="BE495" s="155">
        <f t="shared" si="247"/>
        <v>0</v>
      </c>
      <c r="BF495" s="155">
        <f t="shared" si="247"/>
        <v>0</v>
      </c>
      <c r="BG495" s="155">
        <f t="shared" si="247"/>
        <v>0</v>
      </c>
      <c r="BH495" s="155">
        <f t="shared" si="247"/>
        <v>0</v>
      </c>
      <c r="BI495" s="155">
        <f t="shared" si="247"/>
        <v>0</v>
      </c>
      <c r="BJ495" s="155">
        <f t="shared" si="247"/>
        <v>0</v>
      </c>
      <c r="BK495" s="155">
        <f t="shared" si="247"/>
        <v>0</v>
      </c>
      <c r="BL495" s="155">
        <f t="shared" si="247"/>
        <v>0</v>
      </c>
      <c r="BM495" s="155">
        <f t="shared" si="247"/>
        <v>0</v>
      </c>
      <c r="BN495" s="155">
        <f t="shared" si="247"/>
        <v>0</v>
      </c>
      <c r="BO495" s="155">
        <f t="shared" si="247"/>
        <v>0</v>
      </c>
      <c r="BP495" s="155">
        <f t="shared" si="247"/>
        <v>0</v>
      </c>
      <c r="BQ495" s="155">
        <f t="shared" si="247"/>
        <v>0</v>
      </c>
      <c r="BR495" s="155">
        <f t="shared" si="247"/>
        <v>-28019480.875479184</v>
      </c>
      <c r="BS495" s="155">
        <f t="shared" si="247"/>
        <v>57834387.276298791</v>
      </c>
      <c r="BT495" s="155">
        <f t="shared" si="247"/>
        <v>0</v>
      </c>
      <c r="BU495" s="155">
        <f t="shared" si="247"/>
        <v>0</v>
      </c>
      <c r="BV495" s="155">
        <f t="shared" si="247"/>
        <v>-81821842.066694215</v>
      </c>
      <c r="BW495" s="155">
        <f t="shared" si="247"/>
        <v>42632.08</v>
      </c>
      <c r="BX495" s="155">
        <f t="shared" si="247"/>
        <v>63796583.976750001</v>
      </c>
      <c r="BY495" s="155">
        <f t="shared" si="247"/>
        <v>52899028.379999995</v>
      </c>
      <c r="BZ495" s="155">
        <f t="shared" si="247"/>
        <v>57980.340000000004</v>
      </c>
      <c r="CA495" s="155">
        <f t="shared" si="247"/>
        <v>46959913.41071</v>
      </c>
      <c r="CB495" s="155">
        <f t="shared" si="247"/>
        <v>0</v>
      </c>
      <c r="CC495" s="155">
        <f t="shared" si="247"/>
        <v>0</v>
      </c>
      <c r="CD495" s="155">
        <f t="shared" si="247"/>
        <v>0</v>
      </c>
      <c r="CE495" s="155">
        <f t="shared" si="247"/>
        <v>0</v>
      </c>
      <c r="CF495" s="155">
        <f t="shared" si="247"/>
        <v>0</v>
      </c>
      <c r="CG495" s="155">
        <f t="shared" si="247"/>
        <v>-244980891.52502242</v>
      </c>
      <c r="CH495" s="155">
        <f t="shared" si="247"/>
        <v>24719599.411719467</v>
      </c>
      <c r="CI495" s="155">
        <f t="shared" si="247"/>
        <v>488404.91943644878</v>
      </c>
      <c r="CJ495" s="155">
        <f>+CJ470+CJ484+CJ492+CJ494</f>
        <v>-108023684.6722811</v>
      </c>
      <c r="CK495" s="155">
        <f t="shared" ref="CK495:CL495" si="248">+CK470+CK484+CK492+CK494</f>
        <v>-146445009.94688922</v>
      </c>
      <c r="CL495" s="155">
        <f t="shared" si="248"/>
        <v>2802449377.0984325</v>
      </c>
      <c r="CN495" s="138"/>
      <c r="CO495" s="138"/>
    </row>
    <row r="496" spans="1:93" x14ac:dyDescent="0.25">
      <c r="A496" s="129">
        <f t="shared" si="233"/>
        <v>486</v>
      </c>
      <c r="B496" s="81"/>
      <c r="C496" s="43"/>
      <c r="D496" s="56"/>
      <c r="AU496" s="96"/>
      <c r="AW496"/>
      <c r="AX496"/>
      <c r="AY496"/>
      <c r="AZ496"/>
      <c r="BA496"/>
      <c r="BB496"/>
      <c r="BC496"/>
      <c r="BD496"/>
      <c r="BE496"/>
      <c r="BF496"/>
      <c r="BG496"/>
      <c r="BH496"/>
      <c r="BI496"/>
      <c r="BJ496"/>
      <c r="BK496"/>
      <c r="BL496"/>
      <c r="BM496"/>
      <c r="BN496"/>
      <c r="BO496"/>
      <c r="BP496"/>
      <c r="BQ496"/>
      <c r="BR496"/>
      <c r="BS496"/>
      <c r="BT496"/>
      <c r="BU496"/>
      <c r="BV496"/>
      <c r="BW496"/>
      <c r="BX496"/>
      <c r="BY496"/>
      <c r="BZ496"/>
      <c r="CA496"/>
      <c r="CB496"/>
      <c r="CC496"/>
      <c r="CD496"/>
      <c r="CE496"/>
      <c r="CF496"/>
      <c r="CG496"/>
      <c r="CH496"/>
      <c r="CI496"/>
      <c r="CJ496" s="96"/>
      <c r="CK496" s="96"/>
      <c r="CL496" s="96"/>
      <c r="CN496" s="138"/>
      <c r="CO496" s="138"/>
    </row>
    <row r="497" spans="1:93" x14ac:dyDescent="0.25">
      <c r="A497" s="129">
        <f t="shared" si="233"/>
        <v>487</v>
      </c>
      <c r="B497" s="251" t="s">
        <v>452</v>
      </c>
      <c r="C497" s="252"/>
      <c r="D497" s="253"/>
      <c r="E497" s="156"/>
      <c r="F497" s="156"/>
      <c r="G497" s="156"/>
      <c r="H497" s="156"/>
      <c r="I497" s="156"/>
      <c r="J497" s="156"/>
      <c r="K497" s="156"/>
      <c r="L497" s="156"/>
      <c r="M497" s="156"/>
      <c r="N497" s="156"/>
      <c r="O497" s="156"/>
      <c r="P497" s="156"/>
      <c r="Q497" s="156"/>
      <c r="R497" s="156"/>
      <c r="S497" s="156"/>
      <c r="T497" s="156"/>
      <c r="U497" s="156"/>
      <c r="V497" s="156"/>
      <c r="W497" s="156"/>
      <c r="X497" s="156"/>
      <c r="Y497" s="156"/>
      <c r="Z497" s="156"/>
      <c r="AA497" s="156"/>
      <c r="AB497" s="156"/>
      <c r="AC497" s="156"/>
      <c r="AD497" s="156"/>
      <c r="AE497" s="156"/>
      <c r="AF497" s="156"/>
      <c r="AG497" s="156"/>
      <c r="AH497" s="156"/>
      <c r="AI497" s="156"/>
      <c r="AJ497" s="156"/>
      <c r="AK497" s="156"/>
      <c r="AL497" s="156"/>
      <c r="AM497" s="156"/>
      <c r="AN497" s="156"/>
      <c r="AO497" s="156"/>
      <c r="AP497" s="156"/>
      <c r="AQ497" s="156"/>
      <c r="AR497" s="156"/>
      <c r="AS497" s="156"/>
      <c r="AT497" s="156"/>
      <c r="AU497" s="157"/>
      <c r="AV497" s="156"/>
      <c r="AW497" s="156"/>
      <c r="AX497" s="156"/>
      <c r="AY497" s="156"/>
      <c r="AZ497" s="156"/>
      <c r="BA497" s="156"/>
      <c r="BB497" s="156"/>
      <c r="BC497" s="156"/>
      <c r="BD497" s="156"/>
      <c r="BE497" s="156"/>
      <c r="BF497" s="156"/>
      <c r="BG497" s="156"/>
      <c r="BH497" s="156"/>
      <c r="BI497" s="156"/>
      <c r="BJ497" s="156"/>
      <c r="BK497" s="156"/>
      <c r="BL497" s="156"/>
      <c r="BM497" s="156"/>
      <c r="BN497" s="156"/>
      <c r="BO497" s="156"/>
      <c r="BP497" s="156"/>
      <c r="BQ497" s="156"/>
      <c r="BR497" s="156"/>
      <c r="BS497" s="156"/>
      <c r="BT497" s="156"/>
      <c r="BU497" s="156"/>
      <c r="BV497" s="156"/>
      <c r="BW497" s="156"/>
      <c r="BX497" s="156"/>
      <c r="BY497" s="156"/>
      <c r="BZ497" s="156"/>
      <c r="CA497" s="156"/>
      <c r="CB497" s="156"/>
      <c r="CC497" s="156"/>
      <c r="CD497" s="156"/>
      <c r="CE497" s="156"/>
      <c r="CF497" s="156"/>
      <c r="CG497" s="156"/>
      <c r="CH497" s="156"/>
      <c r="CI497" s="156"/>
      <c r="CJ497" s="96"/>
      <c r="CK497" s="50"/>
      <c r="CL497" s="50"/>
      <c r="CN497" s="138"/>
      <c r="CO497" s="138"/>
    </row>
    <row r="498" spans="1:93" x14ac:dyDescent="0.25">
      <c r="A498" s="129">
        <f t="shared" si="233"/>
        <v>488</v>
      </c>
      <c r="B498" s="251" t="s">
        <v>454</v>
      </c>
      <c r="C498" s="252"/>
      <c r="D498" s="253"/>
      <c r="E498" s="158"/>
      <c r="F498" s="158"/>
      <c r="G498" s="158"/>
      <c r="H498" s="158"/>
      <c r="I498" s="158"/>
      <c r="J498" s="158"/>
      <c r="K498" s="158"/>
      <c r="L498" s="158"/>
      <c r="M498" s="158"/>
      <c r="N498" s="158"/>
      <c r="O498" s="158"/>
      <c r="P498" s="158"/>
      <c r="Q498" s="158"/>
      <c r="R498" s="158"/>
      <c r="S498" s="158"/>
      <c r="T498" s="158"/>
      <c r="U498" s="158"/>
      <c r="V498" s="158"/>
      <c r="W498" s="158"/>
      <c r="X498" s="158"/>
      <c r="Y498" s="158"/>
      <c r="Z498" s="158"/>
      <c r="AA498" s="158"/>
      <c r="AB498" s="158"/>
      <c r="AC498" s="158"/>
      <c r="AD498" s="158"/>
      <c r="AE498" s="158"/>
      <c r="AF498" s="158"/>
      <c r="AG498" s="158"/>
      <c r="AH498" s="158"/>
      <c r="AI498" s="158"/>
      <c r="AJ498" s="158"/>
      <c r="AK498" s="158"/>
      <c r="AL498" s="158"/>
      <c r="AM498" s="158"/>
      <c r="AN498" s="158"/>
      <c r="AO498" s="158"/>
      <c r="AP498" s="158"/>
      <c r="AQ498" s="158"/>
      <c r="AR498" s="158"/>
      <c r="AS498" s="158"/>
      <c r="AT498" s="158"/>
      <c r="AU498" s="157"/>
      <c r="AV498" s="158"/>
      <c r="AW498" s="158"/>
      <c r="AX498" s="158"/>
      <c r="AY498" s="158"/>
      <c r="AZ498" s="158"/>
      <c r="BA498" s="158"/>
      <c r="BB498" s="158"/>
      <c r="BC498" s="158"/>
      <c r="BD498" s="158"/>
      <c r="BE498" s="158"/>
      <c r="BF498" s="158"/>
      <c r="BG498" s="158"/>
      <c r="BH498" s="158"/>
      <c r="BI498" s="158"/>
      <c r="BJ498" s="158"/>
      <c r="BK498" s="158"/>
      <c r="BL498" s="158"/>
      <c r="BM498" s="158"/>
      <c r="BN498" s="158"/>
      <c r="BO498" s="158"/>
      <c r="BP498" s="158"/>
      <c r="BQ498" s="158"/>
      <c r="BR498" s="158"/>
      <c r="BS498" s="158"/>
      <c r="BT498" s="158"/>
      <c r="BU498" s="158"/>
      <c r="BV498" s="158"/>
      <c r="BW498" s="158"/>
      <c r="BX498" s="158"/>
      <c r="BY498" s="158"/>
      <c r="BZ498" s="158"/>
      <c r="CA498" s="158"/>
      <c r="CB498" s="158"/>
      <c r="CC498" s="158"/>
      <c r="CD498" s="158"/>
      <c r="CE498" s="158"/>
      <c r="CF498" s="158"/>
      <c r="CG498" s="158"/>
      <c r="CH498" s="158"/>
      <c r="CI498" s="158"/>
      <c r="CJ498" s="96"/>
      <c r="CK498" s="50"/>
      <c r="CL498" s="50"/>
      <c r="CN498" s="138"/>
      <c r="CO498" s="138"/>
    </row>
    <row r="499" spans="1:93" x14ac:dyDescent="0.25">
      <c r="A499" s="129">
        <f t="shared" si="233"/>
        <v>489</v>
      </c>
      <c r="B499" s="254" t="s">
        <v>455</v>
      </c>
      <c r="C499" s="255"/>
      <c r="D499" s="256"/>
      <c r="E499" s="95"/>
      <c r="F499" s="95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Y499" s="95"/>
      <c r="Z499" s="95"/>
      <c r="AA499" s="95"/>
      <c r="AB499" s="95"/>
      <c r="AC499" s="95"/>
      <c r="AD499" s="95"/>
      <c r="AE499" s="95"/>
      <c r="AF499" s="95"/>
      <c r="AG499" s="95"/>
      <c r="AH499" s="95"/>
      <c r="AI499" s="95"/>
      <c r="AJ499" s="95"/>
      <c r="AK499" s="95"/>
      <c r="AL499" s="95"/>
      <c r="AM499" s="95"/>
      <c r="AN499" s="95"/>
      <c r="AO499" s="95"/>
      <c r="AP499" s="95"/>
      <c r="AQ499" s="95"/>
      <c r="AR499" s="95"/>
      <c r="AS499" s="95"/>
      <c r="AT499" s="95"/>
      <c r="AU499" s="157"/>
      <c r="AV499" s="95"/>
      <c r="AW499" s="95"/>
      <c r="AX499" s="95"/>
      <c r="AY499" s="95"/>
      <c r="AZ499" s="95"/>
      <c r="BA499" s="95"/>
      <c r="BB499" s="95"/>
      <c r="BC499" s="95"/>
      <c r="BD499" s="95"/>
      <c r="BE499" s="95"/>
      <c r="BF499" s="95"/>
      <c r="BG499" s="95"/>
      <c r="BH499" s="95"/>
      <c r="BI499" s="95"/>
      <c r="BJ499" s="95"/>
      <c r="BK499" s="95"/>
      <c r="BL499" s="95"/>
      <c r="BM499" s="95"/>
      <c r="BN499" s="95"/>
      <c r="BO499" s="95"/>
      <c r="BP499" s="95"/>
      <c r="BQ499" s="95"/>
      <c r="BR499" s="95"/>
      <c r="BS499" s="95"/>
      <c r="BT499" s="95"/>
      <c r="BU499" s="95"/>
      <c r="BV499" s="95"/>
      <c r="BW499" s="95"/>
      <c r="BX499" s="95"/>
      <c r="BY499" s="95"/>
      <c r="BZ499" s="95"/>
      <c r="CA499" s="95"/>
      <c r="CB499" s="95"/>
      <c r="CC499" s="95"/>
      <c r="CD499" s="95"/>
      <c r="CE499" s="95"/>
      <c r="CF499" s="95"/>
      <c r="CG499" s="95"/>
      <c r="CH499" s="95"/>
      <c r="CI499" s="95"/>
      <c r="CJ499" s="96"/>
      <c r="CK499" s="50"/>
      <c r="CL499" s="50"/>
      <c r="CN499" s="138"/>
      <c r="CO499" s="138"/>
    </row>
    <row r="500" spans="1:93" x14ac:dyDescent="0.25">
      <c r="AW500"/>
      <c r="AX500"/>
      <c r="AY500"/>
      <c r="AZ500"/>
      <c r="BA500"/>
      <c r="BB500"/>
      <c r="BC500"/>
      <c r="BD500"/>
      <c r="BE500"/>
      <c r="BF500"/>
      <c r="BG500"/>
      <c r="BH500"/>
      <c r="BI500"/>
      <c r="BJ500"/>
      <c r="BK500"/>
      <c r="BL500"/>
      <c r="BM500"/>
      <c r="BN500"/>
      <c r="BO500"/>
      <c r="BP500"/>
      <c r="BQ500"/>
      <c r="BR500"/>
      <c r="BS500"/>
      <c r="BT500"/>
      <c r="BU500"/>
      <c r="BV500"/>
      <c r="BW500"/>
      <c r="BX500"/>
      <c r="BY500"/>
      <c r="BZ500"/>
      <c r="CA500"/>
      <c r="CB500"/>
      <c r="CC500"/>
      <c r="CD500"/>
      <c r="CE500"/>
      <c r="CF500"/>
      <c r="CG500"/>
      <c r="CH500"/>
      <c r="CI500"/>
      <c r="CJ500" s="96"/>
      <c r="CK500" s="96"/>
      <c r="CL500" s="96"/>
    </row>
    <row r="501" spans="1:93" x14ac:dyDescent="0.25"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  <c r="BE501"/>
    </row>
    <row r="502" spans="1:93" x14ac:dyDescent="0.25"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  <c r="BE502"/>
    </row>
    <row r="503" spans="1:93" x14ac:dyDescent="0.25">
      <c r="E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  <c r="BE503"/>
    </row>
    <row r="504" spans="1:93" x14ac:dyDescent="0.25">
      <c r="E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  <c r="BE504"/>
    </row>
    <row r="505" spans="1:93" x14ac:dyDescent="0.25">
      <c r="E505"/>
    </row>
    <row r="506" spans="1:93" x14ac:dyDescent="0.25">
      <c r="E506"/>
    </row>
    <row r="507" spans="1:93" x14ac:dyDescent="0.25">
      <c r="E507"/>
    </row>
    <row r="508" spans="1:93" x14ac:dyDescent="0.25">
      <c r="E508"/>
    </row>
    <row r="509" spans="1:93" x14ac:dyDescent="0.25">
      <c r="E509"/>
    </row>
    <row r="510" spans="1:93" x14ac:dyDescent="0.25">
      <c r="E510"/>
    </row>
    <row r="511" spans="1:93" x14ac:dyDescent="0.25">
      <c r="E511"/>
    </row>
    <row r="512" spans="1:93" x14ac:dyDescent="0.25">
      <c r="E512"/>
    </row>
    <row r="513" spans="5:5" x14ac:dyDescent="0.25">
      <c r="E513"/>
    </row>
    <row r="514" spans="5:5" x14ac:dyDescent="0.25">
      <c r="E514"/>
    </row>
    <row r="515" spans="5:5" x14ac:dyDescent="0.25">
      <c r="E515"/>
    </row>
    <row r="516" spans="5:5" x14ac:dyDescent="0.25">
      <c r="E516"/>
    </row>
  </sheetData>
  <autoFilter ref="A6:CL499" xr:uid="{00000000-0009-0000-0000-000001000000}"/>
  <mergeCells count="98">
    <mergeCell ref="B494:D494"/>
    <mergeCell ref="B495:D495"/>
    <mergeCell ref="B497:D497"/>
    <mergeCell ref="B498:D498"/>
    <mergeCell ref="B499:D499"/>
    <mergeCell ref="B492:D492"/>
    <mergeCell ref="B462:B465"/>
    <mergeCell ref="B466:D466"/>
    <mergeCell ref="B467:D467"/>
    <mergeCell ref="B469:D469"/>
    <mergeCell ref="B470:D470"/>
    <mergeCell ref="B471:B474"/>
    <mergeCell ref="B475:D475"/>
    <mergeCell ref="B476:B481"/>
    <mergeCell ref="B482:D482"/>
    <mergeCell ref="B484:D484"/>
    <mergeCell ref="B485:B491"/>
    <mergeCell ref="B461:D461"/>
    <mergeCell ref="B355:B360"/>
    <mergeCell ref="B361:D361"/>
    <mergeCell ref="B363:D363"/>
    <mergeCell ref="B364:B369"/>
    <mergeCell ref="B370:D370"/>
    <mergeCell ref="B371:B449"/>
    <mergeCell ref="C376:D376"/>
    <mergeCell ref="C409:D409"/>
    <mergeCell ref="C419:D419"/>
    <mergeCell ref="C435:D435"/>
    <mergeCell ref="C448:D448"/>
    <mergeCell ref="B450:D450"/>
    <mergeCell ref="B451:B456"/>
    <mergeCell ref="B457:D457"/>
    <mergeCell ref="B459:D459"/>
    <mergeCell ref="B354:D354"/>
    <mergeCell ref="B252:B337"/>
    <mergeCell ref="C255:D255"/>
    <mergeCell ref="C261:D261"/>
    <mergeCell ref="C275:D275"/>
    <mergeCell ref="C286:D286"/>
    <mergeCell ref="C296:D296"/>
    <mergeCell ref="C306:D306"/>
    <mergeCell ref="C323:D323"/>
    <mergeCell ref="C337:D337"/>
    <mergeCell ref="B338:D338"/>
    <mergeCell ref="B339:B344"/>
    <mergeCell ref="B345:D345"/>
    <mergeCell ref="B347:D347"/>
    <mergeCell ref="B348:B353"/>
    <mergeCell ref="B249:D249"/>
    <mergeCell ref="B210:B221"/>
    <mergeCell ref="B222:D222"/>
    <mergeCell ref="B223:B229"/>
    <mergeCell ref="B230:D230"/>
    <mergeCell ref="B231:B232"/>
    <mergeCell ref="B233:D233"/>
    <mergeCell ref="B234:B239"/>
    <mergeCell ref="B240:D240"/>
    <mergeCell ref="B241:B246"/>
    <mergeCell ref="B247:D247"/>
    <mergeCell ref="B248:D248"/>
    <mergeCell ref="B209:D209"/>
    <mergeCell ref="B154:B177"/>
    <mergeCell ref="C166:D166"/>
    <mergeCell ref="C177:D177"/>
    <mergeCell ref="B178:D178"/>
    <mergeCell ref="B179:B183"/>
    <mergeCell ref="B184:D184"/>
    <mergeCell ref="B185:B188"/>
    <mergeCell ref="B189:D189"/>
    <mergeCell ref="B190:B193"/>
    <mergeCell ref="B194:D194"/>
    <mergeCell ref="B195:B208"/>
    <mergeCell ref="B153:D153"/>
    <mergeCell ref="B32:D32"/>
    <mergeCell ref="B33:B87"/>
    <mergeCell ref="C63:D63"/>
    <mergeCell ref="C87:D87"/>
    <mergeCell ref="B88:D88"/>
    <mergeCell ref="B89:B131"/>
    <mergeCell ref="C102:D102"/>
    <mergeCell ref="C111:D111"/>
    <mergeCell ref="C118:D118"/>
    <mergeCell ref="C128:D128"/>
    <mergeCell ref="C131:D131"/>
    <mergeCell ref="B132:D132"/>
    <mergeCell ref="B133:B152"/>
    <mergeCell ref="C144:D144"/>
    <mergeCell ref="C152:D152"/>
    <mergeCell ref="A3:B3"/>
    <mergeCell ref="B4:D4"/>
    <mergeCell ref="B5:D5"/>
    <mergeCell ref="B7:D7"/>
    <mergeCell ref="B8:B31"/>
    <mergeCell ref="C13:D13"/>
    <mergeCell ref="C15:D15"/>
    <mergeCell ref="C17:D17"/>
    <mergeCell ref="C21:D21"/>
    <mergeCell ref="C31:D31"/>
  </mergeCells>
  <conditionalFormatting sqref="A1:A2">
    <cfRule type="cellIs" dxfId="1" priority="2" operator="notEqual">
      <formula>0</formula>
    </cfRule>
  </conditionalFormatting>
  <conditionalFormatting sqref="E1:CL2">
    <cfRule type="cellIs" dxfId="0" priority="1" operator="notEqual">
      <formula>0</formula>
    </cfRule>
  </conditionalFormatting>
  <pageMargins left="0.7" right="0.7" top="0.75" bottom="0.75" header="0.3" footer="0.3"/>
  <pageSetup scale="46" orientation="landscape" horizontalDpi="1200" verticalDpi="1200" r:id="rId1"/>
  <headerFooter>
    <oddFooter>&amp;R&amp;A
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891C7-58E8-44E8-9392-5971CAF8B9B1}">
  <dimension ref="A1:P502"/>
  <sheetViews>
    <sheetView zoomScale="70" zoomScaleNormal="70" workbookViewId="0">
      <pane ySplit="4" topLeftCell="A5" activePane="bottomLeft" state="frozen"/>
      <selection activeCell="F425" sqref="F425"/>
      <selection pane="bottomLeft" activeCell="F425" sqref="F425"/>
    </sheetView>
  </sheetViews>
  <sheetFormatPr defaultColWidth="8.5703125" defaultRowHeight="15.75" outlineLevelRow="2" x14ac:dyDescent="0.25"/>
  <cols>
    <col min="1" max="1" width="8.5703125" style="2"/>
    <col min="2" max="2" width="27.28515625" style="2" customWidth="1"/>
    <col min="3" max="3" width="49.85546875" style="2" customWidth="1"/>
    <col min="4" max="4" width="18" style="2" bestFit="1" customWidth="1"/>
    <col min="5" max="5" width="30.5703125" style="2" bestFit="1" customWidth="1"/>
    <col min="6" max="6" width="28.85546875" style="2" bestFit="1" customWidth="1"/>
    <col min="7" max="7" width="33.5703125" style="2" bestFit="1" customWidth="1"/>
    <col min="8" max="8" width="28.85546875" style="2" bestFit="1" customWidth="1"/>
    <col min="9" max="12" width="28.85546875" style="2" customWidth="1"/>
    <col min="13" max="13" width="28.7109375" style="2" bestFit="1" customWidth="1"/>
    <col min="14" max="14" width="17.7109375" style="2" bestFit="1" customWidth="1"/>
    <col min="15" max="15" width="18.42578125" style="2" customWidth="1"/>
    <col min="16" max="16" width="13.7109375" style="2" bestFit="1" customWidth="1"/>
    <col min="17" max="16384" width="8.5703125" style="2"/>
  </cols>
  <sheetData>
    <row r="1" spans="1:14" x14ac:dyDescent="0.25">
      <c r="A1" s="187" t="s">
        <v>638</v>
      </c>
      <c r="B1" s="187"/>
      <c r="C1" s="1" t="s">
        <v>639</v>
      </c>
    </row>
    <row r="2" spans="1:14" ht="30.95" customHeight="1" x14ac:dyDescent="0.4">
      <c r="A2" s="3"/>
      <c r="B2" s="188" t="s">
        <v>0</v>
      </c>
      <c r="C2" s="188"/>
      <c r="D2" s="188"/>
      <c r="E2" s="4"/>
    </row>
    <row r="3" spans="1:14" s="5" customFormat="1" ht="16.5" thickBot="1" x14ac:dyDescent="0.3">
      <c r="A3" s="5" t="s">
        <v>1</v>
      </c>
      <c r="B3" s="257" t="s">
        <v>2</v>
      </c>
      <c r="C3" s="257"/>
      <c r="D3" s="257"/>
      <c r="E3" s="5" t="s">
        <v>3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</row>
    <row r="4" spans="1:14" s="6" customFormat="1" ht="31.5" x14ac:dyDescent="0.25">
      <c r="A4" s="6" t="s">
        <v>12</v>
      </c>
      <c r="B4" s="7"/>
      <c r="C4" s="8"/>
      <c r="D4" s="9" t="s">
        <v>13</v>
      </c>
      <c r="E4" s="10" t="s">
        <v>468</v>
      </c>
      <c r="F4" s="10" t="s">
        <v>469</v>
      </c>
      <c r="G4" s="10" t="s">
        <v>470</v>
      </c>
      <c r="H4" s="10" t="s">
        <v>471</v>
      </c>
      <c r="I4" s="10" t="s">
        <v>472</v>
      </c>
      <c r="J4" s="10" t="s">
        <v>473</v>
      </c>
      <c r="K4" s="10" t="s">
        <v>474</v>
      </c>
      <c r="L4" s="10" t="s">
        <v>475</v>
      </c>
      <c r="M4" s="11" t="s">
        <v>14</v>
      </c>
    </row>
    <row r="5" spans="1:14" s="6" customFormat="1" ht="15.6" customHeight="1" x14ac:dyDescent="0.25">
      <c r="A5" s="6">
        <v>1</v>
      </c>
      <c r="B5" s="190"/>
      <c r="C5" s="191"/>
      <c r="D5" s="191"/>
      <c r="E5" s="12"/>
      <c r="F5" s="13"/>
      <c r="G5" s="12"/>
      <c r="H5" s="12"/>
      <c r="I5" s="12"/>
      <c r="J5" s="12"/>
      <c r="K5" s="12"/>
      <c r="L5" s="12"/>
      <c r="M5" s="12"/>
    </row>
    <row r="6" spans="1:14" outlineLevel="1" x14ac:dyDescent="0.25">
      <c r="A6" s="6">
        <f>A5+1</f>
        <v>2</v>
      </c>
      <c r="B6" s="192" t="s">
        <v>15</v>
      </c>
      <c r="C6" s="14" t="s">
        <v>16</v>
      </c>
      <c r="D6" s="15">
        <v>480</v>
      </c>
      <c r="E6" s="16">
        <v>385830437.44933146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  <c r="L6" s="16">
        <v>0</v>
      </c>
      <c r="M6" s="16">
        <f>SUM(E6:L6)</f>
        <v>385830437.44933146</v>
      </c>
    </row>
    <row r="7" spans="1:14" outlineLevel="1" x14ac:dyDescent="0.25">
      <c r="A7" s="6">
        <f t="shared" ref="A7:A70" si="0">A6+1</f>
        <v>3</v>
      </c>
      <c r="B7" s="193"/>
      <c r="C7" s="17" t="s">
        <v>17</v>
      </c>
      <c r="D7" s="18">
        <v>481</v>
      </c>
      <c r="E7" s="16">
        <v>0</v>
      </c>
      <c r="F7" s="16">
        <v>127165486.21975318</v>
      </c>
      <c r="G7" s="16">
        <v>18592282.457318693</v>
      </c>
      <c r="H7" s="16">
        <v>2525036.5701604197</v>
      </c>
      <c r="I7" s="16">
        <v>1149337.9039336275</v>
      </c>
      <c r="J7" s="16">
        <v>1293575.2826489923</v>
      </c>
      <c r="K7" s="16">
        <v>0</v>
      </c>
      <c r="L7" s="16">
        <v>0</v>
      </c>
      <c r="M7" s="16">
        <f t="shared" ref="M7:M70" si="1">SUM(E7:L7)</f>
        <v>150725718.43381488</v>
      </c>
    </row>
    <row r="8" spans="1:14" outlineLevel="1" x14ac:dyDescent="0.25">
      <c r="A8" s="6">
        <f t="shared" si="0"/>
        <v>4</v>
      </c>
      <c r="B8" s="193"/>
      <c r="C8" s="17" t="s">
        <v>18</v>
      </c>
      <c r="D8" s="18">
        <v>482</v>
      </c>
      <c r="E8" s="16">
        <v>0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0</v>
      </c>
      <c r="M8" s="16">
        <f t="shared" si="1"/>
        <v>0</v>
      </c>
    </row>
    <row r="9" spans="1:14" outlineLevel="1" x14ac:dyDescent="0.25">
      <c r="A9" s="6">
        <f t="shared" si="0"/>
        <v>5</v>
      </c>
      <c r="B9" s="193"/>
      <c r="C9" s="17" t="s">
        <v>19</v>
      </c>
      <c r="D9" s="19">
        <v>484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f t="shared" si="1"/>
        <v>0</v>
      </c>
    </row>
    <row r="10" spans="1:14" outlineLevel="1" x14ac:dyDescent="0.25">
      <c r="A10" s="6">
        <f t="shared" si="0"/>
        <v>6</v>
      </c>
      <c r="B10" s="193"/>
      <c r="C10" s="17" t="s">
        <v>20</v>
      </c>
      <c r="D10" s="19">
        <v>485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f t="shared" si="1"/>
        <v>0</v>
      </c>
    </row>
    <row r="11" spans="1:14" x14ac:dyDescent="0.25">
      <c r="A11" s="6">
        <f t="shared" si="0"/>
        <v>7</v>
      </c>
      <c r="B11" s="193"/>
      <c r="C11" s="195" t="s">
        <v>21</v>
      </c>
      <c r="D11" s="196"/>
      <c r="E11" s="20">
        <f>SUM(E6:E10)</f>
        <v>385830437.44933146</v>
      </c>
      <c r="F11" s="20">
        <f t="shared" ref="F11:L11" si="2">SUM(F6:F10)</f>
        <v>127165486.21975318</v>
      </c>
      <c r="G11" s="20">
        <f t="shared" si="2"/>
        <v>18592282.457318693</v>
      </c>
      <c r="H11" s="20">
        <f t="shared" si="2"/>
        <v>2525036.5701604197</v>
      </c>
      <c r="I11" s="20">
        <f t="shared" si="2"/>
        <v>1149337.9039336275</v>
      </c>
      <c r="J11" s="20">
        <f t="shared" si="2"/>
        <v>1293575.2826489923</v>
      </c>
      <c r="K11" s="20">
        <f t="shared" si="2"/>
        <v>0</v>
      </c>
      <c r="L11" s="20">
        <f t="shared" si="2"/>
        <v>0</v>
      </c>
      <c r="M11" s="20">
        <f t="shared" si="1"/>
        <v>536556155.88314641</v>
      </c>
      <c r="N11" s="16"/>
    </row>
    <row r="12" spans="1:14" outlineLevel="1" x14ac:dyDescent="0.25">
      <c r="A12" s="6">
        <f t="shared" si="0"/>
        <v>8</v>
      </c>
      <c r="B12" s="193"/>
      <c r="C12" s="21" t="s">
        <v>22</v>
      </c>
      <c r="D12" s="19">
        <v>483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f t="shared" si="1"/>
        <v>0</v>
      </c>
    </row>
    <row r="13" spans="1:14" x14ac:dyDescent="0.25">
      <c r="A13" s="6">
        <f t="shared" si="0"/>
        <v>9</v>
      </c>
      <c r="B13" s="193"/>
      <c r="C13" s="197" t="s">
        <v>23</v>
      </c>
      <c r="D13" s="198"/>
      <c r="E13" s="20">
        <f>E12</f>
        <v>0</v>
      </c>
      <c r="F13" s="20">
        <f t="shared" ref="F13:L13" si="3">F12</f>
        <v>0</v>
      </c>
      <c r="G13" s="20">
        <f t="shared" si="3"/>
        <v>0</v>
      </c>
      <c r="H13" s="20">
        <f t="shared" si="3"/>
        <v>0</v>
      </c>
      <c r="I13" s="20">
        <f t="shared" si="3"/>
        <v>0</v>
      </c>
      <c r="J13" s="20">
        <f t="shared" si="3"/>
        <v>0</v>
      </c>
      <c r="K13" s="20">
        <f t="shared" si="3"/>
        <v>0</v>
      </c>
      <c r="L13" s="20">
        <f t="shared" si="3"/>
        <v>0</v>
      </c>
      <c r="M13" s="20">
        <f t="shared" si="1"/>
        <v>0</v>
      </c>
      <c r="N13" s="16"/>
    </row>
    <row r="14" spans="1:14" outlineLevel="1" x14ac:dyDescent="0.25">
      <c r="A14" s="6">
        <f t="shared" si="0"/>
        <v>10</v>
      </c>
      <c r="B14" s="193"/>
      <c r="C14" s="22" t="s">
        <v>24</v>
      </c>
      <c r="D14" s="19">
        <v>496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f t="shared" si="1"/>
        <v>0</v>
      </c>
    </row>
    <row r="15" spans="1:14" x14ac:dyDescent="0.25">
      <c r="A15" s="6">
        <f t="shared" si="0"/>
        <v>11</v>
      </c>
      <c r="B15" s="193"/>
      <c r="C15" s="197" t="s">
        <v>25</v>
      </c>
      <c r="D15" s="198"/>
      <c r="E15" s="20">
        <f>E14</f>
        <v>0</v>
      </c>
      <c r="F15" s="20">
        <f t="shared" ref="F15:L15" si="4">F14</f>
        <v>0</v>
      </c>
      <c r="G15" s="20">
        <f t="shared" si="4"/>
        <v>0</v>
      </c>
      <c r="H15" s="20">
        <f t="shared" si="4"/>
        <v>0</v>
      </c>
      <c r="I15" s="20">
        <f t="shared" si="4"/>
        <v>0</v>
      </c>
      <c r="J15" s="20">
        <f t="shared" si="4"/>
        <v>0</v>
      </c>
      <c r="K15" s="20">
        <f t="shared" si="4"/>
        <v>0</v>
      </c>
      <c r="L15" s="20">
        <f t="shared" si="4"/>
        <v>0</v>
      </c>
      <c r="M15" s="20">
        <f t="shared" si="1"/>
        <v>0</v>
      </c>
      <c r="N15" s="16"/>
    </row>
    <row r="16" spans="1:14" outlineLevel="1" x14ac:dyDescent="0.25">
      <c r="A16" s="6">
        <f t="shared" si="0"/>
        <v>12</v>
      </c>
      <c r="B16" s="193"/>
      <c r="C16" s="2" t="s">
        <v>26</v>
      </c>
      <c r="D16" s="23">
        <v>489.1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f t="shared" si="1"/>
        <v>0</v>
      </c>
    </row>
    <row r="17" spans="1:14" outlineLevel="1" x14ac:dyDescent="0.25">
      <c r="A17" s="6">
        <f t="shared" si="0"/>
        <v>13</v>
      </c>
      <c r="B17" s="193"/>
      <c r="C17" s="2" t="s">
        <v>27</v>
      </c>
      <c r="D17" s="23">
        <v>489.2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f t="shared" si="1"/>
        <v>0</v>
      </c>
    </row>
    <row r="18" spans="1:14" outlineLevel="1" x14ac:dyDescent="0.25">
      <c r="A18" s="6">
        <f t="shared" si="0"/>
        <v>14</v>
      </c>
      <c r="B18" s="193"/>
      <c r="C18" s="2" t="s">
        <v>28</v>
      </c>
      <c r="D18" s="23">
        <v>489.3</v>
      </c>
      <c r="E18" s="16">
        <v>0</v>
      </c>
      <c r="F18" s="16">
        <v>4800.4642774000004</v>
      </c>
      <c r="G18" s="16">
        <v>4586805.548038708</v>
      </c>
      <c r="H18" s="16">
        <v>6677859.3196796905</v>
      </c>
      <c r="I18" s="16">
        <v>340150.89992429991</v>
      </c>
      <c r="J18" s="16">
        <v>3942058.7140405145</v>
      </c>
      <c r="K18" s="16">
        <v>500821.06346926955</v>
      </c>
      <c r="L18" s="16">
        <v>1567244.8334440324</v>
      </c>
      <c r="M18" s="16">
        <f t="shared" si="1"/>
        <v>17619740.842873916</v>
      </c>
    </row>
    <row r="19" spans="1:14" outlineLevel="1" x14ac:dyDescent="0.25">
      <c r="A19" s="6">
        <f t="shared" si="0"/>
        <v>15</v>
      </c>
      <c r="B19" s="193"/>
      <c r="C19" s="197" t="s">
        <v>29</v>
      </c>
      <c r="D19" s="198"/>
      <c r="E19" s="20">
        <f>SUM(E16:E18)</f>
        <v>0</v>
      </c>
      <c r="F19" s="20">
        <f t="shared" ref="F19:L19" si="5">SUM(F16:F18)</f>
        <v>4800.4642774000004</v>
      </c>
      <c r="G19" s="20">
        <f t="shared" si="5"/>
        <v>4586805.548038708</v>
      </c>
      <c r="H19" s="20">
        <f t="shared" si="5"/>
        <v>6677859.3196796905</v>
      </c>
      <c r="I19" s="20">
        <f t="shared" si="5"/>
        <v>340150.89992429991</v>
      </c>
      <c r="J19" s="20">
        <f t="shared" si="5"/>
        <v>3942058.7140405145</v>
      </c>
      <c r="K19" s="20">
        <f t="shared" si="5"/>
        <v>500821.06346926955</v>
      </c>
      <c r="L19" s="20">
        <f t="shared" si="5"/>
        <v>1567244.8334440324</v>
      </c>
      <c r="M19" s="20">
        <f t="shared" si="1"/>
        <v>17619740.842873916</v>
      </c>
      <c r="N19" s="16"/>
    </row>
    <row r="20" spans="1:14" outlineLevel="1" x14ac:dyDescent="0.25">
      <c r="A20" s="6">
        <f t="shared" si="0"/>
        <v>16</v>
      </c>
      <c r="B20" s="193"/>
      <c r="C20" s="2" t="s">
        <v>30</v>
      </c>
      <c r="D20" s="23">
        <v>489.4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f t="shared" si="1"/>
        <v>0</v>
      </c>
    </row>
    <row r="21" spans="1:14" outlineLevel="1" x14ac:dyDescent="0.25">
      <c r="A21" s="6">
        <f t="shared" si="0"/>
        <v>17</v>
      </c>
      <c r="B21" s="193"/>
      <c r="C21" s="2" t="s">
        <v>31</v>
      </c>
      <c r="D21" s="23">
        <v>487</v>
      </c>
      <c r="E21" s="16">
        <v>-28.271451352069814</v>
      </c>
      <c r="F21" s="16">
        <v>-7.1607873736133039</v>
      </c>
      <c r="G21" s="16">
        <v>0.11223872568311506</v>
      </c>
      <c r="H21" s="16">
        <v>0</v>
      </c>
      <c r="I21" s="16">
        <v>0</v>
      </c>
      <c r="J21" s="16">
        <v>0</v>
      </c>
      <c r="K21" s="16">
        <v>0</v>
      </c>
      <c r="L21" s="16">
        <v>0</v>
      </c>
      <c r="M21" s="16">
        <f t="shared" si="1"/>
        <v>-35.320000000000007</v>
      </c>
    </row>
    <row r="22" spans="1:14" outlineLevel="1" x14ac:dyDescent="0.25">
      <c r="A22" s="6">
        <f t="shared" si="0"/>
        <v>18</v>
      </c>
      <c r="B22" s="193"/>
      <c r="C22" s="2" t="s">
        <v>32</v>
      </c>
      <c r="D22" s="23">
        <v>488</v>
      </c>
      <c r="E22" s="16">
        <v>1331645.1075794706</v>
      </c>
      <c r="F22" s="16">
        <v>431619.45113127097</v>
      </c>
      <c r="G22" s="16">
        <v>64217.786885878748</v>
      </c>
      <c r="H22" s="16">
        <v>25544.255942896434</v>
      </c>
      <c r="I22" s="16">
        <v>2693.9963322042449</v>
      </c>
      <c r="J22" s="16">
        <v>14746.888375621991</v>
      </c>
      <c r="K22" s="16">
        <v>2851.8680618408766</v>
      </c>
      <c r="L22" s="16">
        <v>1777.0656908157853</v>
      </c>
      <c r="M22" s="16">
        <f t="shared" si="1"/>
        <v>1875096.4199999995</v>
      </c>
    </row>
    <row r="23" spans="1:14" outlineLevel="1" x14ac:dyDescent="0.25">
      <c r="A23" s="6">
        <f t="shared" si="0"/>
        <v>19</v>
      </c>
      <c r="B23" s="193"/>
      <c r="C23" s="2" t="s">
        <v>33</v>
      </c>
      <c r="D23" s="23">
        <v>490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f t="shared" si="1"/>
        <v>0</v>
      </c>
    </row>
    <row r="24" spans="1:14" outlineLevel="1" x14ac:dyDescent="0.25">
      <c r="A24" s="6">
        <f t="shared" si="0"/>
        <v>20</v>
      </c>
      <c r="B24" s="193"/>
      <c r="C24" s="2" t="s">
        <v>34</v>
      </c>
      <c r="D24" s="23">
        <v>491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f t="shared" si="1"/>
        <v>0</v>
      </c>
    </row>
    <row r="25" spans="1:14" outlineLevel="1" x14ac:dyDescent="0.25">
      <c r="A25" s="6">
        <f t="shared" si="0"/>
        <v>21</v>
      </c>
      <c r="B25" s="193"/>
      <c r="C25" s="2" t="s">
        <v>35</v>
      </c>
      <c r="D25" s="23">
        <v>492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f t="shared" si="1"/>
        <v>0</v>
      </c>
    </row>
    <row r="26" spans="1:14" outlineLevel="1" x14ac:dyDescent="0.25">
      <c r="A26" s="6">
        <f t="shared" si="0"/>
        <v>22</v>
      </c>
      <c r="B26" s="193"/>
      <c r="C26" s="2" t="s">
        <v>36</v>
      </c>
      <c r="D26" s="23">
        <v>493</v>
      </c>
      <c r="E26" s="16">
        <v>5718.6679222247067</v>
      </c>
      <c r="F26" s="16">
        <v>2926.2893564202786</v>
      </c>
      <c r="G26" s="16">
        <v>407.8071759929968</v>
      </c>
      <c r="H26" s="16">
        <v>164.80856858717598</v>
      </c>
      <c r="I26" s="16">
        <v>16.32125515815034</v>
      </c>
      <c r="J26" s="16">
        <v>87.94209814100887</v>
      </c>
      <c r="K26" s="16">
        <v>16.10442637951072</v>
      </c>
      <c r="L26" s="16">
        <v>10.599197096171736</v>
      </c>
      <c r="M26" s="16">
        <f t="shared" si="1"/>
        <v>9348.5400000000009</v>
      </c>
    </row>
    <row r="27" spans="1:14" outlineLevel="1" x14ac:dyDescent="0.25">
      <c r="A27" s="6">
        <f t="shared" si="0"/>
        <v>23</v>
      </c>
      <c r="B27" s="193"/>
      <c r="C27" s="2" t="s">
        <v>37</v>
      </c>
      <c r="D27" s="23">
        <v>494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f t="shared" si="1"/>
        <v>0</v>
      </c>
    </row>
    <row r="28" spans="1:14" outlineLevel="1" x14ac:dyDescent="0.25">
      <c r="A28" s="6">
        <f t="shared" si="0"/>
        <v>24</v>
      </c>
      <c r="B28" s="193"/>
      <c r="C28" s="2" t="s">
        <v>38</v>
      </c>
      <c r="D28" s="23">
        <v>495</v>
      </c>
      <c r="E28" s="16">
        <v>-1560244.9606474489</v>
      </c>
      <c r="F28" s="16">
        <v>-693228.6521674369</v>
      </c>
      <c r="G28" s="16">
        <v>-110508.27308834642</v>
      </c>
      <c r="H28" s="16">
        <v>-44038.325165299335</v>
      </c>
      <c r="I28" s="16">
        <v>-4635.4590034668245</v>
      </c>
      <c r="J28" s="16">
        <v>-25436.643381661092</v>
      </c>
      <c r="K28" s="16">
        <v>-4919.1360925003073</v>
      </c>
      <c r="L28" s="16">
        <v>-3065.2287514287086</v>
      </c>
      <c r="M28" s="16">
        <f t="shared" si="1"/>
        <v>-2446076.6782975881</v>
      </c>
    </row>
    <row r="29" spans="1:14" x14ac:dyDescent="0.25">
      <c r="A29" s="6">
        <f t="shared" si="0"/>
        <v>25</v>
      </c>
      <c r="B29" s="194"/>
      <c r="C29" s="199" t="s">
        <v>39</v>
      </c>
      <c r="D29" s="198"/>
      <c r="E29" s="20">
        <f>SUM(E20:E28)</f>
        <v>-222909.45659710583</v>
      </c>
      <c r="F29" s="20">
        <f t="shared" ref="F29:L29" si="6">SUM(F20:F28)</f>
        <v>-258690.07246711926</v>
      </c>
      <c r="G29" s="20">
        <f t="shared" si="6"/>
        <v>-45882.566787748998</v>
      </c>
      <c r="H29" s="20">
        <f t="shared" si="6"/>
        <v>-18329.260653815723</v>
      </c>
      <c r="I29" s="20">
        <f t="shared" si="6"/>
        <v>-1925.141416104429</v>
      </c>
      <c r="J29" s="20">
        <f t="shared" si="6"/>
        <v>-10601.812907898091</v>
      </c>
      <c r="K29" s="20">
        <f t="shared" si="6"/>
        <v>-2051.16360427992</v>
      </c>
      <c r="L29" s="20">
        <f t="shared" si="6"/>
        <v>-1277.5638635167516</v>
      </c>
      <c r="M29" s="20">
        <f t="shared" si="1"/>
        <v>-561667.03829758894</v>
      </c>
      <c r="N29" s="16"/>
    </row>
    <row r="30" spans="1:14" ht="16.5" thickBot="1" x14ac:dyDescent="0.3">
      <c r="A30" s="6">
        <f t="shared" si="0"/>
        <v>26</v>
      </c>
      <c r="B30" s="201" t="s">
        <v>40</v>
      </c>
      <c r="C30" s="201"/>
      <c r="D30" s="202"/>
      <c r="E30" s="24">
        <f>E11+E13+E15+E19+E29</f>
        <v>385607527.99273437</v>
      </c>
      <c r="F30" s="24">
        <f t="shared" ref="F30:L30" si="7">F11+F13+F15+F19+F29</f>
        <v>126911596.61156346</v>
      </c>
      <c r="G30" s="24">
        <f t="shared" si="7"/>
        <v>23133205.43856965</v>
      </c>
      <c r="H30" s="24">
        <f t="shared" si="7"/>
        <v>9184566.629186295</v>
      </c>
      <c r="I30" s="24">
        <f t="shared" si="7"/>
        <v>1487563.6624418229</v>
      </c>
      <c r="J30" s="24">
        <f t="shared" si="7"/>
        <v>5225032.1837816089</v>
      </c>
      <c r="K30" s="24">
        <f t="shared" si="7"/>
        <v>498769.89986498962</v>
      </c>
      <c r="L30" s="24">
        <f t="shared" si="7"/>
        <v>1565967.2695805156</v>
      </c>
      <c r="M30" s="24">
        <f t="shared" si="1"/>
        <v>553614229.6877228</v>
      </c>
      <c r="N30" s="16"/>
    </row>
    <row r="31" spans="1:14" ht="15" customHeight="1" outlineLevel="1" x14ac:dyDescent="0.25">
      <c r="A31" s="6">
        <f t="shared" si="0"/>
        <v>27</v>
      </c>
      <c r="B31" s="192" t="s">
        <v>41</v>
      </c>
      <c r="C31" s="25" t="s">
        <v>42</v>
      </c>
      <c r="D31" s="23">
        <v>710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f t="shared" si="1"/>
        <v>0</v>
      </c>
    </row>
    <row r="32" spans="1:14" ht="15" customHeight="1" outlineLevel="1" x14ac:dyDescent="0.25">
      <c r="A32" s="6">
        <f t="shared" si="0"/>
        <v>28</v>
      </c>
      <c r="B32" s="203"/>
      <c r="C32" s="2" t="s">
        <v>43</v>
      </c>
      <c r="D32" s="23">
        <v>711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f t="shared" si="1"/>
        <v>0</v>
      </c>
    </row>
    <row r="33" spans="1:13" ht="15" customHeight="1" outlineLevel="1" x14ac:dyDescent="0.25">
      <c r="A33" s="6">
        <f t="shared" si="0"/>
        <v>29</v>
      </c>
      <c r="B33" s="203"/>
      <c r="C33" s="2" t="s">
        <v>44</v>
      </c>
      <c r="D33" s="23">
        <v>712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f t="shared" si="1"/>
        <v>0</v>
      </c>
    </row>
    <row r="34" spans="1:13" ht="15" customHeight="1" outlineLevel="1" x14ac:dyDescent="0.25">
      <c r="A34" s="6">
        <f t="shared" si="0"/>
        <v>30</v>
      </c>
      <c r="B34" s="203"/>
      <c r="C34" s="2" t="s">
        <v>45</v>
      </c>
      <c r="D34" s="23">
        <v>713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f t="shared" si="1"/>
        <v>0</v>
      </c>
    </row>
    <row r="35" spans="1:13" ht="15" customHeight="1" outlineLevel="1" x14ac:dyDescent="0.25">
      <c r="A35" s="6">
        <f t="shared" si="0"/>
        <v>31</v>
      </c>
      <c r="B35" s="203"/>
      <c r="C35" s="2" t="s">
        <v>46</v>
      </c>
      <c r="D35" s="23">
        <v>714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f t="shared" si="1"/>
        <v>0</v>
      </c>
    </row>
    <row r="36" spans="1:13" ht="15" customHeight="1" outlineLevel="1" x14ac:dyDescent="0.25">
      <c r="A36" s="6">
        <f t="shared" si="0"/>
        <v>32</v>
      </c>
      <c r="B36" s="203"/>
      <c r="C36" s="2" t="s">
        <v>47</v>
      </c>
      <c r="D36" s="23">
        <v>715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f t="shared" si="1"/>
        <v>0</v>
      </c>
    </row>
    <row r="37" spans="1:13" ht="15" customHeight="1" outlineLevel="1" x14ac:dyDescent="0.25">
      <c r="A37" s="6">
        <f t="shared" si="0"/>
        <v>33</v>
      </c>
      <c r="B37" s="203"/>
      <c r="C37" s="2" t="s">
        <v>48</v>
      </c>
      <c r="D37" s="23">
        <v>716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f t="shared" si="1"/>
        <v>0</v>
      </c>
    </row>
    <row r="38" spans="1:13" ht="15" customHeight="1" outlineLevel="1" x14ac:dyDescent="0.25">
      <c r="A38" s="6">
        <f t="shared" si="0"/>
        <v>34</v>
      </c>
      <c r="B38" s="203"/>
      <c r="C38" s="2" t="s">
        <v>49</v>
      </c>
      <c r="D38" s="23">
        <v>717</v>
      </c>
      <c r="E38" s="16">
        <v>119317.72470785881</v>
      </c>
      <c r="F38" s="16">
        <v>41215.892426587845</v>
      </c>
      <c r="G38" s="16">
        <v>9491.1650699412166</v>
      </c>
      <c r="H38" s="16">
        <v>3359.5584221272393</v>
      </c>
      <c r="I38" s="16">
        <v>1063.4113363770375</v>
      </c>
      <c r="J38" s="16">
        <v>3608.7893005952292</v>
      </c>
      <c r="K38" s="16">
        <v>166.51652554912275</v>
      </c>
      <c r="L38" s="16">
        <v>766.19151523946846</v>
      </c>
      <c r="M38" s="16">
        <f t="shared" si="1"/>
        <v>178989.24930427599</v>
      </c>
    </row>
    <row r="39" spans="1:13" ht="15" customHeight="1" outlineLevel="1" x14ac:dyDescent="0.25">
      <c r="A39" s="6">
        <f t="shared" si="0"/>
        <v>35</v>
      </c>
      <c r="B39" s="203"/>
      <c r="C39" s="2" t="s">
        <v>50</v>
      </c>
      <c r="D39" s="23">
        <v>718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f t="shared" si="1"/>
        <v>0</v>
      </c>
    </row>
    <row r="40" spans="1:13" ht="15" customHeight="1" outlineLevel="1" x14ac:dyDescent="0.25">
      <c r="A40" s="6">
        <f t="shared" si="0"/>
        <v>36</v>
      </c>
      <c r="B40" s="203"/>
      <c r="C40" s="2" t="s">
        <v>51</v>
      </c>
      <c r="D40" s="23">
        <v>719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0</v>
      </c>
      <c r="L40" s="16">
        <v>0</v>
      </c>
      <c r="M40" s="16">
        <f t="shared" si="1"/>
        <v>0</v>
      </c>
    </row>
    <row r="41" spans="1:13" ht="15" customHeight="1" outlineLevel="1" x14ac:dyDescent="0.25">
      <c r="A41" s="6">
        <f t="shared" si="0"/>
        <v>37</v>
      </c>
      <c r="B41" s="203"/>
      <c r="C41" s="2" t="s">
        <v>52</v>
      </c>
      <c r="D41" s="23">
        <v>720</v>
      </c>
      <c r="E41" s="16">
        <v>0</v>
      </c>
      <c r="F41" s="16">
        <v>0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f t="shared" si="1"/>
        <v>0</v>
      </c>
    </row>
    <row r="42" spans="1:13" ht="15" customHeight="1" outlineLevel="1" x14ac:dyDescent="0.25">
      <c r="A42" s="6">
        <f t="shared" si="0"/>
        <v>38</v>
      </c>
      <c r="B42" s="203"/>
      <c r="C42" s="2" t="s">
        <v>53</v>
      </c>
      <c r="D42" s="23">
        <v>721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f t="shared" si="1"/>
        <v>0</v>
      </c>
    </row>
    <row r="43" spans="1:13" ht="15" customHeight="1" outlineLevel="1" x14ac:dyDescent="0.25">
      <c r="A43" s="6">
        <f t="shared" si="0"/>
        <v>39</v>
      </c>
      <c r="B43" s="203"/>
      <c r="C43" s="2" t="s">
        <v>54</v>
      </c>
      <c r="D43" s="23">
        <v>722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f t="shared" si="1"/>
        <v>0</v>
      </c>
    </row>
    <row r="44" spans="1:13" ht="15" customHeight="1" outlineLevel="1" x14ac:dyDescent="0.25">
      <c r="A44" s="6">
        <f t="shared" si="0"/>
        <v>40</v>
      </c>
      <c r="B44" s="203"/>
      <c r="C44" s="2" t="s">
        <v>55</v>
      </c>
      <c r="D44" s="23">
        <v>723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f t="shared" si="1"/>
        <v>0</v>
      </c>
    </row>
    <row r="45" spans="1:13" ht="15" customHeight="1" outlineLevel="1" x14ac:dyDescent="0.25">
      <c r="A45" s="6">
        <f t="shared" si="0"/>
        <v>41</v>
      </c>
      <c r="B45" s="203"/>
      <c r="C45" s="2" t="s">
        <v>56</v>
      </c>
      <c r="D45" s="23">
        <v>724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16">
        <v>0</v>
      </c>
      <c r="K45" s="16">
        <v>0</v>
      </c>
      <c r="L45" s="16">
        <v>0</v>
      </c>
      <c r="M45" s="16">
        <f t="shared" si="1"/>
        <v>0</v>
      </c>
    </row>
    <row r="46" spans="1:13" ht="15" customHeight="1" outlineLevel="1" x14ac:dyDescent="0.25">
      <c r="A46" s="6">
        <f t="shared" si="0"/>
        <v>42</v>
      </c>
      <c r="B46" s="203"/>
      <c r="C46" s="2" t="s">
        <v>57</v>
      </c>
      <c r="D46" s="23">
        <v>725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f t="shared" si="1"/>
        <v>0</v>
      </c>
    </row>
    <row r="47" spans="1:13" ht="15" customHeight="1" outlineLevel="1" x14ac:dyDescent="0.25">
      <c r="A47" s="6">
        <f t="shared" si="0"/>
        <v>43</v>
      </c>
      <c r="B47" s="203"/>
      <c r="C47" s="2" t="s">
        <v>58</v>
      </c>
      <c r="D47" s="23">
        <v>726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f t="shared" si="1"/>
        <v>0</v>
      </c>
    </row>
    <row r="48" spans="1:13" ht="15" customHeight="1" outlineLevel="1" x14ac:dyDescent="0.25">
      <c r="A48" s="6">
        <f t="shared" si="0"/>
        <v>44</v>
      </c>
      <c r="B48" s="203"/>
      <c r="C48" s="2" t="s">
        <v>59</v>
      </c>
      <c r="D48" s="23">
        <v>727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f t="shared" si="1"/>
        <v>0</v>
      </c>
    </row>
    <row r="49" spans="1:14" ht="15" customHeight="1" outlineLevel="1" x14ac:dyDescent="0.25">
      <c r="A49" s="6">
        <f t="shared" si="0"/>
        <v>45</v>
      </c>
      <c r="B49" s="203"/>
      <c r="C49" s="2" t="s">
        <v>60</v>
      </c>
      <c r="D49" s="23">
        <v>728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f t="shared" si="1"/>
        <v>0</v>
      </c>
    </row>
    <row r="50" spans="1:14" ht="15" customHeight="1" outlineLevel="1" x14ac:dyDescent="0.25">
      <c r="A50" s="6">
        <f t="shared" si="0"/>
        <v>46</v>
      </c>
      <c r="B50" s="203"/>
      <c r="C50" s="2" t="s">
        <v>61</v>
      </c>
      <c r="D50" s="23">
        <v>729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f t="shared" si="1"/>
        <v>0</v>
      </c>
    </row>
    <row r="51" spans="1:14" ht="15" customHeight="1" outlineLevel="1" x14ac:dyDescent="0.25">
      <c r="A51" s="6">
        <f t="shared" si="0"/>
        <v>47</v>
      </c>
      <c r="B51" s="203"/>
      <c r="C51" s="2" t="s">
        <v>62</v>
      </c>
      <c r="D51" s="23">
        <v>730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f t="shared" si="1"/>
        <v>0</v>
      </c>
    </row>
    <row r="52" spans="1:14" ht="15" customHeight="1" outlineLevel="1" x14ac:dyDescent="0.25">
      <c r="A52" s="6">
        <f t="shared" si="0"/>
        <v>48</v>
      </c>
      <c r="B52" s="203"/>
      <c r="C52" s="2" t="s">
        <v>63</v>
      </c>
      <c r="D52" s="23">
        <v>731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f t="shared" si="1"/>
        <v>0</v>
      </c>
    </row>
    <row r="53" spans="1:14" ht="15" customHeight="1" outlineLevel="1" x14ac:dyDescent="0.25">
      <c r="A53" s="6">
        <f t="shared" si="0"/>
        <v>49</v>
      </c>
      <c r="B53" s="203"/>
      <c r="C53" s="2" t="s">
        <v>64</v>
      </c>
      <c r="D53" s="23">
        <v>732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f t="shared" si="1"/>
        <v>0</v>
      </c>
    </row>
    <row r="54" spans="1:14" ht="15" customHeight="1" outlineLevel="1" x14ac:dyDescent="0.25">
      <c r="A54" s="6">
        <f t="shared" si="0"/>
        <v>50</v>
      </c>
      <c r="B54" s="203"/>
      <c r="C54" s="2" t="s">
        <v>65</v>
      </c>
      <c r="D54" s="23">
        <v>733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f t="shared" si="1"/>
        <v>0</v>
      </c>
    </row>
    <row r="55" spans="1:14" ht="15" customHeight="1" outlineLevel="1" x14ac:dyDescent="0.25">
      <c r="A55" s="6">
        <f t="shared" si="0"/>
        <v>51</v>
      </c>
      <c r="B55" s="203"/>
      <c r="C55" s="2" t="s">
        <v>66</v>
      </c>
      <c r="D55" s="23">
        <v>734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f t="shared" si="1"/>
        <v>0</v>
      </c>
    </row>
    <row r="56" spans="1:14" ht="15" customHeight="1" outlineLevel="1" x14ac:dyDescent="0.25">
      <c r="A56" s="6">
        <f t="shared" si="0"/>
        <v>52</v>
      </c>
      <c r="B56" s="203"/>
      <c r="C56" s="2" t="s">
        <v>67</v>
      </c>
      <c r="D56" s="23">
        <v>735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f t="shared" si="1"/>
        <v>0</v>
      </c>
    </row>
    <row r="57" spans="1:14" ht="15" customHeight="1" outlineLevel="1" x14ac:dyDescent="0.25">
      <c r="A57" s="6">
        <f t="shared" si="0"/>
        <v>53</v>
      </c>
      <c r="B57" s="203"/>
      <c r="C57" s="2" t="s">
        <v>68</v>
      </c>
      <c r="D57" s="23">
        <v>736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f t="shared" si="1"/>
        <v>0</v>
      </c>
    </row>
    <row r="58" spans="1:14" ht="15" customHeight="1" outlineLevel="1" x14ac:dyDescent="0.25">
      <c r="A58" s="6">
        <f t="shared" si="0"/>
        <v>54</v>
      </c>
      <c r="B58" s="203"/>
      <c r="C58" s="2" t="s">
        <v>69</v>
      </c>
      <c r="D58" s="23">
        <v>740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f t="shared" si="1"/>
        <v>0</v>
      </c>
    </row>
    <row r="59" spans="1:14" ht="15" customHeight="1" outlineLevel="1" x14ac:dyDescent="0.25">
      <c r="A59" s="6">
        <f t="shared" si="0"/>
        <v>55</v>
      </c>
      <c r="B59" s="203"/>
      <c r="C59" s="2" t="s">
        <v>70</v>
      </c>
      <c r="D59" s="23">
        <v>741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f t="shared" si="1"/>
        <v>0</v>
      </c>
    </row>
    <row r="60" spans="1:14" ht="15" customHeight="1" outlineLevel="1" x14ac:dyDescent="0.25">
      <c r="A60" s="6">
        <f t="shared" si="0"/>
        <v>56</v>
      </c>
      <c r="B60" s="203"/>
      <c r="C60" s="2" t="s">
        <v>71</v>
      </c>
      <c r="D60" s="23">
        <v>742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f t="shared" si="1"/>
        <v>0</v>
      </c>
    </row>
    <row r="61" spans="1:14" ht="15" customHeight="1" x14ac:dyDescent="0.25">
      <c r="A61" s="6">
        <f t="shared" si="0"/>
        <v>57</v>
      </c>
      <c r="B61" s="203"/>
      <c r="C61" s="198" t="s">
        <v>72</v>
      </c>
      <c r="D61" s="205"/>
      <c r="E61" s="20">
        <f>SUM(E31:E60)</f>
        <v>119317.72470785881</v>
      </c>
      <c r="F61" s="20">
        <f t="shared" ref="F61:L61" si="8">SUM(F31:F60)</f>
        <v>41215.892426587845</v>
      </c>
      <c r="G61" s="20">
        <f t="shared" si="8"/>
        <v>9491.1650699412166</v>
      </c>
      <c r="H61" s="20">
        <f t="shared" si="8"/>
        <v>3359.5584221272393</v>
      </c>
      <c r="I61" s="20">
        <f t="shared" si="8"/>
        <v>1063.4113363770375</v>
      </c>
      <c r="J61" s="20">
        <f t="shared" si="8"/>
        <v>3608.7893005952292</v>
      </c>
      <c r="K61" s="20">
        <f t="shared" si="8"/>
        <v>166.51652554912275</v>
      </c>
      <c r="L61" s="20">
        <f t="shared" si="8"/>
        <v>766.19151523946846</v>
      </c>
      <c r="M61" s="20">
        <f t="shared" si="1"/>
        <v>178989.24930427599</v>
      </c>
      <c r="N61" s="16"/>
    </row>
    <row r="62" spans="1:14" ht="15" customHeight="1" outlineLevel="1" x14ac:dyDescent="0.25">
      <c r="A62" s="6">
        <f t="shared" si="0"/>
        <v>58</v>
      </c>
      <c r="B62" s="203"/>
      <c r="C62" s="17" t="s">
        <v>73</v>
      </c>
      <c r="D62" s="26">
        <v>800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f t="shared" si="1"/>
        <v>0</v>
      </c>
    </row>
    <row r="63" spans="1:14" ht="15" customHeight="1" outlineLevel="1" x14ac:dyDescent="0.25">
      <c r="A63" s="6">
        <f t="shared" si="0"/>
        <v>59</v>
      </c>
      <c r="B63" s="203"/>
      <c r="C63" s="2" t="s">
        <v>74</v>
      </c>
      <c r="D63" s="27">
        <v>800.1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f t="shared" si="1"/>
        <v>0</v>
      </c>
    </row>
    <row r="64" spans="1:14" ht="15" customHeight="1" outlineLevel="1" x14ac:dyDescent="0.25">
      <c r="A64" s="6">
        <f t="shared" si="0"/>
        <v>60</v>
      </c>
      <c r="B64" s="203"/>
      <c r="C64" s="2" t="s">
        <v>75</v>
      </c>
      <c r="D64" s="26">
        <v>801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f t="shared" si="1"/>
        <v>0</v>
      </c>
    </row>
    <row r="65" spans="1:13" ht="15" customHeight="1" outlineLevel="1" x14ac:dyDescent="0.25">
      <c r="A65" s="6">
        <f t="shared" si="0"/>
        <v>61</v>
      </c>
      <c r="B65" s="203"/>
      <c r="C65" s="2" t="s">
        <v>76</v>
      </c>
      <c r="D65" s="26">
        <v>802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f t="shared" si="1"/>
        <v>0</v>
      </c>
    </row>
    <row r="66" spans="1:13" ht="15" customHeight="1" outlineLevel="1" x14ac:dyDescent="0.25">
      <c r="A66" s="6">
        <f t="shared" si="0"/>
        <v>62</v>
      </c>
      <c r="B66" s="203"/>
      <c r="C66" s="2" t="s">
        <v>77</v>
      </c>
      <c r="D66" s="26">
        <v>803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f t="shared" si="1"/>
        <v>0</v>
      </c>
    </row>
    <row r="67" spans="1:13" ht="15" customHeight="1" outlineLevel="1" x14ac:dyDescent="0.25">
      <c r="A67" s="6">
        <f t="shared" si="0"/>
        <v>63</v>
      </c>
      <c r="B67" s="203"/>
      <c r="C67" s="2" t="s">
        <v>78</v>
      </c>
      <c r="D67" s="26">
        <v>804</v>
      </c>
      <c r="E67" s="16">
        <v>351706.43760078494</v>
      </c>
      <c r="F67" s="16">
        <v>142361.18413869332</v>
      </c>
      <c r="G67" s="16">
        <v>40787.180884197085</v>
      </c>
      <c r="H67" s="16">
        <v>13623.154364619646</v>
      </c>
      <c r="I67" s="16">
        <v>3482.8904352425934</v>
      </c>
      <c r="J67" s="16">
        <v>11926.112576381325</v>
      </c>
      <c r="K67" s="16">
        <v>0</v>
      </c>
      <c r="L67" s="16">
        <v>0</v>
      </c>
      <c r="M67" s="16">
        <f t="shared" si="1"/>
        <v>563886.95999991882</v>
      </c>
    </row>
    <row r="68" spans="1:13" ht="15" customHeight="1" outlineLevel="1" x14ac:dyDescent="0.25">
      <c r="A68" s="6">
        <f t="shared" si="0"/>
        <v>64</v>
      </c>
      <c r="B68" s="203"/>
      <c r="C68" s="2" t="s">
        <v>79</v>
      </c>
      <c r="D68" s="27">
        <v>804.1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f t="shared" si="1"/>
        <v>0</v>
      </c>
    </row>
    <row r="69" spans="1:13" ht="15" customHeight="1" outlineLevel="1" x14ac:dyDescent="0.25">
      <c r="A69" s="6">
        <f t="shared" si="0"/>
        <v>65</v>
      </c>
      <c r="B69" s="203"/>
      <c r="C69" s="2" t="s">
        <v>80</v>
      </c>
      <c r="D69" s="26">
        <v>805</v>
      </c>
      <c r="E69" s="16">
        <v>-351706.43760083138</v>
      </c>
      <c r="F69" s="16">
        <v>-142361.18413871212</v>
      </c>
      <c r="G69" s="16">
        <v>-40787.180884202477</v>
      </c>
      <c r="H69" s="16">
        <v>-13623.154364621447</v>
      </c>
      <c r="I69" s="16">
        <v>-3482.8904352430536</v>
      </c>
      <c r="J69" s="16">
        <v>-11926.1125763829</v>
      </c>
      <c r="K69" s="16">
        <v>0</v>
      </c>
      <c r="L69" s="16">
        <v>0</v>
      </c>
      <c r="M69" s="16">
        <f t="shared" si="1"/>
        <v>-563886.95999999344</v>
      </c>
    </row>
    <row r="70" spans="1:13" ht="15" customHeight="1" outlineLevel="1" x14ac:dyDescent="0.25">
      <c r="A70" s="6">
        <f t="shared" si="0"/>
        <v>66</v>
      </c>
      <c r="B70" s="203"/>
      <c r="C70" s="2" t="s">
        <v>81</v>
      </c>
      <c r="D70" s="27">
        <v>805.1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f t="shared" si="1"/>
        <v>0</v>
      </c>
    </row>
    <row r="71" spans="1:13" ht="15" customHeight="1" outlineLevel="1" x14ac:dyDescent="0.25">
      <c r="A71" s="6">
        <f t="shared" ref="A71:A134" si="9">A70+1</f>
        <v>67</v>
      </c>
      <c r="B71" s="203"/>
      <c r="C71" s="2" t="s">
        <v>82</v>
      </c>
      <c r="D71" s="26">
        <v>806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f t="shared" ref="M71:M135" si="10">SUM(E71:L71)</f>
        <v>0</v>
      </c>
    </row>
    <row r="72" spans="1:13" ht="15" customHeight="1" outlineLevel="1" x14ac:dyDescent="0.25">
      <c r="A72" s="6">
        <f t="shared" si="9"/>
        <v>68</v>
      </c>
      <c r="B72" s="203"/>
      <c r="C72" s="2" t="s">
        <v>83</v>
      </c>
      <c r="D72" s="27">
        <v>807.1</v>
      </c>
      <c r="E72" s="16">
        <v>287853.01038840035</v>
      </c>
      <c r="F72" s="16">
        <v>116515.05640989952</v>
      </c>
      <c r="G72" s="16">
        <v>33382.137907009252</v>
      </c>
      <c r="H72" s="16">
        <v>11149.827172890191</v>
      </c>
      <c r="I72" s="16">
        <v>2850.5605512274788</v>
      </c>
      <c r="J72" s="16">
        <v>9760.8887422158004</v>
      </c>
      <c r="K72" s="16">
        <v>0</v>
      </c>
      <c r="L72" s="16">
        <v>0</v>
      </c>
      <c r="M72" s="16">
        <f t="shared" si="10"/>
        <v>461511.4811716426</v>
      </c>
    </row>
    <row r="73" spans="1:13" ht="15" customHeight="1" outlineLevel="1" x14ac:dyDescent="0.25">
      <c r="A73" s="6">
        <f t="shared" si="9"/>
        <v>69</v>
      </c>
      <c r="B73" s="203"/>
      <c r="C73" s="2" t="s">
        <v>84</v>
      </c>
      <c r="D73" s="27">
        <v>807.2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f t="shared" si="10"/>
        <v>0</v>
      </c>
    </row>
    <row r="74" spans="1:13" ht="15" customHeight="1" outlineLevel="1" x14ac:dyDescent="0.25">
      <c r="A74" s="6">
        <f t="shared" si="9"/>
        <v>70</v>
      </c>
      <c r="B74" s="203"/>
      <c r="C74" s="2" t="s">
        <v>85</v>
      </c>
      <c r="D74" s="27">
        <v>807.3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f t="shared" si="10"/>
        <v>0</v>
      </c>
    </row>
    <row r="75" spans="1:13" ht="15" customHeight="1" outlineLevel="1" x14ac:dyDescent="0.25">
      <c r="A75" s="6">
        <f t="shared" si="9"/>
        <v>71</v>
      </c>
      <c r="B75" s="203"/>
      <c r="C75" s="2" t="s">
        <v>86</v>
      </c>
      <c r="D75" s="27">
        <v>807.4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f t="shared" si="10"/>
        <v>0</v>
      </c>
    </row>
    <row r="76" spans="1:13" ht="15" customHeight="1" outlineLevel="1" x14ac:dyDescent="0.25">
      <c r="A76" s="6">
        <f t="shared" si="9"/>
        <v>72</v>
      </c>
      <c r="B76" s="203"/>
      <c r="C76" s="2" t="s">
        <v>87</v>
      </c>
      <c r="D76" s="27">
        <v>807.5</v>
      </c>
      <c r="E76" s="16">
        <v>1935356.0617889531</v>
      </c>
      <c r="F76" s="16">
        <v>783379.40745631268</v>
      </c>
      <c r="G76" s="16">
        <v>224442.06112915679</v>
      </c>
      <c r="H76" s="16">
        <v>74964.946789459689</v>
      </c>
      <c r="I76" s="16">
        <v>19165.509628927175</v>
      </c>
      <c r="J76" s="16">
        <v>65626.533383151123</v>
      </c>
      <c r="K76" s="16">
        <v>0</v>
      </c>
      <c r="L76" s="16">
        <v>0</v>
      </c>
      <c r="M76" s="16">
        <f t="shared" si="10"/>
        <v>3102934.5201759608</v>
      </c>
    </row>
    <row r="77" spans="1:13" ht="15" customHeight="1" outlineLevel="1" x14ac:dyDescent="0.25">
      <c r="A77" s="6">
        <f t="shared" si="9"/>
        <v>73</v>
      </c>
      <c r="B77" s="203"/>
      <c r="C77" s="2" t="s">
        <v>88</v>
      </c>
      <c r="D77" s="27">
        <v>808.1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f t="shared" si="10"/>
        <v>0</v>
      </c>
    </row>
    <row r="78" spans="1:13" ht="15" customHeight="1" outlineLevel="1" x14ac:dyDescent="0.25">
      <c r="A78" s="6">
        <f t="shared" si="9"/>
        <v>74</v>
      </c>
      <c r="B78" s="203"/>
      <c r="C78" s="2" t="s">
        <v>89</v>
      </c>
      <c r="D78" s="27">
        <v>808.2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f t="shared" si="10"/>
        <v>0</v>
      </c>
    </row>
    <row r="79" spans="1:13" ht="15" customHeight="1" outlineLevel="1" x14ac:dyDescent="0.25">
      <c r="A79" s="6">
        <f t="shared" si="9"/>
        <v>75</v>
      </c>
      <c r="B79" s="203"/>
      <c r="C79" s="2" t="s">
        <v>90</v>
      </c>
      <c r="D79" s="27">
        <v>809.1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f t="shared" si="10"/>
        <v>0</v>
      </c>
    </row>
    <row r="80" spans="1:13" ht="15" customHeight="1" outlineLevel="1" x14ac:dyDescent="0.25">
      <c r="A80" s="6">
        <f t="shared" si="9"/>
        <v>76</v>
      </c>
      <c r="B80" s="203"/>
      <c r="C80" s="2" t="s">
        <v>91</v>
      </c>
      <c r="D80" s="27">
        <v>809.2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f t="shared" si="10"/>
        <v>0</v>
      </c>
    </row>
    <row r="81" spans="1:14" ht="15" customHeight="1" outlineLevel="1" x14ac:dyDescent="0.25">
      <c r="A81" s="6">
        <f t="shared" si="9"/>
        <v>77</v>
      </c>
      <c r="B81" s="203"/>
      <c r="C81" s="2" t="s">
        <v>92</v>
      </c>
      <c r="D81" s="26">
        <v>810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f t="shared" si="10"/>
        <v>0</v>
      </c>
    </row>
    <row r="82" spans="1:14" ht="15" customHeight="1" outlineLevel="1" x14ac:dyDescent="0.25">
      <c r="A82" s="6">
        <f t="shared" si="9"/>
        <v>78</v>
      </c>
      <c r="B82" s="203"/>
      <c r="C82" s="2" t="s">
        <v>93</v>
      </c>
      <c r="D82" s="26">
        <v>811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f t="shared" si="10"/>
        <v>0</v>
      </c>
    </row>
    <row r="83" spans="1:14" ht="15" customHeight="1" outlineLevel="1" x14ac:dyDescent="0.25">
      <c r="A83" s="6">
        <f t="shared" si="9"/>
        <v>79</v>
      </c>
      <c r="B83" s="203"/>
      <c r="C83" s="2" t="s">
        <v>94</v>
      </c>
      <c r="D83" s="26">
        <v>812</v>
      </c>
      <c r="E83" s="16">
        <v>-34254.173761572165</v>
      </c>
      <c r="F83" s="16">
        <v>-13865.156326553089</v>
      </c>
      <c r="G83" s="16">
        <v>-3972.4356221133994</v>
      </c>
      <c r="H83" s="16">
        <v>-1326.8164778834293</v>
      </c>
      <c r="I83" s="16">
        <v>-339.21339334919026</v>
      </c>
      <c r="J83" s="16">
        <v>-1161.5344185287249</v>
      </c>
      <c r="K83" s="16">
        <v>0</v>
      </c>
      <c r="L83" s="16">
        <v>0</v>
      </c>
      <c r="M83" s="16">
        <f t="shared" si="10"/>
        <v>-54919.33</v>
      </c>
    </row>
    <row r="84" spans="1:14" ht="15" customHeight="1" outlineLevel="1" x14ac:dyDescent="0.25">
      <c r="A84" s="6">
        <f t="shared" si="9"/>
        <v>80</v>
      </c>
      <c r="B84" s="203"/>
      <c r="C84" s="2" t="s">
        <v>95</v>
      </c>
      <c r="D84" s="26">
        <v>813</v>
      </c>
      <c r="E84" s="16">
        <v>276005.18110117206</v>
      </c>
      <c r="F84" s="16">
        <v>111719.37789372345</v>
      </c>
      <c r="G84" s="16">
        <v>32008.15237657724</v>
      </c>
      <c r="H84" s="16">
        <v>10690.908057372664</v>
      </c>
      <c r="I84" s="16">
        <v>2733.233465649042</v>
      </c>
      <c r="J84" s="16">
        <v>9359.1373644783889</v>
      </c>
      <c r="K84" s="16">
        <v>0</v>
      </c>
      <c r="L84" s="16">
        <v>0</v>
      </c>
      <c r="M84" s="16">
        <f t="shared" si="10"/>
        <v>442515.9902589728</v>
      </c>
    </row>
    <row r="85" spans="1:14" ht="15" customHeight="1" x14ac:dyDescent="0.25">
      <c r="A85" s="6">
        <f t="shared" si="9"/>
        <v>81</v>
      </c>
      <c r="B85" s="204"/>
      <c r="C85" s="198" t="s">
        <v>96</v>
      </c>
      <c r="D85" s="205"/>
      <c r="E85" s="20">
        <f>SUM(E62:E84)</f>
        <v>2464960.0795169072</v>
      </c>
      <c r="F85" s="20">
        <f t="shared" ref="F85:L85" si="11">SUM(F62:F84)</f>
        <v>997748.68543336377</v>
      </c>
      <c r="G85" s="20">
        <f t="shared" si="11"/>
        <v>285859.91579062451</v>
      </c>
      <c r="H85" s="20">
        <f t="shared" si="11"/>
        <v>95478.865541837309</v>
      </c>
      <c r="I85" s="20">
        <f t="shared" si="11"/>
        <v>24410.090252454047</v>
      </c>
      <c r="J85" s="20">
        <f t="shared" si="11"/>
        <v>83585.025071315016</v>
      </c>
      <c r="K85" s="20">
        <f t="shared" si="11"/>
        <v>0</v>
      </c>
      <c r="L85" s="20">
        <f t="shared" si="11"/>
        <v>0</v>
      </c>
      <c r="M85" s="20">
        <f t="shared" si="10"/>
        <v>3952042.6616065013</v>
      </c>
      <c r="N85" s="16"/>
    </row>
    <row r="86" spans="1:14" ht="15" customHeight="1" x14ac:dyDescent="0.25">
      <c r="A86" s="6">
        <f t="shared" si="9"/>
        <v>82</v>
      </c>
      <c r="B86" s="200" t="s">
        <v>97</v>
      </c>
      <c r="C86" s="200"/>
      <c r="D86" s="200"/>
      <c r="E86" s="20">
        <f>E61+E85</f>
        <v>2584277.8042247659</v>
      </c>
      <c r="F86" s="20">
        <f t="shared" ref="F86:L86" si="12">F61+F85</f>
        <v>1038964.5778599516</v>
      </c>
      <c r="G86" s="20">
        <f t="shared" si="12"/>
        <v>295351.08086056571</v>
      </c>
      <c r="H86" s="20">
        <f t="shared" si="12"/>
        <v>98838.423963964553</v>
      </c>
      <c r="I86" s="20">
        <f t="shared" si="12"/>
        <v>25473.501588831085</v>
      </c>
      <c r="J86" s="20">
        <f t="shared" si="12"/>
        <v>87193.814371910252</v>
      </c>
      <c r="K86" s="20">
        <f t="shared" si="12"/>
        <v>166.51652554912275</v>
      </c>
      <c r="L86" s="20">
        <f t="shared" si="12"/>
        <v>766.19151523946846</v>
      </c>
      <c r="M86" s="20">
        <f t="shared" si="10"/>
        <v>4131031.9109107782</v>
      </c>
      <c r="N86" s="16"/>
    </row>
    <row r="87" spans="1:14" ht="15" customHeight="1" outlineLevel="1" x14ac:dyDescent="0.25">
      <c r="A87" s="6">
        <f t="shared" si="9"/>
        <v>83</v>
      </c>
      <c r="B87" s="192" t="s">
        <v>98</v>
      </c>
      <c r="C87" s="2" t="s">
        <v>99</v>
      </c>
      <c r="D87" s="23">
        <v>814</v>
      </c>
      <c r="E87" s="16">
        <v>156642.03386909189</v>
      </c>
      <c r="F87" s="16">
        <v>54321.037164142988</v>
      </c>
      <c r="G87" s="16">
        <v>12732.718267553924</v>
      </c>
      <c r="H87" s="16">
        <v>4824.0700108460824</v>
      </c>
      <c r="I87" s="16">
        <v>1412.8567507264211</v>
      </c>
      <c r="J87" s="16">
        <v>5244.5057801744861</v>
      </c>
      <c r="K87" s="16">
        <v>271.04307908580824</v>
      </c>
      <c r="L87" s="16">
        <v>1247.148934768418</v>
      </c>
      <c r="M87" s="16">
        <f t="shared" si="10"/>
        <v>236695.41385639002</v>
      </c>
    </row>
    <row r="88" spans="1:14" ht="15" customHeight="1" outlineLevel="1" x14ac:dyDescent="0.25">
      <c r="A88" s="6">
        <f t="shared" si="9"/>
        <v>84</v>
      </c>
      <c r="B88" s="203"/>
      <c r="C88" s="2" t="s">
        <v>100</v>
      </c>
      <c r="D88" s="23">
        <v>815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f t="shared" si="10"/>
        <v>0</v>
      </c>
    </row>
    <row r="89" spans="1:14" ht="15" customHeight="1" outlineLevel="1" x14ac:dyDescent="0.25">
      <c r="A89" s="6">
        <f t="shared" si="9"/>
        <v>85</v>
      </c>
      <c r="B89" s="203"/>
      <c r="C89" s="2" t="s">
        <v>101</v>
      </c>
      <c r="D89" s="23">
        <v>816</v>
      </c>
      <c r="E89" s="16">
        <v>10328.210958673546</v>
      </c>
      <c r="F89" s="16">
        <v>3581.6639855052154</v>
      </c>
      <c r="G89" s="16">
        <v>839.53327913601402</v>
      </c>
      <c r="H89" s="16">
        <v>318.07562453554203</v>
      </c>
      <c r="I89" s="16">
        <v>93.156876321482855</v>
      </c>
      <c r="J89" s="16">
        <v>345.79710652181984</v>
      </c>
      <c r="K89" s="16">
        <v>17.871257353732766</v>
      </c>
      <c r="L89" s="16">
        <v>82.23091195264935</v>
      </c>
      <c r="M89" s="16">
        <f t="shared" si="10"/>
        <v>15606.540000000005</v>
      </c>
    </row>
    <row r="90" spans="1:14" ht="15" customHeight="1" outlineLevel="1" x14ac:dyDescent="0.25">
      <c r="A90" s="6">
        <f t="shared" si="9"/>
        <v>86</v>
      </c>
      <c r="B90" s="203"/>
      <c r="C90" s="2" t="s">
        <v>102</v>
      </c>
      <c r="D90" s="23">
        <v>817</v>
      </c>
      <c r="E90" s="16">
        <v>17066.50342149847</v>
      </c>
      <c r="F90" s="16">
        <v>5918.3997023171842</v>
      </c>
      <c r="G90" s="16">
        <v>1387.2584165996498</v>
      </c>
      <c r="H90" s="16">
        <v>525.59332455078606</v>
      </c>
      <c r="I90" s="16">
        <v>153.93393442855114</v>
      </c>
      <c r="J90" s="16">
        <v>571.40075132207085</v>
      </c>
      <c r="K90" s="16">
        <v>29.530755713100877</v>
      </c>
      <c r="L90" s="16">
        <v>135.879693570189</v>
      </c>
      <c r="M90" s="16">
        <f t="shared" si="10"/>
        <v>25788.500000000004</v>
      </c>
    </row>
    <row r="91" spans="1:14" ht="15" customHeight="1" outlineLevel="1" x14ac:dyDescent="0.25">
      <c r="A91" s="6">
        <f t="shared" si="9"/>
        <v>87</v>
      </c>
      <c r="B91" s="203"/>
      <c r="C91" s="2" t="s">
        <v>103</v>
      </c>
      <c r="D91" s="23">
        <v>818</v>
      </c>
      <c r="E91" s="16">
        <v>201420.77873344877</v>
      </c>
      <c r="F91" s="16">
        <v>69849.614033702936</v>
      </c>
      <c r="G91" s="16">
        <v>16372.578710179563</v>
      </c>
      <c r="H91" s="16">
        <v>6203.111095080214</v>
      </c>
      <c r="I91" s="16">
        <v>1816.7454797474895</v>
      </c>
      <c r="J91" s="16">
        <v>6743.73545990617</v>
      </c>
      <c r="K91" s="16">
        <v>348.5252758234742</v>
      </c>
      <c r="L91" s="16">
        <v>1603.6673135103626</v>
      </c>
      <c r="M91" s="16">
        <f t="shared" si="10"/>
        <v>304358.75610139896</v>
      </c>
    </row>
    <row r="92" spans="1:14" ht="15" customHeight="1" outlineLevel="1" x14ac:dyDescent="0.25">
      <c r="A92" s="6">
        <f t="shared" si="9"/>
        <v>88</v>
      </c>
      <c r="B92" s="203"/>
      <c r="C92" s="2" t="s">
        <v>104</v>
      </c>
      <c r="D92" s="23">
        <v>819</v>
      </c>
      <c r="E92" s="16">
        <v>39558.3793555374</v>
      </c>
      <c r="F92" s="16">
        <v>13718.234767822551</v>
      </c>
      <c r="G92" s="16">
        <v>3215.5206812241522</v>
      </c>
      <c r="H92" s="16">
        <v>1218.2706443035736</v>
      </c>
      <c r="I92" s="16">
        <v>356.80284493098509</v>
      </c>
      <c r="J92" s="16">
        <v>1324.4474938178591</v>
      </c>
      <c r="K92" s="16">
        <v>68.449219403840772</v>
      </c>
      <c r="L92" s="16">
        <v>314.95499295963947</v>
      </c>
      <c r="M92" s="16">
        <f t="shared" si="10"/>
        <v>59775.06</v>
      </c>
    </row>
    <row r="93" spans="1:14" ht="15" customHeight="1" outlineLevel="1" x14ac:dyDescent="0.25">
      <c r="A93" s="6">
        <f t="shared" si="9"/>
        <v>89</v>
      </c>
      <c r="B93" s="203"/>
      <c r="C93" s="2" t="s">
        <v>105</v>
      </c>
      <c r="D93" s="23">
        <v>820</v>
      </c>
      <c r="E93" s="16">
        <v>-6.1744761006875439</v>
      </c>
      <c r="F93" s="16">
        <v>-2.1412129136095288</v>
      </c>
      <c r="G93" s="16">
        <v>-0.50189507054984706</v>
      </c>
      <c r="H93" s="16">
        <v>-0.19015397243185272</v>
      </c>
      <c r="I93" s="16">
        <v>-5.569163030879587E-2</v>
      </c>
      <c r="J93" s="16">
        <v>-0.20672660332454082</v>
      </c>
      <c r="K93" s="16">
        <v>-1.0683907586840307E-2</v>
      </c>
      <c r="L93" s="16">
        <v>-4.9159801501051384E-2</v>
      </c>
      <c r="M93" s="16">
        <f t="shared" si="10"/>
        <v>-9.3300000000000018</v>
      </c>
    </row>
    <row r="94" spans="1:14" ht="15" customHeight="1" outlineLevel="1" x14ac:dyDescent="0.25">
      <c r="A94" s="6">
        <f t="shared" si="9"/>
        <v>90</v>
      </c>
      <c r="B94" s="203"/>
      <c r="C94" s="2" t="s">
        <v>64</v>
      </c>
      <c r="D94" s="23">
        <v>821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f t="shared" si="10"/>
        <v>0</v>
      </c>
    </row>
    <row r="95" spans="1:14" ht="15" customHeight="1" outlineLevel="1" x14ac:dyDescent="0.25">
      <c r="A95" s="6">
        <f t="shared" si="9"/>
        <v>91</v>
      </c>
      <c r="B95" s="203"/>
      <c r="C95" s="2" t="s">
        <v>106</v>
      </c>
      <c r="D95" s="23">
        <v>822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f t="shared" si="10"/>
        <v>0</v>
      </c>
    </row>
    <row r="96" spans="1:14" ht="15" customHeight="1" outlineLevel="1" x14ac:dyDescent="0.25">
      <c r="A96" s="6">
        <f t="shared" si="9"/>
        <v>92</v>
      </c>
      <c r="B96" s="203"/>
      <c r="C96" s="2" t="s">
        <v>107</v>
      </c>
      <c r="D96" s="23">
        <v>823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f t="shared" si="10"/>
        <v>0</v>
      </c>
    </row>
    <row r="97" spans="1:16" ht="15" customHeight="1" outlineLevel="1" x14ac:dyDescent="0.25">
      <c r="A97" s="6">
        <f t="shared" si="9"/>
        <v>93</v>
      </c>
      <c r="B97" s="203"/>
      <c r="C97" s="2" t="s">
        <v>108</v>
      </c>
      <c r="D97" s="23">
        <v>824</v>
      </c>
      <c r="E97" s="16">
        <v>42551.936046861549</v>
      </c>
      <c r="F97" s="16">
        <v>14756.353976733526</v>
      </c>
      <c r="G97" s="16">
        <v>3458.853285041308</v>
      </c>
      <c r="H97" s="16">
        <v>1310.4625464621799</v>
      </c>
      <c r="I97" s="16">
        <v>383.80368675837229</v>
      </c>
      <c r="J97" s="16">
        <v>1424.6742655415333</v>
      </c>
      <c r="K97" s="16">
        <v>73.629073131432861</v>
      </c>
      <c r="L97" s="16">
        <v>338.78902362521319</v>
      </c>
      <c r="M97" s="16">
        <f t="shared" si="10"/>
        <v>64298.501904155113</v>
      </c>
    </row>
    <row r="98" spans="1:16" ht="15" customHeight="1" outlineLevel="1" x14ac:dyDescent="0.25">
      <c r="A98" s="6">
        <f t="shared" si="9"/>
        <v>94</v>
      </c>
      <c r="B98" s="203"/>
      <c r="C98" s="2" t="s">
        <v>109</v>
      </c>
      <c r="D98" s="23">
        <v>825</v>
      </c>
      <c r="E98" s="16">
        <v>14325.161772392246</v>
      </c>
      <c r="F98" s="16">
        <v>4967.7447732247765</v>
      </c>
      <c r="G98" s="16">
        <v>1164.4272260754535</v>
      </c>
      <c r="H98" s="16">
        <v>441.16883316561592</v>
      </c>
      <c r="I98" s="16">
        <v>129.20798469896545</v>
      </c>
      <c r="J98" s="16">
        <v>479.61834931249462</v>
      </c>
      <c r="K98" s="16">
        <v>24.787318316080917</v>
      </c>
      <c r="L98" s="16">
        <v>114.05374281436367</v>
      </c>
      <c r="M98" s="16">
        <f t="shared" si="10"/>
        <v>21646.17</v>
      </c>
    </row>
    <row r="99" spans="1:16" ht="15" customHeight="1" outlineLevel="1" x14ac:dyDescent="0.25">
      <c r="A99" s="6">
        <f t="shared" si="9"/>
        <v>95</v>
      </c>
      <c r="B99" s="203"/>
      <c r="C99" s="2" t="s">
        <v>68</v>
      </c>
      <c r="D99" s="23">
        <v>826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f t="shared" si="10"/>
        <v>0</v>
      </c>
    </row>
    <row r="100" spans="1:16" ht="15" customHeight="1" x14ac:dyDescent="0.25">
      <c r="A100" s="6">
        <f t="shared" si="9"/>
        <v>96</v>
      </c>
      <c r="B100" s="203"/>
      <c r="C100" s="195" t="s">
        <v>110</v>
      </c>
      <c r="D100" s="196"/>
      <c r="E100" s="20">
        <f>SUM(E87:E99)</f>
        <v>481886.82968140312</v>
      </c>
      <c r="F100" s="20">
        <f t="shared" ref="F100:L100" si="13">SUM(F87:F99)</f>
        <v>167110.90719053554</v>
      </c>
      <c r="G100" s="20">
        <f t="shared" si="13"/>
        <v>39170.387970739517</v>
      </c>
      <c r="H100" s="20">
        <f t="shared" si="13"/>
        <v>14840.561924971562</v>
      </c>
      <c r="I100" s="20">
        <f t="shared" si="13"/>
        <v>4346.4518659819578</v>
      </c>
      <c r="J100" s="20">
        <f t="shared" si="13"/>
        <v>16133.97247999311</v>
      </c>
      <c r="K100" s="20">
        <f t="shared" si="13"/>
        <v>833.82529491988362</v>
      </c>
      <c r="L100" s="20">
        <f t="shared" si="13"/>
        <v>3836.6754533993349</v>
      </c>
      <c r="M100" s="20">
        <f t="shared" si="10"/>
        <v>728159.61186194397</v>
      </c>
      <c r="N100" s="16"/>
      <c r="P100" s="16"/>
    </row>
    <row r="101" spans="1:16" ht="15" customHeight="1" outlineLevel="1" x14ac:dyDescent="0.25">
      <c r="A101" s="6">
        <f t="shared" si="9"/>
        <v>97</v>
      </c>
      <c r="B101" s="203"/>
      <c r="C101" s="2" t="s">
        <v>69</v>
      </c>
      <c r="D101" s="23">
        <v>830</v>
      </c>
      <c r="E101" s="16">
        <v>140182.47933791397</v>
      </c>
      <c r="F101" s="16">
        <v>48613.117959387469</v>
      </c>
      <c r="G101" s="16">
        <v>11394.795964846377</v>
      </c>
      <c r="H101" s="16">
        <v>4317.1687567925337</v>
      </c>
      <c r="I101" s="16">
        <v>1264.3972845223566</v>
      </c>
      <c r="J101" s="16">
        <v>4693.4261833020364</v>
      </c>
      <c r="K101" s="16">
        <v>242.5625478368361</v>
      </c>
      <c r="L101" s="16">
        <v>1116.101632883431</v>
      </c>
      <c r="M101" s="16">
        <f t="shared" si="10"/>
        <v>211824.04966748503</v>
      </c>
    </row>
    <row r="102" spans="1:16" ht="15" customHeight="1" outlineLevel="1" x14ac:dyDescent="0.25">
      <c r="A102" s="6">
        <f t="shared" si="9"/>
        <v>98</v>
      </c>
      <c r="B102" s="203"/>
      <c r="C102" s="2" t="s">
        <v>70</v>
      </c>
      <c r="D102" s="23">
        <v>831</v>
      </c>
      <c r="E102" s="16">
        <v>34533.735212157597</v>
      </c>
      <c r="F102" s="16">
        <v>11975.765811646772</v>
      </c>
      <c r="G102" s="16">
        <v>2807.0902191565015</v>
      </c>
      <c r="H102" s="16">
        <v>1063.5277918996715</v>
      </c>
      <c r="I102" s="16">
        <v>311.48229959189081</v>
      </c>
      <c r="J102" s="16">
        <v>1156.2182222591291</v>
      </c>
      <c r="K102" s="16">
        <v>59.754905455706705</v>
      </c>
      <c r="L102" s="16">
        <v>274.94989703344964</v>
      </c>
      <c r="M102" s="16">
        <f t="shared" si="10"/>
        <v>52182.524359200717</v>
      </c>
    </row>
    <row r="103" spans="1:16" ht="15" customHeight="1" outlineLevel="1" x14ac:dyDescent="0.25">
      <c r="A103" s="6">
        <f t="shared" si="9"/>
        <v>99</v>
      </c>
      <c r="B103" s="203"/>
      <c r="C103" s="2" t="s">
        <v>111</v>
      </c>
      <c r="D103" s="23">
        <v>832</v>
      </c>
      <c r="E103" s="16">
        <v>809101.28530131758</v>
      </c>
      <c r="F103" s="16">
        <v>280583.82480617834</v>
      </c>
      <c r="G103" s="16">
        <v>65768.162358432048</v>
      </c>
      <c r="H103" s="16">
        <v>24917.713015786285</v>
      </c>
      <c r="I103" s="16">
        <v>7297.8126287273162</v>
      </c>
      <c r="J103" s="16">
        <v>27089.38503093995</v>
      </c>
      <c r="K103" s="16">
        <v>1400.0156806162743</v>
      </c>
      <c r="L103" s="16">
        <v>6441.8839640871292</v>
      </c>
      <c r="M103" s="16">
        <f t="shared" si="10"/>
        <v>1222600.0827860851</v>
      </c>
    </row>
    <row r="104" spans="1:16" ht="15" customHeight="1" outlineLevel="1" x14ac:dyDescent="0.25">
      <c r="A104" s="6">
        <f t="shared" si="9"/>
        <v>100</v>
      </c>
      <c r="B104" s="203"/>
      <c r="C104" s="2" t="s">
        <v>112</v>
      </c>
      <c r="D104" s="23">
        <v>833</v>
      </c>
      <c r="E104" s="16">
        <v>9492.1845945665063</v>
      </c>
      <c r="F104" s="16">
        <v>3291.7429593723778</v>
      </c>
      <c r="G104" s="16">
        <v>771.57649962101823</v>
      </c>
      <c r="H104" s="16">
        <v>292.32870583340144</v>
      </c>
      <c r="I104" s="16">
        <v>85.616208831803618</v>
      </c>
      <c r="J104" s="16">
        <v>317.8062474232853</v>
      </c>
      <c r="K104" s="16">
        <v>16.424652286577821</v>
      </c>
      <c r="L104" s="16">
        <v>75.574656516731267</v>
      </c>
      <c r="M104" s="16">
        <f t="shared" si="10"/>
        <v>14343.2545244517</v>
      </c>
    </row>
    <row r="105" spans="1:16" ht="15" customHeight="1" outlineLevel="1" x14ac:dyDescent="0.25">
      <c r="A105" s="6">
        <f t="shared" si="9"/>
        <v>101</v>
      </c>
      <c r="B105" s="203"/>
      <c r="C105" s="2" t="s">
        <v>113</v>
      </c>
      <c r="D105" s="23">
        <v>834</v>
      </c>
      <c r="E105" s="16">
        <v>352105.93038007658</v>
      </c>
      <c r="F105" s="16">
        <v>122104.89647929242</v>
      </c>
      <c r="G105" s="16">
        <v>28621.089123569502</v>
      </c>
      <c r="H105" s="16">
        <v>10843.728323951145</v>
      </c>
      <c r="I105" s="16">
        <v>3175.8732213860685</v>
      </c>
      <c r="J105" s="16">
        <v>11788.799861059493</v>
      </c>
      <c r="K105" s="16">
        <v>609.2609574665405</v>
      </c>
      <c r="L105" s="16">
        <v>2803.3888807019803</v>
      </c>
      <c r="M105" s="16">
        <f t="shared" si="10"/>
        <v>532052.96722750366</v>
      </c>
    </row>
    <row r="106" spans="1:16" ht="15" customHeight="1" outlineLevel="1" x14ac:dyDescent="0.25">
      <c r="A106" s="6">
        <f t="shared" si="9"/>
        <v>102</v>
      </c>
      <c r="B106" s="203"/>
      <c r="C106" s="2" t="s">
        <v>114</v>
      </c>
      <c r="D106" s="23">
        <v>835</v>
      </c>
      <c r="E106" s="16">
        <v>3830.2937660825883</v>
      </c>
      <c r="F106" s="16">
        <v>1328.2866985169574</v>
      </c>
      <c r="G106" s="16">
        <v>311.34715376752291</v>
      </c>
      <c r="H106" s="16">
        <v>117.96070845921042</v>
      </c>
      <c r="I106" s="16">
        <v>34.547919680344009</v>
      </c>
      <c r="J106" s="16">
        <v>128.24142600685508</v>
      </c>
      <c r="K106" s="16">
        <v>6.6276885617421151</v>
      </c>
      <c r="L106" s="16">
        <v>30.495944621174782</v>
      </c>
      <c r="M106" s="16">
        <f t="shared" si="10"/>
        <v>5787.8013056963964</v>
      </c>
    </row>
    <row r="107" spans="1:16" ht="15" customHeight="1" outlineLevel="1" x14ac:dyDescent="0.25">
      <c r="A107" s="6">
        <f t="shared" si="9"/>
        <v>103</v>
      </c>
      <c r="B107" s="203"/>
      <c r="C107" s="2" t="s">
        <v>115</v>
      </c>
      <c r="D107" s="23">
        <v>836</v>
      </c>
      <c r="E107" s="16">
        <v>5013.9761123849939</v>
      </c>
      <c r="F107" s="16">
        <v>1738.7694478520973</v>
      </c>
      <c r="G107" s="16">
        <v>407.56330636383825</v>
      </c>
      <c r="H107" s="16">
        <v>154.41431141700548</v>
      </c>
      <c r="I107" s="16">
        <v>45.224323404051219</v>
      </c>
      <c r="J107" s="16">
        <v>167.87209699432094</v>
      </c>
      <c r="K107" s="16">
        <v>8.6758546885267016</v>
      </c>
      <c r="L107" s="16">
        <v>39.920159442906048</v>
      </c>
      <c r="M107" s="16">
        <f t="shared" si="10"/>
        <v>7576.4156125477393</v>
      </c>
    </row>
    <row r="108" spans="1:16" ht="15" customHeight="1" outlineLevel="1" x14ac:dyDescent="0.25">
      <c r="A108" s="6">
        <f t="shared" si="9"/>
        <v>104</v>
      </c>
      <c r="B108" s="203"/>
      <c r="C108" s="2" t="s">
        <v>116</v>
      </c>
      <c r="D108" s="23">
        <v>837</v>
      </c>
      <c r="E108" s="16">
        <v>8606.9175630717582</v>
      </c>
      <c r="F108" s="16">
        <v>2984.7460305773575</v>
      </c>
      <c r="G108" s="16">
        <v>699.61717028163753</v>
      </c>
      <c r="H108" s="16">
        <v>265.06533320767608</v>
      </c>
      <c r="I108" s="16">
        <v>77.631407621368822</v>
      </c>
      <c r="J108" s="16">
        <v>288.16676976205832</v>
      </c>
      <c r="K108" s="16">
        <v>14.892844405239817</v>
      </c>
      <c r="L108" s="16">
        <v>68.526357870169051</v>
      </c>
      <c r="M108" s="16">
        <f t="shared" si="10"/>
        <v>13005.563476797264</v>
      </c>
    </row>
    <row r="109" spans="1:16" ht="15" customHeight="1" x14ac:dyDescent="0.25">
      <c r="A109" s="6">
        <f t="shared" si="9"/>
        <v>105</v>
      </c>
      <c r="B109" s="203"/>
      <c r="C109" s="206" t="s">
        <v>117</v>
      </c>
      <c r="D109" s="196"/>
      <c r="E109" s="20">
        <f>SUM(E101:E108)</f>
        <v>1362866.8022675714</v>
      </c>
      <c r="F109" s="20">
        <f t="shared" ref="F109:L109" si="14">SUM(F101:F108)</f>
        <v>472621.15019282378</v>
      </c>
      <c r="G109" s="20">
        <f t="shared" si="14"/>
        <v>110781.24179603845</v>
      </c>
      <c r="H109" s="20">
        <f t="shared" si="14"/>
        <v>41971.906947346935</v>
      </c>
      <c r="I109" s="20">
        <f t="shared" si="14"/>
        <v>12292.585293765202</v>
      </c>
      <c r="J109" s="20">
        <f t="shared" si="14"/>
        <v>45629.915837747132</v>
      </c>
      <c r="K109" s="20">
        <f t="shared" si="14"/>
        <v>2358.215131317444</v>
      </c>
      <c r="L109" s="20">
        <f t="shared" si="14"/>
        <v>10850.841493156971</v>
      </c>
      <c r="M109" s="20">
        <f t="shared" si="10"/>
        <v>2059372.6589597671</v>
      </c>
      <c r="N109" s="16"/>
      <c r="P109" s="16"/>
    </row>
    <row r="110" spans="1:16" ht="15" customHeight="1" outlineLevel="1" x14ac:dyDescent="0.25">
      <c r="A110" s="6">
        <f t="shared" si="9"/>
        <v>106</v>
      </c>
      <c r="B110" s="203"/>
      <c r="C110" s="28" t="s">
        <v>99</v>
      </c>
      <c r="D110" s="29">
        <v>840</v>
      </c>
      <c r="E110" s="16">
        <v>-129.65722437945612</v>
      </c>
      <c r="F110" s="16">
        <v>-44.787463266148336</v>
      </c>
      <c r="G110" s="16">
        <v>-10.313623747928975</v>
      </c>
      <c r="H110" s="16">
        <v>-3.6506815833117625</v>
      </c>
      <c r="I110" s="16">
        <v>-1.1555614439169195</v>
      </c>
      <c r="J110" s="16">
        <v>-3.9215096100021229</v>
      </c>
      <c r="K110" s="16">
        <v>-0.18094604610397855</v>
      </c>
      <c r="L110" s="16">
        <v>-0.83258598378633075</v>
      </c>
      <c r="M110" s="16">
        <f t="shared" si="10"/>
        <v>-194.49959606065454</v>
      </c>
    </row>
    <row r="111" spans="1:16" ht="15" customHeight="1" outlineLevel="1" x14ac:dyDescent="0.25">
      <c r="A111" s="6">
        <f t="shared" si="9"/>
        <v>107</v>
      </c>
      <c r="B111" s="203"/>
      <c r="C111" s="30" t="s">
        <v>118</v>
      </c>
      <c r="D111" s="29">
        <v>841</v>
      </c>
      <c r="E111" s="16">
        <v>650079.19000475225</v>
      </c>
      <c r="F111" s="16">
        <v>224556.69540800827</v>
      </c>
      <c r="G111" s="16">
        <v>51710.748893139084</v>
      </c>
      <c r="H111" s="16">
        <v>18303.89427201567</v>
      </c>
      <c r="I111" s="16">
        <v>5793.787820597985</v>
      </c>
      <c r="J111" s="16">
        <v>19661.779766357253</v>
      </c>
      <c r="K111" s="16">
        <v>907.23258691379988</v>
      </c>
      <c r="L111" s="16">
        <v>4174.4439967734424</v>
      </c>
      <c r="M111" s="16">
        <f t="shared" si="10"/>
        <v>975187.77274855773</v>
      </c>
    </row>
    <row r="112" spans="1:16" ht="15" customHeight="1" outlineLevel="1" x14ac:dyDescent="0.25">
      <c r="A112" s="6">
        <f t="shared" si="9"/>
        <v>108</v>
      </c>
      <c r="B112" s="203"/>
      <c r="C112" s="30" t="s">
        <v>68</v>
      </c>
      <c r="D112" s="29">
        <v>842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f t="shared" si="10"/>
        <v>0</v>
      </c>
    </row>
    <row r="113" spans="1:14" ht="15" customHeight="1" outlineLevel="1" x14ac:dyDescent="0.25">
      <c r="A113" s="6">
        <f t="shared" si="9"/>
        <v>109</v>
      </c>
      <c r="B113" s="203"/>
      <c r="C113" s="30" t="s">
        <v>119</v>
      </c>
      <c r="D113" s="29">
        <v>842.1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f t="shared" si="10"/>
        <v>0</v>
      </c>
    </row>
    <row r="114" spans="1:14" ht="15" customHeight="1" outlineLevel="1" x14ac:dyDescent="0.25">
      <c r="A114" s="6">
        <f t="shared" si="9"/>
        <v>110</v>
      </c>
      <c r="B114" s="203"/>
      <c r="C114" s="31" t="s">
        <v>120</v>
      </c>
      <c r="D114" s="29">
        <v>842.2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f t="shared" si="10"/>
        <v>0</v>
      </c>
    </row>
    <row r="115" spans="1:14" ht="15" customHeight="1" outlineLevel="1" x14ac:dyDescent="0.25">
      <c r="A115" s="6">
        <f t="shared" si="9"/>
        <v>111</v>
      </c>
      <c r="B115" s="203"/>
      <c r="C115" s="31" t="s">
        <v>107</v>
      </c>
      <c r="D115" s="29">
        <v>842.3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f t="shared" si="10"/>
        <v>0</v>
      </c>
    </row>
    <row r="116" spans="1:14" ht="15" customHeight="1" x14ac:dyDescent="0.25">
      <c r="A116" s="6">
        <f t="shared" si="9"/>
        <v>112</v>
      </c>
      <c r="B116" s="203"/>
      <c r="C116" s="206" t="s">
        <v>121</v>
      </c>
      <c r="D116" s="196"/>
      <c r="E116" s="20">
        <f>SUM(E110:E115)</f>
        <v>649949.53278037277</v>
      </c>
      <c r="F116" s="20">
        <f t="shared" ref="F116:L116" si="15">SUM(F110:F115)</f>
        <v>224511.90794474212</v>
      </c>
      <c r="G116" s="20">
        <f t="shared" si="15"/>
        <v>51700.435269391157</v>
      </c>
      <c r="H116" s="20">
        <f t="shared" si="15"/>
        <v>18300.243590432357</v>
      </c>
      <c r="I116" s="20">
        <f t="shared" si="15"/>
        <v>5792.6322591540684</v>
      </c>
      <c r="J116" s="20">
        <f t="shared" si="15"/>
        <v>19657.858256747251</v>
      </c>
      <c r="K116" s="20">
        <f t="shared" si="15"/>
        <v>907.05164086769594</v>
      </c>
      <c r="L116" s="20">
        <f t="shared" si="15"/>
        <v>4173.6114107896565</v>
      </c>
      <c r="M116" s="20">
        <f t="shared" si="10"/>
        <v>974993.27315249713</v>
      </c>
      <c r="N116" s="16"/>
    </row>
    <row r="117" spans="1:14" ht="15" customHeight="1" outlineLevel="1" x14ac:dyDescent="0.25">
      <c r="A117" s="6">
        <f t="shared" si="9"/>
        <v>113</v>
      </c>
      <c r="B117" s="203"/>
      <c r="C117" s="30" t="s">
        <v>69</v>
      </c>
      <c r="D117" s="29">
        <v>843.1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f t="shared" si="10"/>
        <v>0</v>
      </c>
    </row>
    <row r="118" spans="1:14" ht="15" customHeight="1" outlineLevel="1" x14ac:dyDescent="0.25">
      <c r="A118" s="6">
        <f t="shared" si="9"/>
        <v>114</v>
      </c>
      <c r="B118" s="203"/>
      <c r="C118" s="30" t="s">
        <v>70</v>
      </c>
      <c r="D118" s="29">
        <v>843.2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f t="shared" si="10"/>
        <v>0</v>
      </c>
    </row>
    <row r="119" spans="1:14" ht="15" customHeight="1" outlineLevel="1" x14ac:dyDescent="0.25">
      <c r="A119" s="6">
        <f t="shared" si="9"/>
        <v>115</v>
      </c>
      <c r="B119" s="203"/>
      <c r="C119" s="30" t="s">
        <v>122</v>
      </c>
      <c r="D119" s="29">
        <v>843.3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f t="shared" si="10"/>
        <v>0</v>
      </c>
    </row>
    <row r="120" spans="1:14" ht="15" customHeight="1" outlineLevel="1" x14ac:dyDescent="0.25">
      <c r="A120" s="6">
        <f t="shared" si="9"/>
        <v>116</v>
      </c>
      <c r="B120" s="203"/>
      <c r="C120" s="30" t="s">
        <v>115</v>
      </c>
      <c r="D120" s="29">
        <v>843.4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f t="shared" si="10"/>
        <v>0</v>
      </c>
    </row>
    <row r="121" spans="1:14" ht="15" customHeight="1" outlineLevel="1" x14ac:dyDescent="0.25">
      <c r="A121" s="6">
        <f t="shared" si="9"/>
        <v>117</v>
      </c>
      <c r="B121" s="203"/>
      <c r="C121" s="30" t="s">
        <v>123</v>
      </c>
      <c r="D121" s="29">
        <v>843.5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f t="shared" si="10"/>
        <v>0</v>
      </c>
    </row>
    <row r="122" spans="1:14" ht="15" customHeight="1" outlineLevel="1" x14ac:dyDescent="0.25">
      <c r="A122" s="6">
        <f t="shared" si="9"/>
        <v>118</v>
      </c>
      <c r="B122" s="203"/>
      <c r="C122" s="30" t="s">
        <v>124</v>
      </c>
      <c r="D122" s="29">
        <v>843.6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f t="shared" si="10"/>
        <v>0</v>
      </c>
    </row>
    <row r="123" spans="1:14" ht="15" customHeight="1" outlineLevel="1" x14ac:dyDescent="0.25">
      <c r="A123" s="6">
        <f t="shared" si="9"/>
        <v>119</v>
      </c>
      <c r="B123" s="203"/>
      <c r="C123" s="30" t="s">
        <v>125</v>
      </c>
      <c r="D123" s="29">
        <v>843.7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f t="shared" si="10"/>
        <v>0</v>
      </c>
    </row>
    <row r="124" spans="1:14" ht="15" customHeight="1" outlineLevel="1" x14ac:dyDescent="0.25">
      <c r="A124" s="6">
        <f t="shared" si="9"/>
        <v>120</v>
      </c>
      <c r="B124" s="203"/>
      <c r="C124" s="30" t="s">
        <v>126</v>
      </c>
      <c r="D124" s="29">
        <v>843.8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f t="shared" si="10"/>
        <v>0</v>
      </c>
    </row>
    <row r="125" spans="1:14" ht="15" customHeight="1" outlineLevel="1" x14ac:dyDescent="0.25">
      <c r="A125" s="6">
        <f t="shared" si="9"/>
        <v>121</v>
      </c>
      <c r="B125" s="203"/>
      <c r="C125" s="30" t="s">
        <v>116</v>
      </c>
      <c r="D125" s="29">
        <v>843.9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f t="shared" si="10"/>
        <v>0</v>
      </c>
    </row>
    <row r="126" spans="1:14" ht="15" customHeight="1" x14ac:dyDescent="0.25">
      <c r="A126" s="6">
        <f t="shared" si="9"/>
        <v>122</v>
      </c>
      <c r="B126" s="203"/>
      <c r="C126" s="206" t="s">
        <v>127</v>
      </c>
      <c r="D126" s="196"/>
      <c r="E126" s="20">
        <f>SUM(E117:E125)</f>
        <v>0</v>
      </c>
      <c r="F126" s="20">
        <f t="shared" ref="F126:L126" si="16">SUM(F117:F125)</f>
        <v>0</v>
      </c>
      <c r="G126" s="20">
        <f t="shared" si="16"/>
        <v>0</v>
      </c>
      <c r="H126" s="20">
        <f t="shared" si="16"/>
        <v>0</v>
      </c>
      <c r="I126" s="20">
        <f t="shared" si="16"/>
        <v>0</v>
      </c>
      <c r="J126" s="20">
        <f t="shared" si="16"/>
        <v>0</v>
      </c>
      <c r="K126" s="20">
        <f t="shared" si="16"/>
        <v>0</v>
      </c>
      <c r="L126" s="20">
        <f t="shared" si="16"/>
        <v>0</v>
      </c>
      <c r="M126" s="20">
        <f t="shared" si="10"/>
        <v>0</v>
      </c>
    </row>
    <row r="127" spans="1:14" ht="15" customHeight="1" x14ac:dyDescent="0.25">
      <c r="A127" s="6">
        <f t="shared" si="9"/>
        <v>123</v>
      </c>
      <c r="B127" s="203"/>
      <c r="C127" s="30" t="s">
        <v>128</v>
      </c>
      <c r="D127" s="32">
        <v>844.1</v>
      </c>
      <c r="E127" s="33">
        <v>-15360.419171090221</v>
      </c>
      <c r="F127" s="16">
        <v>-5219.191153987892</v>
      </c>
      <c r="G127" s="16">
        <v>-1110.4186658955407</v>
      </c>
      <c r="H127" s="16">
        <v>-263.4172247667691</v>
      </c>
      <c r="I127" s="16">
        <v>-130.03293029199284</v>
      </c>
      <c r="J127" s="16">
        <v>-257.38476923775909</v>
      </c>
      <c r="K127" s="16">
        <v>0</v>
      </c>
      <c r="L127" s="16">
        <v>0</v>
      </c>
      <c r="M127" s="16">
        <f t="shared" si="10"/>
        <v>-22340.863915270176</v>
      </c>
    </row>
    <row r="128" spans="1:14" ht="15" customHeight="1" x14ac:dyDescent="0.25">
      <c r="A128" s="6">
        <f t="shared" si="9"/>
        <v>124</v>
      </c>
      <c r="B128" s="203"/>
      <c r="C128" s="30" t="s">
        <v>129</v>
      </c>
      <c r="D128" s="32">
        <v>846.2</v>
      </c>
      <c r="E128" s="34">
        <v>-1798.2812725743563</v>
      </c>
      <c r="F128" s="16">
        <v>-611.02328039762858</v>
      </c>
      <c r="G128" s="16">
        <v>-129.99938799555713</v>
      </c>
      <c r="H128" s="16">
        <v>-30.83888902349333</v>
      </c>
      <c r="I128" s="16">
        <v>-15.223268372920366</v>
      </c>
      <c r="J128" s="16">
        <v>-30.132654923718672</v>
      </c>
      <c r="K128" s="16">
        <v>0</v>
      </c>
      <c r="L128" s="16">
        <v>0</v>
      </c>
      <c r="M128" s="16">
        <f t="shared" ref="M128" si="17">SUM(E128:L128)</f>
        <v>-2615.4987532876744</v>
      </c>
    </row>
    <row r="129" spans="1:14" ht="15" customHeight="1" x14ac:dyDescent="0.25">
      <c r="A129" s="6">
        <f t="shared" si="9"/>
        <v>125</v>
      </c>
      <c r="B129" s="204"/>
      <c r="C129" s="206" t="s">
        <v>130</v>
      </c>
      <c r="D129" s="196"/>
      <c r="E129" s="20">
        <f>SUM(E127:E128)</f>
        <v>-17158.700443664577</v>
      </c>
      <c r="F129" s="20">
        <f t="shared" ref="F129:M129" si="18">SUM(F127:F128)</f>
        <v>-5830.2144343855207</v>
      </c>
      <c r="G129" s="20">
        <f t="shared" si="18"/>
        <v>-1240.4180538910978</v>
      </c>
      <c r="H129" s="20">
        <f t="shared" si="18"/>
        <v>-294.25611379026242</v>
      </c>
      <c r="I129" s="20">
        <f t="shared" si="18"/>
        <v>-145.2561986649132</v>
      </c>
      <c r="J129" s="20">
        <f t="shared" si="18"/>
        <v>-287.51742416147778</v>
      </c>
      <c r="K129" s="20">
        <f t="shared" si="18"/>
        <v>0</v>
      </c>
      <c r="L129" s="20">
        <f t="shared" si="18"/>
        <v>0</v>
      </c>
      <c r="M129" s="20">
        <f t="shared" si="18"/>
        <v>-24956.362668557849</v>
      </c>
      <c r="N129" s="16"/>
    </row>
    <row r="130" spans="1:14" ht="15" customHeight="1" x14ac:dyDescent="0.25">
      <c r="A130" s="6">
        <f t="shared" si="9"/>
        <v>126</v>
      </c>
      <c r="B130" s="200" t="s">
        <v>131</v>
      </c>
      <c r="C130" s="200"/>
      <c r="D130" s="200"/>
      <c r="E130" s="20">
        <f t="shared" ref="E130:L130" si="19">E100+E109+E116+E126+E129</f>
        <v>2477544.4642856829</v>
      </c>
      <c r="F130" s="20">
        <f t="shared" si="19"/>
        <v>858413.75089371589</v>
      </c>
      <c r="G130" s="20">
        <f t="shared" si="19"/>
        <v>200411.64698227803</v>
      </c>
      <c r="H130" s="20">
        <f t="shared" si="19"/>
        <v>74818.456348960579</v>
      </c>
      <c r="I130" s="20">
        <f t="shared" si="19"/>
        <v>22286.413220236314</v>
      </c>
      <c r="J130" s="20">
        <f t="shared" si="19"/>
        <v>81134.22915032602</v>
      </c>
      <c r="K130" s="20">
        <f t="shared" si="19"/>
        <v>4099.0920671050235</v>
      </c>
      <c r="L130" s="20">
        <f t="shared" si="19"/>
        <v>18861.128357345962</v>
      </c>
      <c r="M130" s="20">
        <f t="shared" si="10"/>
        <v>3737569.1813056516</v>
      </c>
      <c r="N130" s="16"/>
    </row>
    <row r="131" spans="1:14" ht="15" customHeight="1" outlineLevel="1" x14ac:dyDescent="0.25">
      <c r="A131" s="6">
        <f t="shared" si="9"/>
        <v>127</v>
      </c>
      <c r="B131" s="192" t="s">
        <v>132</v>
      </c>
      <c r="C131" s="28" t="s">
        <v>99</v>
      </c>
      <c r="D131" s="35">
        <v>850</v>
      </c>
      <c r="M131" s="2">
        <f t="shared" si="10"/>
        <v>0</v>
      </c>
    </row>
    <row r="132" spans="1:14" ht="15" customHeight="1" outlineLevel="1" x14ac:dyDescent="0.25">
      <c r="A132" s="6">
        <f t="shared" si="9"/>
        <v>128</v>
      </c>
      <c r="B132" s="203"/>
      <c r="C132" s="31" t="s">
        <v>133</v>
      </c>
      <c r="D132" s="26">
        <v>851</v>
      </c>
      <c r="M132" s="2">
        <f t="shared" si="10"/>
        <v>0</v>
      </c>
    </row>
    <row r="133" spans="1:14" ht="15" customHeight="1" outlineLevel="1" x14ac:dyDescent="0.25">
      <c r="A133" s="6">
        <f t="shared" si="9"/>
        <v>129</v>
      </c>
      <c r="B133" s="203"/>
      <c r="C133" s="31" t="s">
        <v>134</v>
      </c>
      <c r="D133" s="26">
        <v>852</v>
      </c>
      <c r="M133" s="2">
        <f t="shared" si="10"/>
        <v>0</v>
      </c>
    </row>
    <row r="134" spans="1:14" ht="15" customHeight="1" outlineLevel="1" x14ac:dyDescent="0.25">
      <c r="A134" s="6">
        <f t="shared" si="9"/>
        <v>130</v>
      </c>
      <c r="B134" s="203"/>
      <c r="C134" s="31" t="s">
        <v>135</v>
      </c>
      <c r="D134" s="26">
        <v>853</v>
      </c>
      <c r="M134" s="2">
        <f t="shared" si="10"/>
        <v>0</v>
      </c>
    </row>
    <row r="135" spans="1:14" ht="15" customHeight="1" outlineLevel="1" x14ac:dyDescent="0.25">
      <c r="A135" s="6">
        <f t="shared" ref="A135:A198" si="20">A134+1</f>
        <v>131</v>
      </c>
      <c r="B135" s="203"/>
      <c r="C135" s="31" t="s">
        <v>136</v>
      </c>
      <c r="D135" s="26">
        <v>854</v>
      </c>
      <c r="M135" s="2">
        <f t="shared" si="10"/>
        <v>0</v>
      </c>
    </row>
    <row r="136" spans="1:14" ht="15" customHeight="1" outlineLevel="1" x14ac:dyDescent="0.25">
      <c r="A136" s="6">
        <f t="shared" si="20"/>
        <v>132</v>
      </c>
      <c r="B136" s="203"/>
      <c r="C136" s="31" t="s">
        <v>137</v>
      </c>
      <c r="D136" s="26">
        <v>855</v>
      </c>
      <c r="M136" s="2">
        <f t="shared" ref="M136:M199" si="21">SUM(E136:L136)</f>
        <v>0</v>
      </c>
    </row>
    <row r="137" spans="1:14" ht="15" customHeight="1" outlineLevel="1" x14ac:dyDescent="0.25">
      <c r="A137" s="6">
        <f t="shared" si="20"/>
        <v>133</v>
      </c>
      <c r="B137" s="203"/>
      <c r="C137" s="31" t="s">
        <v>138</v>
      </c>
      <c r="D137" s="26">
        <v>856</v>
      </c>
      <c r="M137" s="2">
        <f t="shared" si="21"/>
        <v>0</v>
      </c>
    </row>
    <row r="138" spans="1:14" ht="15" customHeight="1" outlineLevel="1" x14ac:dyDescent="0.25">
      <c r="A138" s="6">
        <f t="shared" si="20"/>
        <v>134</v>
      </c>
      <c r="B138" s="203"/>
      <c r="C138" s="31" t="s">
        <v>105</v>
      </c>
      <c r="D138" s="26">
        <v>857</v>
      </c>
      <c r="M138" s="2">
        <f t="shared" si="21"/>
        <v>0</v>
      </c>
    </row>
    <row r="139" spans="1:14" ht="15" customHeight="1" outlineLevel="1" x14ac:dyDescent="0.25">
      <c r="A139" s="6">
        <f t="shared" si="20"/>
        <v>135</v>
      </c>
      <c r="B139" s="203"/>
      <c r="C139" s="31" t="s">
        <v>139</v>
      </c>
      <c r="D139" s="26">
        <v>858</v>
      </c>
      <c r="M139" s="2">
        <f t="shared" si="21"/>
        <v>0</v>
      </c>
    </row>
    <row r="140" spans="1:14" ht="15" customHeight="1" outlineLevel="1" x14ac:dyDescent="0.25">
      <c r="A140" s="6">
        <f t="shared" si="20"/>
        <v>136</v>
      </c>
      <c r="B140" s="203"/>
      <c r="C140" s="31" t="s">
        <v>108</v>
      </c>
      <c r="D140" s="26">
        <v>859</v>
      </c>
      <c r="M140" s="2">
        <f t="shared" si="21"/>
        <v>0</v>
      </c>
    </row>
    <row r="141" spans="1:14" ht="15" customHeight="1" outlineLevel="1" x14ac:dyDescent="0.25">
      <c r="A141" s="6">
        <f t="shared" si="20"/>
        <v>137</v>
      </c>
      <c r="B141" s="203"/>
      <c r="C141" s="31" t="s">
        <v>68</v>
      </c>
      <c r="D141" s="26">
        <v>860</v>
      </c>
      <c r="M141" s="2">
        <f t="shared" si="21"/>
        <v>0</v>
      </c>
    </row>
    <row r="142" spans="1:14" ht="15" customHeight="1" x14ac:dyDescent="0.25">
      <c r="A142" s="6">
        <f t="shared" si="20"/>
        <v>138</v>
      </c>
      <c r="B142" s="203"/>
      <c r="C142" s="206" t="s">
        <v>140</v>
      </c>
      <c r="D142" s="196"/>
      <c r="E142" s="20">
        <f>SUM(E131:E141)</f>
        <v>0</v>
      </c>
      <c r="F142" s="20">
        <f t="shared" ref="F142:L142" si="22">SUM(F131:F141)</f>
        <v>0</v>
      </c>
      <c r="G142" s="20">
        <f t="shared" si="22"/>
        <v>0</v>
      </c>
      <c r="H142" s="20">
        <f t="shared" si="22"/>
        <v>0</v>
      </c>
      <c r="I142" s="20">
        <f t="shared" si="22"/>
        <v>0</v>
      </c>
      <c r="J142" s="20">
        <f t="shared" si="22"/>
        <v>0</v>
      </c>
      <c r="K142" s="20">
        <f t="shared" si="22"/>
        <v>0</v>
      </c>
      <c r="L142" s="20">
        <f t="shared" si="22"/>
        <v>0</v>
      </c>
      <c r="M142" s="20">
        <f t="shared" si="21"/>
        <v>0</v>
      </c>
    </row>
    <row r="143" spans="1:14" ht="15" customHeight="1" outlineLevel="1" x14ac:dyDescent="0.25">
      <c r="A143" s="6">
        <f t="shared" si="20"/>
        <v>139</v>
      </c>
      <c r="B143" s="203"/>
      <c r="C143" s="28" t="s">
        <v>69</v>
      </c>
      <c r="D143" s="35">
        <v>861</v>
      </c>
      <c r="M143" s="2">
        <f t="shared" si="21"/>
        <v>0</v>
      </c>
    </row>
    <row r="144" spans="1:14" ht="15" customHeight="1" outlineLevel="1" x14ac:dyDescent="0.25">
      <c r="A144" s="6">
        <f t="shared" si="20"/>
        <v>140</v>
      </c>
      <c r="B144" s="203"/>
      <c r="C144" s="31" t="s">
        <v>70</v>
      </c>
      <c r="D144" s="26">
        <v>862</v>
      </c>
      <c r="M144" s="2">
        <f t="shared" si="21"/>
        <v>0</v>
      </c>
    </row>
    <row r="145" spans="1:13" ht="15" customHeight="1" outlineLevel="1" x14ac:dyDescent="0.25">
      <c r="A145" s="6">
        <f t="shared" si="20"/>
        <v>141</v>
      </c>
      <c r="B145" s="203"/>
      <c r="C145" s="31" t="s">
        <v>141</v>
      </c>
      <c r="D145" s="26">
        <v>863</v>
      </c>
      <c r="M145" s="2">
        <f t="shared" si="21"/>
        <v>0</v>
      </c>
    </row>
    <row r="146" spans="1:13" ht="15" customHeight="1" outlineLevel="1" x14ac:dyDescent="0.25">
      <c r="A146" s="6">
        <f t="shared" si="20"/>
        <v>142</v>
      </c>
      <c r="B146" s="203"/>
      <c r="C146" s="31" t="s">
        <v>113</v>
      </c>
      <c r="D146" s="26">
        <v>864</v>
      </c>
      <c r="M146" s="2">
        <f t="shared" si="21"/>
        <v>0</v>
      </c>
    </row>
    <row r="147" spans="1:13" ht="15" customHeight="1" outlineLevel="1" x14ac:dyDescent="0.25">
      <c r="A147" s="6">
        <f t="shared" si="20"/>
        <v>143</v>
      </c>
      <c r="B147" s="203"/>
      <c r="C147" s="31" t="s">
        <v>114</v>
      </c>
      <c r="D147" s="26">
        <v>865</v>
      </c>
      <c r="M147" s="2">
        <f t="shared" si="21"/>
        <v>0</v>
      </c>
    </row>
    <row r="148" spans="1:13" ht="15" customHeight="1" outlineLevel="1" x14ac:dyDescent="0.25">
      <c r="A148" s="6">
        <f t="shared" si="20"/>
        <v>144</v>
      </c>
      <c r="B148" s="203"/>
      <c r="C148" s="31" t="s">
        <v>142</v>
      </c>
      <c r="D148" s="26">
        <v>866</v>
      </c>
      <c r="M148" s="2">
        <f t="shared" si="21"/>
        <v>0</v>
      </c>
    </row>
    <row r="149" spans="1:13" ht="15" customHeight="1" outlineLevel="1" x14ac:dyDescent="0.25">
      <c r="A149" s="6">
        <f t="shared" si="20"/>
        <v>145</v>
      </c>
      <c r="B149" s="203"/>
      <c r="C149" s="31" t="s">
        <v>116</v>
      </c>
      <c r="D149" s="26">
        <v>867</v>
      </c>
      <c r="M149" s="2">
        <f t="shared" si="21"/>
        <v>0</v>
      </c>
    </row>
    <row r="150" spans="1:13" ht="15" customHeight="1" x14ac:dyDescent="0.25">
      <c r="A150" s="6">
        <f t="shared" si="20"/>
        <v>146</v>
      </c>
      <c r="B150" s="204"/>
      <c r="C150" s="206" t="s">
        <v>143</v>
      </c>
      <c r="D150" s="196"/>
      <c r="E150" s="20">
        <f>SUM(E143:E149)</f>
        <v>0</v>
      </c>
      <c r="F150" s="20">
        <f t="shared" ref="F150:L150" si="23">SUM(F143:F149)</f>
        <v>0</v>
      </c>
      <c r="G150" s="20">
        <f t="shared" si="23"/>
        <v>0</v>
      </c>
      <c r="H150" s="20">
        <f t="shared" si="23"/>
        <v>0</v>
      </c>
      <c r="I150" s="20">
        <f t="shared" si="23"/>
        <v>0</v>
      </c>
      <c r="J150" s="20">
        <f t="shared" si="23"/>
        <v>0</v>
      </c>
      <c r="K150" s="20">
        <f t="shared" si="23"/>
        <v>0</v>
      </c>
      <c r="L150" s="20">
        <f t="shared" si="23"/>
        <v>0</v>
      </c>
      <c r="M150" s="20">
        <f t="shared" si="21"/>
        <v>0</v>
      </c>
    </row>
    <row r="151" spans="1:13" ht="15" customHeight="1" x14ac:dyDescent="0.25">
      <c r="A151" s="6">
        <f t="shared" si="20"/>
        <v>147</v>
      </c>
      <c r="B151" s="200" t="s">
        <v>144</v>
      </c>
      <c r="C151" s="200"/>
      <c r="D151" s="200"/>
      <c r="E151" s="20">
        <f>E150+E142</f>
        <v>0</v>
      </c>
      <c r="F151" s="20">
        <f t="shared" ref="F151:L151" si="24">F150+F142</f>
        <v>0</v>
      </c>
      <c r="G151" s="20">
        <f t="shared" si="24"/>
        <v>0</v>
      </c>
      <c r="H151" s="20">
        <f t="shared" si="24"/>
        <v>0</v>
      </c>
      <c r="I151" s="20">
        <f t="shared" si="24"/>
        <v>0</v>
      </c>
      <c r="J151" s="20">
        <f t="shared" si="24"/>
        <v>0</v>
      </c>
      <c r="K151" s="20">
        <f t="shared" si="24"/>
        <v>0</v>
      </c>
      <c r="L151" s="20">
        <f t="shared" si="24"/>
        <v>0</v>
      </c>
      <c r="M151" s="20">
        <f t="shared" si="21"/>
        <v>0</v>
      </c>
    </row>
    <row r="152" spans="1:13" ht="15" customHeight="1" outlineLevel="1" x14ac:dyDescent="0.25">
      <c r="A152" s="6">
        <f t="shared" si="20"/>
        <v>148</v>
      </c>
      <c r="B152" s="192" t="s">
        <v>145</v>
      </c>
      <c r="C152" s="2" t="s">
        <v>99</v>
      </c>
      <c r="D152" s="23">
        <v>870</v>
      </c>
      <c r="E152" s="16">
        <v>972578.80378092919</v>
      </c>
      <c r="F152" s="16">
        <v>428455.36872708233</v>
      </c>
      <c r="G152" s="16">
        <v>105908.67662189768</v>
      </c>
      <c r="H152" s="16">
        <v>39891.780035053045</v>
      </c>
      <c r="I152" s="16">
        <v>4337.3528312828348</v>
      </c>
      <c r="J152" s="16">
        <v>22403.980132421559</v>
      </c>
      <c r="K152" s="16">
        <v>3386.844389418904</v>
      </c>
      <c r="L152" s="16">
        <v>1531.4418845031414</v>
      </c>
      <c r="M152" s="16">
        <f t="shared" si="21"/>
        <v>1578494.2484025888</v>
      </c>
    </row>
    <row r="153" spans="1:13" ht="15" customHeight="1" outlineLevel="1" x14ac:dyDescent="0.25">
      <c r="A153" s="6">
        <f t="shared" si="20"/>
        <v>149</v>
      </c>
      <c r="B153" s="203"/>
      <c r="C153" s="2" t="s">
        <v>146</v>
      </c>
      <c r="D153" s="23">
        <v>871</v>
      </c>
      <c r="E153" s="16">
        <v>250871.74282634159</v>
      </c>
      <c r="F153" s="16">
        <v>96806.10473614074</v>
      </c>
      <c r="G153" s="16">
        <v>26554.212252425386</v>
      </c>
      <c r="H153" s="16">
        <v>9349.0713270672186</v>
      </c>
      <c r="I153" s="16">
        <v>835.4852544392262</v>
      </c>
      <c r="J153" s="16">
        <v>6055.8250107558524</v>
      </c>
      <c r="K153" s="16">
        <v>966.45755454061589</v>
      </c>
      <c r="L153" s="16">
        <v>380.80741367467346</v>
      </c>
      <c r="M153" s="16">
        <f t="shared" si="21"/>
        <v>391819.70637538529</v>
      </c>
    </row>
    <row r="154" spans="1:13" ht="15" customHeight="1" outlineLevel="1" x14ac:dyDescent="0.25">
      <c r="A154" s="6">
        <f t="shared" si="20"/>
        <v>150</v>
      </c>
      <c r="B154" s="203"/>
      <c r="C154" s="2" t="s">
        <v>135</v>
      </c>
      <c r="D154" s="23">
        <v>872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f t="shared" si="21"/>
        <v>0</v>
      </c>
    </row>
    <row r="155" spans="1:13" ht="15" customHeight="1" outlineLevel="1" x14ac:dyDescent="0.25">
      <c r="A155" s="6">
        <f t="shared" si="20"/>
        <v>151</v>
      </c>
      <c r="B155" s="203"/>
      <c r="C155" s="2" t="s">
        <v>147</v>
      </c>
      <c r="D155" s="23">
        <v>873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f t="shared" si="21"/>
        <v>0</v>
      </c>
    </row>
    <row r="156" spans="1:13" ht="15" customHeight="1" outlineLevel="1" x14ac:dyDescent="0.25">
      <c r="A156" s="6">
        <f t="shared" si="20"/>
        <v>152</v>
      </c>
      <c r="B156" s="203"/>
      <c r="C156" s="2" t="s">
        <v>148</v>
      </c>
      <c r="D156" s="23">
        <v>874</v>
      </c>
      <c r="E156" s="16">
        <v>12181799.146944314</v>
      </c>
      <c r="F156" s="16">
        <v>6960321.0558602791</v>
      </c>
      <c r="G156" s="16">
        <v>933039.62777797133</v>
      </c>
      <c r="H156" s="16">
        <v>378806.16391485767</v>
      </c>
      <c r="I156" s="16">
        <v>32447.896115240612</v>
      </c>
      <c r="J156" s="16">
        <v>204004.11695426065</v>
      </c>
      <c r="K156" s="16">
        <v>34291.126787395209</v>
      </c>
      <c r="L156" s="16">
        <v>25419.391586546772</v>
      </c>
      <c r="M156" s="16">
        <f t="shared" si="21"/>
        <v>20750128.525940865</v>
      </c>
    </row>
    <row r="157" spans="1:13" ht="15" customHeight="1" outlineLevel="1" x14ac:dyDescent="0.25">
      <c r="A157" s="6">
        <f t="shared" si="20"/>
        <v>153</v>
      </c>
      <c r="B157" s="203"/>
      <c r="C157" s="2" t="s">
        <v>149</v>
      </c>
      <c r="D157" s="23">
        <v>875</v>
      </c>
      <c r="E157" s="16">
        <v>1111192.0571896564</v>
      </c>
      <c r="F157" s="16">
        <v>428785.53582151257</v>
      </c>
      <c r="G157" s="16">
        <v>117617.19118860095</v>
      </c>
      <c r="H157" s="16">
        <v>41410.059513668944</v>
      </c>
      <c r="I157" s="16">
        <v>3700.6343088810672</v>
      </c>
      <c r="J157" s="16">
        <v>26823.206854111289</v>
      </c>
      <c r="K157" s="16">
        <v>4280.7529700938076</v>
      </c>
      <c r="L157" s="16">
        <v>1686.7191522926755</v>
      </c>
      <c r="M157" s="16">
        <f t="shared" si="21"/>
        <v>1735496.1569988178</v>
      </c>
    </row>
    <row r="158" spans="1:13" ht="15" customHeight="1" outlineLevel="1" x14ac:dyDescent="0.25">
      <c r="A158" s="6">
        <f t="shared" si="20"/>
        <v>154</v>
      </c>
      <c r="B158" s="203"/>
      <c r="C158" s="2" t="s">
        <v>150</v>
      </c>
      <c r="D158" s="23">
        <v>876</v>
      </c>
      <c r="E158" s="16">
        <v>5121.2343811559294</v>
      </c>
      <c r="F158" s="16">
        <v>625131.0884135511</v>
      </c>
      <c r="G158" s="16">
        <v>281571.38841193594</v>
      </c>
      <c r="H158" s="16">
        <v>139117.05574506763</v>
      </c>
      <c r="I158" s="16">
        <v>26354.439868464138</v>
      </c>
      <c r="J158" s="16">
        <v>35073.422457818415</v>
      </c>
      <c r="K158" s="16">
        <v>1673.1222159170336</v>
      </c>
      <c r="L158" s="16">
        <v>1673.1222159170336</v>
      </c>
      <c r="M158" s="16">
        <f t="shared" si="21"/>
        <v>1115714.8737098272</v>
      </c>
    </row>
    <row r="159" spans="1:13" ht="15" customHeight="1" outlineLevel="1" x14ac:dyDescent="0.25">
      <c r="A159" s="6">
        <f t="shared" si="20"/>
        <v>155</v>
      </c>
      <c r="B159" s="203"/>
      <c r="C159" s="2" t="s">
        <v>151</v>
      </c>
      <c r="D159" s="23">
        <v>877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f t="shared" si="21"/>
        <v>0</v>
      </c>
    </row>
    <row r="160" spans="1:13" ht="15" customHeight="1" outlineLevel="1" x14ac:dyDescent="0.25">
      <c r="A160" s="6">
        <f t="shared" si="20"/>
        <v>156</v>
      </c>
      <c r="B160" s="203"/>
      <c r="C160" s="2" t="s">
        <v>152</v>
      </c>
      <c r="D160" s="23">
        <v>878</v>
      </c>
      <c r="E160" s="16">
        <v>1846348.6021439014</v>
      </c>
      <c r="F160" s="16">
        <v>539695.14968165499</v>
      </c>
      <c r="G160" s="16">
        <v>9310.4952059730276</v>
      </c>
      <c r="H160" s="16">
        <v>81.580863973312049</v>
      </c>
      <c r="I160" s="16">
        <v>1116.2094545224961</v>
      </c>
      <c r="J160" s="16">
        <v>0</v>
      </c>
      <c r="K160" s="16">
        <v>0</v>
      </c>
      <c r="L160" s="16">
        <v>0</v>
      </c>
      <c r="M160" s="16">
        <f t="shared" si="21"/>
        <v>2396552.0373500246</v>
      </c>
    </row>
    <row r="161" spans="1:14" ht="15" customHeight="1" outlineLevel="1" x14ac:dyDescent="0.25">
      <c r="A161" s="6">
        <f t="shared" si="20"/>
        <v>157</v>
      </c>
      <c r="B161" s="203"/>
      <c r="C161" s="2" t="s">
        <v>153</v>
      </c>
      <c r="D161" s="23">
        <v>879</v>
      </c>
      <c r="E161" s="16">
        <v>1319626.3026705906</v>
      </c>
      <c r="F161" s="16">
        <v>509215.90701956814</v>
      </c>
      <c r="G161" s="16">
        <v>139679.48936861625</v>
      </c>
      <c r="H161" s="16">
        <v>49177.640693003268</v>
      </c>
      <c r="I161" s="16">
        <v>4394.7887666831648</v>
      </c>
      <c r="J161" s="16">
        <v>31854.627701517027</v>
      </c>
      <c r="K161" s="16">
        <v>5083.7244363121645</v>
      </c>
      <c r="L161" s="16">
        <v>2003.1091332789767</v>
      </c>
      <c r="M161" s="16">
        <f t="shared" si="21"/>
        <v>2061035.5897895694</v>
      </c>
    </row>
    <row r="162" spans="1:14" ht="15" customHeight="1" outlineLevel="1" x14ac:dyDescent="0.25">
      <c r="A162" s="6">
        <f t="shared" si="20"/>
        <v>158</v>
      </c>
      <c r="B162" s="203"/>
      <c r="C162" s="2" t="s">
        <v>108</v>
      </c>
      <c r="D162" s="23">
        <v>880</v>
      </c>
      <c r="E162" s="16">
        <v>11172266.322815772</v>
      </c>
      <c r="F162" s="16">
        <v>4311141.5084130364</v>
      </c>
      <c r="G162" s="16">
        <v>1182559.3745009196</v>
      </c>
      <c r="H162" s="16">
        <v>416349.46032681823</v>
      </c>
      <c r="I162" s="16">
        <v>37207.314248388255</v>
      </c>
      <c r="J162" s="16">
        <v>269688.76232253388</v>
      </c>
      <c r="K162" s="16">
        <v>43040.005491966738</v>
      </c>
      <c r="L162" s="16">
        <v>16958.792550108625</v>
      </c>
      <c r="M162" s="16">
        <f t="shared" si="21"/>
        <v>17449211.540669542</v>
      </c>
    </row>
    <row r="163" spans="1:14" ht="15" customHeight="1" outlineLevel="1" x14ac:dyDescent="0.25">
      <c r="A163" s="6">
        <f t="shared" si="20"/>
        <v>159</v>
      </c>
      <c r="B163" s="203"/>
      <c r="C163" s="2" t="s">
        <v>68</v>
      </c>
      <c r="D163" s="23">
        <v>881</v>
      </c>
      <c r="E163" s="16">
        <v>171720.28926627597</v>
      </c>
      <c r="F163" s="16">
        <v>66263.231246169729</v>
      </c>
      <c r="G163" s="16">
        <v>18176.208120740917</v>
      </c>
      <c r="H163" s="16">
        <v>6399.3864536841711</v>
      </c>
      <c r="I163" s="16">
        <v>571.88493193242857</v>
      </c>
      <c r="J163" s="16">
        <v>4145.1779737217703</v>
      </c>
      <c r="K163" s="16">
        <v>661.53473069373661</v>
      </c>
      <c r="L163" s="16">
        <v>260.66052116608142</v>
      </c>
      <c r="M163" s="16">
        <f t="shared" si="21"/>
        <v>268198.37324438483</v>
      </c>
    </row>
    <row r="164" spans="1:14" ht="15" customHeight="1" x14ac:dyDescent="0.25">
      <c r="A164" s="6">
        <f t="shared" si="20"/>
        <v>160</v>
      </c>
      <c r="B164" s="203"/>
      <c r="C164" s="195" t="s">
        <v>154</v>
      </c>
      <c r="D164" s="196"/>
      <c r="E164" s="20">
        <f>SUM(E152:E163)</f>
        <v>29031524.50201894</v>
      </c>
      <c r="F164" s="20">
        <f t="shared" ref="F164:L164" si="25">SUM(F152:F163)</f>
        <v>13965814.949918997</v>
      </c>
      <c r="G164" s="20">
        <f t="shared" si="25"/>
        <v>2814416.6634490811</v>
      </c>
      <c r="H164" s="20">
        <f t="shared" si="25"/>
        <v>1080582.1988731935</v>
      </c>
      <c r="I164" s="20">
        <f t="shared" si="25"/>
        <v>110966.00577983422</v>
      </c>
      <c r="J164" s="20">
        <f t="shared" si="25"/>
        <v>600049.11940714042</v>
      </c>
      <c r="K164" s="20">
        <f t="shared" si="25"/>
        <v>93383.568576338206</v>
      </c>
      <c r="L164" s="20">
        <f t="shared" si="25"/>
        <v>49914.04445748798</v>
      </c>
      <c r="M164" s="20">
        <f t="shared" si="21"/>
        <v>47746651.052481003</v>
      </c>
      <c r="N164" s="16"/>
    </row>
    <row r="165" spans="1:14" ht="15" customHeight="1" outlineLevel="1" x14ac:dyDescent="0.25">
      <c r="A165" s="6">
        <f t="shared" si="20"/>
        <v>161</v>
      </c>
      <c r="B165" s="203"/>
      <c r="C165" s="2" t="s">
        <v>69</v>
      </c>
      <c r="D165" s="23">
        <v>885</v>
      </c>
      <c r="E165" s="16">
        <v>33727.181974123356</v>
      </c>
      <c r="F165" s="16">
        <v>15887.481464535882</v>
      </c>
      <c r="G165" s="16">
        <v>3188.4658654879313</v>
      </c>
      <c r="H165" s="16">
        <v>1134.7827290984933</v>
      </c>
      <c r="I165" s="16">
        <v>122.06729565666977</v>
      </c>
      <c r="J165" s="16">
        <v>680.98842812483122</v>
      </c>
      <c r="K165" s="16">
        <v>104.8305207530815</v>
      </c>
      <c r="L165" s="16">
        <v>42.300250047009605</v>
      </c>
      <c r="M165" s="16">
        <f t="shared" si="21"/>
        <v>54888.098527827249</v>
      </c>
    </row>
    <row r="166" spans="1:14" ht="15" customHeight="1" outlineLevel="1" x14ac:dyDescent="0.25">
      <c r="A166" s="6">
        <f t="shared" si="20"/>
        <v>162</v>
      </c>
      <c r="B166" s="203"/>
      <c r="C166" s="2" t="s">
        <v>70</v>
      </c>
      <c r="D166" s="23">
        <v>886</v>
      </c>
      <c r="E166" s="16">
        <v>98547.992143545503</v>
      </c>
      <c r="F166" s="16">
        <v>38027.587888159454</v>
      </c>
      <c r="G166" s="16">
        <v>10431.084310047236</v>
      </c>
      <c r="H166" s="16">
        <v>3672.5228489644264</v>
      </c>
      <c r="I166" s="16">
        <v>328.19716307196535</v>
      </c>
      <c r="J166" s="16">
        <v>2378.8625568554512</v>
      </c>
      <c r="K166" s="16">
        <v>379.6459912899299</v>
      </c>
      <c r="L166" s="16">
        <v>149.58960936861311</v>
      </c>
      <c r="M166" s="16">
        <f t="shared" si="21"/>
        <v>153915.48251130263</v>
      </c>
    </row>
    <row r="167" spans="1:14" ht="15" customHeight="1" outlineLevel="1" x14ac:dyDescent="0.25">
      <c r="A167" s="6">
        <f t="shared" si="20"/>
        <v>163</v>
      </c>
      <c r="B167" s="203"/>
      <c r="C167" s="2" t="s">
        <v>141</v>
      </c>
      <c r="D167" s="23">
        <v>887</v>
      </c>
      <c r="E167" s="16">
        <v>5756766.8215750065</v>
      </c>
      <c r="F167" s="16">
        <v>2221414.6782433661</v>
      </c>
      <c r="G167" s="16">
        <v>609340.87811412127</v>
      </c>
      <c r="H167" s="16">
        <v>214533.62192909207</v>
      </c>
      <c r="I167" s="16">
        <v>19171.923224530932</v>
      </c>
      <c r="J167" s="16">
        <v>138963.32885651276</v>
      </c>
      <c r="K167" s="16">
        <v>22177.351349973353</v>
      </c>
      <c r="L167" s="16">
        <v>8738.4073620824111</v>
      </c>
      <c r="M167" s="16">
        <f t="shared" si="21"/>
        <v>8991107.0106546879</v>
      </c>
    </row>
    <row r="168" spans="1:14" ht="15" customHeight="1" outlineLevel="1" x14ac:dyDescent="0.25">
      <c r="A168" s="6">
        <f t="shared" si="20"/>
        <v>164</v>
      </c>
      <c r="B168" s="203"/>
      <c r="C168" s="2" t="s">
        <v>113</v>
      </c>
      <c r="D168" s="23">
        <v>888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16">
        <v>0</v>
      </c>
      <c r="K168" s="16">
        <v>0</v>
      </c>
      <c r="L168" s="16">
        <v>0</v>
      </c>
      <c r="M168" s="16">
        <f t="shared" si="21"/>
        <v>0</v>
      </c>
    </row>
    <row r="169" spans="1:14" ht="15" customHeight="1" outlineLevel="1" x14ac:dyDescent="0.25">
      <c r="A169" s="6">
        <f t="shared" si="20"/>
        <v>165</v>
      </c>
      <c r="B169" s="203"/>
      <c r="C169" s="2" t="s">
        <v>155</v>
      </c>
      <c r="D169" s="23">
        <v>889</v>
      </c>
      <c r="E169" s="16">
        <v>647254.43126488628</v>
      </c>
      <c r="F169" s="16">
        <v>249761.80879539324</v>
      </c>
      <c r="G169" s="16">
        <v>68510.432285026545</v>
      </c>
      <c r="H169" s="16">
        <v>24120.802831287896</v>
      </c>
      <c r="I169" s="16">
        <v>2155.5697229982293</v>
      </c>
      <c r="J169" s="16">
        <v>15624.157304514441</v>
      </c>
      <c r="K169" s="16">
        <v>2493.4810423781091</v>
      </c>
      <c r="L169" s="16">
        <v>982.49122512801659</v>
      </c>
      <c r="M169" s="16">
        <f t="shared" si="21"/>
        <v>1010903.1744716127</v>
      </c>
    </row>
    <row r="170" spans="1:14" ht="15" customHeight="1" outlineLevel="1" x14ac:dyDescent="0.25">
      <c r="A170" s="6">
        <f t="shared" si="20"/>
        <v>166</v>
      </c>
      <c r="B170" s="203"/>
      <c r="C170" s="2" t="s">
        <v>156</v>
      </c>
      <c r="D170" s="23">
        <v>890</v>
      </c>
      <c r="E170" s="16">
        <v>774.89011179364797</v>
      </c>
      <c r="F170" s="16">
        <v>94588.113515930178</v>
      </c>
      <c r="G170" s="16">
        <v>42604.354420343894</v>
      </c>
      <c r="H170" s="16">
        <v>21049.696783135052</v>
      </c>
      <c r="I170" s="16">
        <v>3987.6704200606578</v>
      </c>
      <c r="J170" s="16">
        <v>5306.9330998262794</v>
      </c>
      <c r="K170" s="16">
        <v>253.15886062683043</v>
      </c>
      <c r="L170" s="16">
        <v>253.15886062683043</v>
      </c>
      <c r="M170" s="16">
        <f t="shared" si="21"/>
        <v>168817.97607234339</v>
      </c>
    </row>
    <row r="171" spans="1:14" ht="15" customHeight="1" outlineLevel="1" x14ac:dyDescent="0.25">
      <c r="A171" s="6">
        <f t="shared" si="20"/>
        <v>167</v>
      </c>
      <c r="B171" s="203"/>
      <c r="C171" s="2" t="s">
        <v>157</v>
      </c>
      <c r="D171" s="23">
        <v>891</v>
      </c>
      <c r="E171" s="16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f t="shared" si="21"/>
        <v>0</v>
      </c>
    </row>
    <row r="172" spans="1:14" ht="15" customHeight="1" outlineLevel="1" x14ac:dyDescent="0.25">
      <c r="A172" s="6">
        <f t="shared" si="20"/>
        <v>168</v>
      </c>
      <c r="B172" s="203"/>
      <c r="C172" s="2" t="s">
        <v>158</v>
      </c>
      <c r="D172" s="23">
        <v>892</v>
      </c>
      <c r="E172" s="16">
        <v>2726114.0720873047</v>
      </c>
      <c r="F172" s="16">
        <v>2626640.2794467462</v>
      </c>
      <c r="G172" s="16">
        <v>40200.606646903507</v>
      </c>
      <c r="H172" s="16">
        <v>0</v>
      </c>
      <c r="I172" s="16">
        <v>3419.1302550829246</v>
      </c>
      <c r="J172" s="16">
        <v>0</v>
      </c>
      <c r="K172" s="16">
        <v>0</v>
      </c>
      <c r="L172" s="16">
        <v>0</v>
      </c>
      <c r="M172" s="16">
        <f t="shared" si="21"/>
        <v>5396374.0884360373</v>
      </c>
    </row>
    <row r="173" spans="1:14" ht="15" customHeight="1" outlineLevel="1" x14ac:dyDescent="0.25">
      <c r="A173" s="6">
        <f t="shared" si="20"/>
        <v>169</v>
      </c>
      <c r="B173" s="203"/>
      <c r="C173" s="2" t="s">
        <v>159</v>
      </c>
      <c r="D173" s="23">
        <v>893</v>
      </c>
      <c r="E173" s="16">
        <v>416316.60883859906</v>
      </c>
      <c r="F173" s="16">
        <v>121691.02533574276</v>
      </c>
      <c r="G173" s="16">
        <v>2099.3401713294807</v>
      </c>
      <c r="H173" s="16">
        <v>18.394938310162757</v>
      </c>
      <c r="I173" s="16">
        <v>251.68407218485294</v>
      </c>
      <c r="J173" s="16">
        <v>0</v>
      </c>
      <c r="K173" s="16">
        <v>0</v>
      </c>
      <c r="L173" s="16">
        <v>0</v>
      </c>
      <c r="M173" s="16">
        <f t="shared" si="21"/>
        <v>540377.05335616623</v>
      </c>
    </row>
    <row r="174" spans="1:14" ht="15" customHeight="1" outlineLevel="1" x14ac:dyDescent="0.25">
      <c r="A174" s="6">
        <f t="shared" si="20"/>
        <v>170</v>
      </c>
      <c r="B174" s="203"/>
      <c r="C174" s="2" t="s">
        <v>116</v>
      </c>
      <c r="D174" s="23">
        <v>894</v>
      </c>
      <c r="E174" s="16">
        <v>245486.24682346531</v>
      </c>
      <c r="F174" s="16">
        <v>94727.95562202789</v>
      </c>
      <c r="G174" s="16">
        <v>25984.169559159778</v>
      </c>
      <c r="H174" s="16">
        <v>9148.373609200371</v>
      </c>
      <c r="I174" s="16">
        <v>817.54978491383145</v>
      </c>
      <c r="J174" s="16">
        <v>5925.8238355652311</v>
      </c>
      <c r="K174" s="16">
        <v>945.71048578632031</v>
      </c>
      <c r="L174" s="16">
        <v>372.63257189653734</v>
      </c>
      <c r="M174" s="16">
        <f t="shared" si="21"/>
        <v>383408.46229201526</v>
      </c>
    </row>
    <row r="175" spans="1:14" ht="15" customHeight="1" x14ac:dyDescent="0.25">
      <c r="A175" s="6">
        <f t="shared" si="20"/>
        <v>171</v>
      </c>
      <c r="B175" s="204"/>
      <c r="C175" s="195" t="s">
        <v>160</v>
      </c>
      <c r="D175" s="196"/>
      <c r="E175" s="20">
        <f>SUM(E165:E174)</f>
        <v>9924988.2448187247</v>
      </c>
      <c r="F175" s="20">
        <f t="shared" ref="F175:L175" si="26">SUM(F165:F174)</f>
        <v>5462738.9303119015</v>
      </c>
      <c r="G175" s="20">
        <f t="shared" si="26"/>
        <v>802359.33137241961</v>
      </c>
      <c r="H175" s="20">
        <f t="shared" si="26"/>
        <v>273678.19566908845</v>
      </c>
      <c r="I175" s="20">
        <f t="shared" si="26"/>
        <v>30253.79193850006</v>
      </c>
      <c r="J175" s="20">
        <f t="shared" si="26"/>
        <v>168880.094081399</v>
      </c>
      <c r="K175" s="20">
        <f t="shared" si="26"/>
        <v>26354.178250807625</v>
      </c>
      <c r="L175" s="20">
        <f t="shared" si="26"/>
        <v>10538.57987914942</v>
      </c>
      <c r="M175" s="20">
        <f t="shared" si="21"/>
        <v>16699791.346321991</v>
      </c>
      <c r="N175" s="16"/>
    </row>
    <row r="176" spans="1:14" x14ac:dyDescent="0.25">
      <c r="A176" s="6">
        <f t="shared" si="20"/>
        <v>172</v>
      </c>
      <c r="B176" s="208" t="s">
        <v>161</v>
      </c>
      <c r="C176" s="209"/>
      <c r="D176" s="210"/>
      <c r="E176" s="20">
        <f>E175+E164</f>
        <v>38956512.746837661</v>
      </c>
      <c r="F176" s="20">
        <f t="shared" ref="F176:L176" si="27">F175+F164</f>
        <v>19428553.880230896</v>
      </c>
      <c r="G176" s="20">
        <f t="shared" si="27"/>
        <v>3616775.994821501</v>
      </c>
      <c r="H176" s="20">
        <f t="shared" si="27"/>
        <v>1354260.394542282</v>
      </c>
      <c r="I176" s="20">
        <f t="shared" si="27"/>
        <v>141219.79771833427</v>
      </c>
      <c r="J176" s="20">
        <f t="shared" si="27"/>
        <v>768929.21348853945</v>
      </c>
      <c r="K176" s="20">
        <f t="shared" si="27"/>
        <v>119737.74682714583</v>
      </c>
      <c r="L176" s="20">
        <f t="shared" si="27"/>
        <v>60452.624336637396</v>
      </c>
      <c r="M176" s="20">
        <f t="shared" si="21"/>
        <v>64446442.398803003</v>
      </c>
      <c r="N176" s="16"/>
    </row>
    <row r="177" spans="1:14" outlineLevel="1" x14ac:dyDescent="0.25">
      <c r="A177" s="6">
        <f t="shared" si="20"/>
        <v>173</v>
      </c>
      <c r="B177" s="192" t="s">
        <v>162</v>
      </c>
      <c r="C177" s="36" t="s">
        <v>163</v>
      </c>
      <c r="D177" s="23">
        <v>901</v>
      </c>
      <c r="E177" s="16">
        <v>91714.387045069016</v>
      </c>
      <c r="F177" s="16">
        <v>7832.4849647056581</v>
      </c>
      <c r="G177" s="16">
        <v>411.34141198788546</v>
      </c>
      <c r="H177" s="16">
        <v>536.57776095342979</v>
      </c>
      <c r="I177" s="16">
        <v>46.819665311505496</v>
      </c>
      <c r="J177" s="16">
        <v>676.01446174695604</v>
      </c>
      <c r="K177" s="16">
        <v>99.443008802215601</v>
      </c>
      <c r="L177" s="16">
        <v>249.77303672388675</v>
      </c>
      <c r="M177" s="16">
        <f t="shared" si="21"/>
        <v>101566.84135530055</v>
      </c>
    </row>
    <row r="178" spans="1:14" outlineLevel="1" x14ac:dyDescent="0.25">
      <c r="A178" s="6">
        <f t="shared" si="20"/>
        <v>174</v>
      </c>
      <c r="B178" s="193"/>
      <c r="C178" s="36" t="s">
        <v>164</v>
      </c>
      <c r="D178" s="23">
        <v>902</v>
      </c>
      <c r="E178" s="16">
        <v>9286585.5998202115</v>
      </c>
      <c r="F178" s="16">
        <v>661493.86409152858</v>
      </c>
      <c r="G178" s="16">
        <v>15189.083401569171</v>
      </c>
      <c r="H178" s="16">
        <v>1326.1293123400724</v>
      </c>
      <c r="I178" s="16">
        <v>1291.8574851726332</v>
      </c>
      <c r="J178" s="16">
        <v>155.1752174525713</v>
      </c>
      <c r="K178" s="16">
        <v>11.423942389146355</v>
      </c>
      <c r="L178" s="16">
        <v>102.81548150231718</v>
      </c>
      <c r="M178" s="16">
        <f t="shared" si="21"/>
        <v>9966155.9487521686</v>
      </c>
    </row>
    <row r="179" spans="1:14" outlineLevel="1" x14ac:dyDescent="0.25">
      <c r="A179" s="6">
        <f t="shared" si="20"/>
        <v>175</v>
      </c>
      <c r="B179" s="193"/>
      <c r="C179" s="36" t="s">
        <v>165</v>
      </c>
      <c r="D179" s="23">
        <v>903</v>
      </c>
      <c r="E179" s="16">
        <v>10560144.247637387</v>
      </c>
      <c r="F179" s="16">
        <v>806011.73805147526</v>
      </c>
      <c r="G179" s="16">
        <v>85277.40746998848</v>
      </c>
      <c r="H179" s="16">
        <v>122712.99631401584</v>
      </c>
      <c r="I179" s="16">
        <v>9531.3088291349868</v>
      </c>
      <c r="J179" s="16">
        <v>156117.12834740145</v>
      </c>
      <c r="K179" s="16">
        <v>22976.528147841804</v>
      </c>
      <c r="L179" s="16">
        <v>57636.493403048211</v>
      </c>
      <c r="M179" s="16">
        <f t="shared" si="21"/>
        <v>11820407.848200291</v>
      </c>
    </row>
    <row r="180" spans="1:14" outlineLevel="1" x14ac:dyDescent="0.25">
      <c r="A180" s="6">
        <f t="shared" si="20"/>
        <v>176</v>
      </c>
      <c r="B180" s="193"/>
      <c r="C180" s="36" t="s">
        <v>166</v>
      </c>
      <c r="D180" s="23">
        <v>904</v>
      </c>
      <c r="E180" s="16">
        <v>1354619.1540618609</v>
      </c>
      <c r="F180" s="16">
        <v>343107.24319254799</v>
      </c>
      <c r="G180" s="16">
        <v>-5377.8890140605163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f t="shared" si="21"/>
        <v>1692348.5082403482</v>
      </c>
    </row>
    <row r="181" spans="1:14" x14ac:dyDescent="0.25">
      <c r="A181" s="6">
        <f t="shared" si="20"/>
        <v>177</v>
      </c>
      <c r="B181" s="194"/>
      <c r="C181" s="36" t="s">
        <v>167</v>
      </c>
      <c r="D181" s="23">
        <v>905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16">
        <v>0</v>
      </c>
      <c r="K181" s="16">
        <v>0</v>
      </c>
      <c r="L181" s="16">
        <v>0</v>
      </c>
      <c r="M181" s="16">
        <f t="shared" si="21"/>
        <v>0</v>
      </c>
    </row>
    <row r="182" spans="1:14" x14ac:dyDescent="0.25">
      <c r="A182" s="6">
        <f t="shared" si="20"/>
        <v>178</v>
      </c>
      <c r="B182" s="208" t="s">
        <v>168</v>
      </c>
      <c r="C182" s="209"/>
      <c r="D182" s="210"/>
      <c r="E182" s="20">
        <f>SUM(E177:E181)</f>
        <v>21293063.388564527</v>
      </c>
      <c r="F182" s="20">
        <f t="shared" ref="F182:L182" si="28">SUM(F177:F181)</f>
        <v>1818445.3303002575</v>
      </c>
      <c r="G182" s="20">
        <f t="shared" si="28"/>
        <v>95499.943269485011</v>
      </c>
      <c r="H182" s="20">
        <f t="shared" si="28"/>
        <v>124575.70338730933</v>
      </c>
      <c r="I182" s="20">
        <f t="shared" si="28"/>
        <v>10869.985979619125</v>
      </c>
      <c r="J182" s="20">
        <f t="shared" si="28"/>
        <v>156948.31802660099</v>
      </c>
      <c r="K182" s="20">
        <f t="shared" si="28"/>
        <v>23087.395099033165</v>
      </c>
      <c r="L182" s="20">
        <f t="shared" si="28"/>
        <v>57989.081921274417</v>
      </c>
      <c r="M182" s="20">
        <f t="shared" si="21"/>
        <v>23580479.146548107</v>
      </c>
      <c r="N182" s="16"/>
    </row>
    <row r="183" spans="1:14" ht="15.6" customHeight="1" outlineLevel="1" x14ac:dyDescent="0.25">
      <c r="A183" s="6">
        <f t="shared" si="20"/>
        <v>179</v>
      </c>
      <c r="B183" s="211" t="s">
        <v>169</v>
      </c>
      <c r="C183" s="31" t="s">
        <v>163</v>
      </c>
      <c r="D183" s="35">
        <v>907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16">
        <v>0</v>
      </c>
      <c r="K183" s="16">
        <v>0</v>
      </c>
      <c r="L183" s="16">
        <v>0</v>
      </c>
      <c r="M183" s="16">
        <f t="shared" si="21"/>
        <v>0</v>
      </c>
    </row>
    <row r="184" spans="1:14" outlineLevel="1" x14ac:dyDescent="0.25">
      <c r="A184" s="6">
        <f t="shared" si="20"/>
        <v>180</v>
      </c>
      <c r="B184" s="211"/>
      <c r="C184" s="31" t="s">
        <v>170</v>
      </c>
      <c r="D184" s="26">
        <v>908</v>
      </c>
      <c r="E184" s="16">
        <v>404969.57659632864</v>
      </c>
      <c r="F184" s="16">
        <v>28846.435235292716</v>
      </c>
      <c r="G184" s="16">
        <v>662.36579719233691</v>
      </c>
      <c r="H184" s="16">
        <v>57.829868723843639</v>
      </c>
      <c r="I184" s="16">
        <v>56.335342324663188</v>
      </c>
      <c r="J184" s="16">
        <v>6.7668834185114966</v>
      </c>
      <c r="K184" s="16">
        <v>0.49817546639348442</v>
      </c>
      <c r="L184" s="16">
        <v>4.4835791975413599</v>
      </c>
      <c r="M184" s="16">
        <f t="shared" si="21"/>
        <v>434604.29147794464</v>
      </c>
    </row>
    <row r="185" spans="1:14" ht="31.5" outlineLevel="1" x14ac:dyDescent="0.25">
      <c r="A185" s="6">
        <f t="shared" si="20"/>
        <v>181</v>
      </c>
      <c r="B185" s="211"/>
      <c r="C185" s="31" t="s">
        <v>171</v>
      </c>
      <c r="D185" s="26">
        <v>909</v>
      </c>
      <c r="E185" s="16">
        <v>1325613.0762415263</v>
      </c>
      <c r="F185" s="16">
        <v>94423.269235016618</v>
      </c>
      <c r="G185" s="16">
        <v>2015.1498039630264</v>
      </c>
      <c r="H185" s="16">
        <v>54.900567860345454</v>
      </c>
      <c r="I185" s="16">
        <v>174.21417821030411</v>
      </c>
      <c r="J185" s="16">
        <v>6.5228397457836191</v>
      </c>
      <c r="K185" s="16">
        <v>0</v>
      </c>
      <c r="L185" s="16">
        <v>0</v>
      </c>
      <c r="M185" s="16">
        <f t="shared" si="21"/>
        <v>1422287.1328663223</v>
      </c>
    </row>
    <row r="186" spans="1:14" ht="31.5" x14ac:dyDescent="0.25">
      <c r="A186" s="6">
        <f t="shared" si="20"/>
        <v>182</v>
      </c>
      <c r="B186" s="212"/>
      <c r="C186" s="37" t="s">
        <v>172</v>
      </c>
      <c r="D186" s="38">
        <v>910</v>
      </c>
      <c r="E186" s="16">
        <v>110.76451501733165</v>
      </c>
      <c r="F186" s="16">
        <v>7.8898801131448533</v>
      </c>
      <c r="G186" s="16">
        <v>0.18116577276423135</v>
      </c>
      <c r="H186" s="16">
        <v>1.581723105362421E-2</v>
      </c>
      <c r="I186" s="16">
        <v>1.5408458391793289E-2</v>
      </c>
      <c r="J186" s="16">
        <v>1.8508317744011101E-3</v>
      </c>
      <c r="K186" s="16">
        <v>1.3625755394364002E-4</v>
      </c>
      <c r="L186" s="16">
        <v>1.2263179854927601E-3</v>
      </c>
      <c r="M186" s="16">
        <f t="shared" si="21"/>
        <v>118.86999999999999</v>
      </c>
    </row>
    <row r="187" spans="1:14" x14ac:dyDescent="0.25">
      <c r="A187" s="6">
        <f t="shared" si="20"/>
        <v>183</v>
      </c>
      <c r="B187" s="208" t="s">
        <v>173</v>
      </c>
      <c r="C187" s="213"/>
      <c r="D187" s="214"/>
      <c r="E187" s="20">
        <f>SUM(E183:E186)</f>
        <v>1730693.4173528722</v>
      </c>
      <c r="F187" s="20">
        <f t="shared" ref="F187:L187" si="29">SUM(F183:F186)</f>
        <v>123277.59435042249</v>
      </c>
      <c r="G187" s="20">
        <f t="shared" si="29"/>
        <v>2677.696766928128</v>
      </c>
      <c r="H187" s="20">
        <f t="shared" si="29"/>
        <v>112.74625381524271</v>
      </c>
      <c r="I187" s="20">
        <f t="shared" si="29"/>
        <v>230.5649289933591</v>
      </c>
      <c r="J187" s="20">
        <f t="shared" si="29"/>
        <v>13.291573996069516</v>
      </c>
      <c r="K187" s="20">
        <f t="shared" si="29"/>
        <v>0.49831172394742806</v>
      </c>
      <c r="L187" s="20">
        <f t="shared" si="29"/>
        <v>4.4848055155268529</v>
      </c>
      <c r="M187" s="20">
        <f t="shared" si="21"/>
        <v>1857010.2943442669</v>
      </c>
      <c r="N187" s="16"/>
    </row>
    <row r="188" spans="1:14" ht="15.6" customHeight="1" outlineLevel="1" x14ac:dyDescent="0.25">
      <c r="A188" s="6">
        <f t="shared" si="20"/>
        <v>184</v>
      </c>
      <c r="B188" s="211" t="s">
        <v>174</v>
      </c>
      <c r="C188" s="39" t="s">
        <v>175</v>
      </c>
      <c r="D188" s="23">
        <v>911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f t="shared" si="21"/>
        <v>0</v>
      </c>
    </row>
    <row r="189" spans="1:14" ht="15.6" customHeight="1" outlineLevel="1" x14ac:dyDescent="0.25">
      <c r="A189" s="6">
        <f t="shared" si="20"/>
        <v>185</v>
      </c>
      <c r="B189" s="211"/>
      <c r="C189" s="30" t="s">
        <v>176</v>
      </c>
      <c r="D189" s="23">
        <v>912</v>
      </c>
      <c r="E189" s="16">
        <v>-89594.786854855149</v>
      </c>
      <c r="F189" s="16">
        <v>-6381.8265170073928</v>
      </c>
      <c r="G189" s="16">
        <v>-136.19880521891812</v>
      </c>
      <c r="H189" s="16">
        <v>-3.7105885298026111</v>
      </c>
      <c r="I189" s="16">
        <v>-11.774689344571652</v>
      </c>
      <c r="J189" s="16">
        <v>-0.44086200354090432</v>
      </c>
      <c r="K189" s="16">
        <v>0</v>
      </c>
      <c r="L189" s="16">
        <v>0</v>
      </c>
      <c r="M189" s="16">
        <f t="shared" si="21"/>
        <v>-96128.738316959367</v>
      </c>
    </row>
    <row r="190" spans="1:14" ht="15.6" customHeight="1" outlineLevel="1" x14ac:dyDescent="0.25">
      <c r="A190" s="6">
        <f t="shared" si="20"/>
        <v>186</v>
      </c>
      <c r="B190" s="211"/>
      <c r="C190" s="30" t="s">
        <v>177</v>
      </c>
      <c r="D190" s="23">
        <v>913</v>
      </c>
      <c r="E190" s="16">
        <v>0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f t="shared" si="21"/>
        <v>0</v>
      </c>
    </row>
    <row r="191" spans="1:14" ht="15.6" customHeight="1" outlineLevel="1" x14ac:dyDescent="0.25">
      <c r="A191" s="6">
        <f t="shared" si="20"/>
        <v>187</v>
      </c>
      <c r="B191" s="212"/>
      <c r="C191" s="40" t="s">
        <v>178</v>
      </c>
      <c r="D191" s="41">
        <v>916</v>
      </c>
      <c r="E191" s="16">
        <v>0</v>
      </c>
      <c r="F191" s="16">
        <v>0</v>
      </c>
      <c r="G191" s="16">
        <v>0</v>
      </c>
      <c r="H191" s="16">
        <v>0</v>
      </c>
      <c r="I191" s="16">
        <v>0</v>
      </c>
      <c r="J191" s="16">
        <v>0</v>
      </c>
      <c r="K191" s="16">
        <v>0</v>
      </c>
      <c r="L191" s="16">
        <v>0</v>
      </c>
      <c r="M191" s="16">
        <f t="shared" si="21"/>
        <v>0</v>
      </c>
    </row>
    <row r="192" spans="1:14" ht="15.6" customHeight="1" outlineLevel="1" x14ac:dyDescent="0.25">
      <c r="A192" s="6">
        <f t="shared" si="20"/>
        <v>188</v>
      </c>
      <c r="B192" s="208" t="s">
        <v>179</v>
      </c>
      <c r="C192" s="213"/>
      <c r="D192" s="214"/>
      <c r="E192" s="20">
        <f>SUM(E188:E191)</f>
        <v>-89594.786854855149</v>
      </c>
      <c r="F192" s="20">
        <f t="shared" ref="F192:L192" si="30">SUM(F188:F191)</f>
        <v>-6381.8265170073928</v>
      </c>
      <c r="G192" s="20">
        <f t="shared" si="30"/>
        <v>-136.19880521891812</v>
      </c>
      <c r="H192" s="20">
        <f t="shared" si="30"/>
        <v>-3.7105885298026111</v>
      </c>
      <c r="I192" s="20">
        <f t="shared" si="30"/>
        <v>-11.774689344571652</v>
      </c>
      <c r="J192" s="20">
        <f t="shared" si="30"/>
        <v>-0.44086200354090432</v>
      </c>
      <c r="K192" s="20">
        <f t="shared" si="30"/>
        <v>0</v>
      </c>
      <c r="L192" s="20">
        <f t="shared" si="30"/>
        <v>0</v>
      </c>
      <c r="M192" s="20">
        <f t="shared" si="21"/>
        <v>-96128.738316959367</v>
      </c>
      <c r="N192" s="16"/>
    </row>
    <row r="193" spans="1:14" ht="15.6" customHeight="1" outlineLevel="1" x14ac:dyDescent="0.25">
      <c r="A193" s="6">
        <f t="shared" si="20"/>
        <v>189</v>
      </c>
      <c r="B193" s="215" t="s">
        <v>180</v>
      </c>
      <c r="C193" s="39" t="s">
        <v>181</v>
      </c>
      <c r="D193" s="42">
        <v>920</v>
      </c>
      <c r="E193" s="16">
        <v>24186450.693576112</v>
      </c>
      <c r="F193" s="16">
        <v>8323613.6658424912</v>
      </c>
      <c r="G193" s="16">
        <v>1898268.8297685031</v>
      </c>
      <c r="H193" s="16">
        <v>750467.40029100154</v>
      </c>
      <c r="I193" s="16">
        <v>85770.606702420861</v>
      </c>
      <c r="J193" s="16">
        <v>484163.39424247848</v>
      </c>
      <c r="K193" s="16">
        <v>69746.030461738948</v>
      </c>
      <c r="L193" s="16">
        <v>60525.516945535244</v>
      </c>
      <c r="M193" s="16">
        <f t="shared" si="21"/>
        <v>35859006.137830287</v>
      </c>
    </row>
    <row r="194" spans="1:14" outlineLevel="1" x14ac:dyDescent="0.25">
      <c r="A194" s="6">
        <f t="shared" si="20"/>
        <v>190</v>
      </c>
      <c r="B194" s="211"/>
      <c r="C194" s="30" t="s">
        <v>182</v>
      </c>
      <c r="D194" s="23">
        <v>921</v>
      </c>
      <c r="E194" s="16">
        <v>2494178.588003072</v>
      </c>
      <c r="F194" s="16">
        <v>858355.74814902793</v>
      </c>
      <c r="G194" s="16">
        <v>195755.11634453078</v>
      </c>
      <c r="H194" s="16">
        <v>77390.425925424992</v>
      </c>
      <c r="I194" s="16">
        <v>8844.919555477798</v>
      </c>
      <c r="J194" s="16">
        <v>49928.366353282821</v>
      </c>
      <c r="K194" s="16">
        <v>7192.4176878950893</v>
      </c>
      <c r="L194" s="16">
        <v>6241.5709649149248</v>
      </c>
      <c r="M194" s="16">
        <f t="shared" si="21"/>
        <v>3697887.1529836259</v>
      </c>
    </row>
    <row r="195" spans="1:14" outlineLevel="1" x14ac:dyDescent="0.25">
      <c r="A195" s="6">
        <f t="shared" si="20"/>
        <v>191</v>
      </c>
      <c r="B195" s="211"/>
      <c r="C195" s="30" t="s">
        <v>183</v>
      </c>
      <c r="D195" s="23">
        <v>922</v>
      </c>
      <c r="E195" s="16">
        <v>-10797112.412523715</v>
      </c>
      <c r="F195" s="16">
        <v>-3715757.7838566271</v>
      </c>
      <c r="G195" s="16">
        <v>-847409.24593967106</v>
      </c>
      <c r="H195" s="16">
        <v>-335017.3609817205</v>
      </c>
      <c r="I195" s="16">
        <v>-38288.994693312401</v>
      </c>
      <c r="J195" s="16">
        <v>-216136.16069155242</v>
      </c>
      <c r="K195" s="16">
        <v>-31135.437802071108</v>
      </c>
      <c r="L195" s="16">
        <v>-27019.293511330372</v>
      </c>
      <c r="M195" s="16">
        <f t="shared" si="21"/>
        <v>-16007876.689999999</v>
      </c>
    </row>
    <row r="196" spans="1:14" outlineLevel="1" x14ac:dyDescent="0.25">
      <c r="A196" s="6">
        <f t="shared" si="20"/>
        <v>192</v>
      </c>
      <c r="B196" s="211"/>
      <c r="C196" s="30" t="s">
        <v>184</v>
      </c>
      <c r="D196" s="23">
        <v>923</v>
      </c>
      <c r="E196" s="16">
        <v>6823204.8275493383</v>
      </c>
      <c r="F196" s="16">
        <v>2348162.6827749661</v>
      </c>
      <c r="G196" s="16">
        <v>535517.8900516805</v>
      </c>
      <c r="H196" s="16">
        <v>211713.2792015649</v>
      </c>
      <c r="I196" s="16">
        <v>24196.622527555483</v>
      </c>
      <c r="J196" s="16">
        <v>136586.63897284315</v>
      </c>
      <c r="K196" s="16">
        <v>19675.952365980531</v>
      </c>
      <c r="L196" s="16">
        <v>17074.766556069419</v>
      </c>
      <c r="M196" s="16">
        <f t="shared" si="21"/>
        <v>10116132.659999998</v>
      </c>
    </row>
    <row r="197" spans="1:14" outlineLevel="1" x14ac:dyDescent="0.25">
      <c r="A197" s="6">
        <f t="shared" si="20"/>
        <v>193</v>
      </c>
      <c r="B197" s="211"/>
      <c r="C197" s="30" t="s">
        <v>185</v>
      </c>
      <c r="D197" s="23">
        <v>924</v>
      </c>
      <c r="E197" s="16">
        <v>304023.65515268466</v>
      </c>
      <c r="F197" s="16">
        <v>153015.52317838228</v>
      </c>
      <c r="G197" s="16">
        <v>21718.979065151525</v>
      </c>
      <c r="H197" s="16">
        <v>8762.2746934133975</v>
      </c>
      <c r="I197" s="16">
        <v>877.27137770517538</v>
      </c>
      <c r="J197" s="16">
        <v>4723.0118171092608</v>
      </c>
      <c r="K197" s="16">
        <v>853.4472108210183</v>
      </c>
      <c r="L197" s="16">
        <v>569.26956525540959</v>
      </c>
      <c r="M197" s="16">
        <f t="shared" si="21"/>
        <v>494543.43206052273</v>
      </c>
    </row>
    <row r="198" spans="1:14" outlineLevel="1" x14ac:dyDescent="0.25">
      <c r="A198" s="6">
        <f t="shared" si="20"/>
        <v>194</v>
      </c>
      <c r="B198" s="211"/>
      <c r="C198" s="30" t="s">
        <v>186</v>
      </c>
      <c r="D198" s="23">
        <v>925</v>
      </c>
      <c r="E198" s="16">
        <v>3525069.8291620957</v>
      </c>
      <c r="F198" s="16">
        <v>1213130.4330178418</v>
      </c>
      <c r="G198" s="16">
        <v>276664.41282486514</v>
      </c>
      <c r="H198" s="16">
        <v>109377.35445565602</v>
      </c>
      <c r="I198" s="16">
        <v>12500.692298599026</v>
      </c>
      <c r="J198" s="16">
        <v>70564.705630089549</v>
      </c>
      <c r="K198" s="16">
        <v>10165.180116725285</v>
      </c>
      <c r="L198" s="16">
        <v>8821.3304375334701</v>
      </c>
      <c r="M198" s="16">
        <f t="shared" si="21"/>
        <v>5226293.9379434055</v>
      </c>
    </row>
    <row r="199" spans="1:14" outlineLevel="1" x14ac:dyDescent="0.25">
      <c r="A199" s="6">
        <f t="shared" ref="A199:A247" si="31">A198+1</f>
        <v>195</v>
      </c>
      <c r="B199" s="211"/>
      <c r="C199" s="30" t="s">
        <v>187</v>
      </c>
      <c r="D199" s="23">
        <v>926</v>
      </c>
      <c r="E199" s="16">
        <v>8786372.0077359043</v>
      </c>
      <c r="F199" s="16">
        <v>3023774.2214979427</v>
      </c>
      <c r="G199" s="16">
        <v>689596.68040360534</v>
      </c>
      <c r="H199" s="16">
        <v>272627.25904576475</v>
      </c>
      <c r="I199" s="16">
        <v>31158.45592081167</v>
      </c>
      <c r="J199" s="16">
        <v>175885.24038677497</v>
      </c>
      <c r="K199" s="16">
        <v>25337.102060306905</v>
      </c>
      <c r="L199" s="16">
        <v>21987.505094546228</v>
      </c>
      <c r="M199" s="16">
        <f t="shared" si="21"/>
        <v>13026738.472145656</v>
      </c>
    </row>
    <row r="200" spans="1:14" outlineLevel="1" x14ac:dyDescent="0.25">
      <c r="A200" s="6">
        <f t="shared" si="31"/>
        <v>196</v>
      </c>
      <c r="B200" s="211"/>
      <c r="C200" s="30" t="s">
        <v>188</v>
      </c>
      <c r="D200" s="23">
        <v>927</v>
      </c>
      <c r="E200" s="16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f t="shared" ref="M200:M247" si="32">SUM(E200:L200)</f>
        <v>0</v>
      </c>
    </row>
    <row r="201" spans="1:14" outlineLevel="1" x14ac:dyDescent="0.25">
      <c r="A201" s="6">
        <f t="shared" si="31"/>
        <v>197</v>
      </c>
      <c r="B201" s="211"/>
      <c r="C201" s="30" t="s">
        <v>189</v>
      </c>
      <c r="D201" s="23">
        <v>928</v>
      </c>
      <c r="E201" s="16">
        <v>2596413.7526065432</v>
      </c>
      <c r="F201" s="16">
        <v>855781.8389138747</v>
      </c>
      <c r="G201" s="16">
        <v>155981.73971925338</v>
      </c>
      <c r="H201" s="16">
        <v>61930.120418052815</v>
      </c>
      <c r="I201" s="16">
        <v>10023.390690108688</v>
      </c>
      <c r="J201" s="16">
        <v>35232.762356661369</v>
      </c>
      <c r="K201" s="16">
        <v>3370.2335808004018</v>
      </c>
      <c r="L201" s="16">
        <v>10546.6434067686</v>
      </c>
      <c r="M201" s="16">
        <f t="shared" si="32"/>
        <v>3729280.4816920632</v>
      </c>
    </row>
    <row r="202" spans="1:14" outlineLevel="1" x14ac:dyDescent="0.25">
      <c r="A202" s="6">
        <f t="shared" si="31"/>
        <v>198</v>
      </c>
      <c r="B202" s="211"/>
      <c r="C202" s="30" t="s">
        <v>190</v>
      </c>
      <c r="D202" s="23">
        <v>929</v>
      </c>
      <c r="E202" s="16">
        <v>0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f t="shared" si="32"/>
        <v>0</v>
      </c>
    </row>
    <row r="203" spans="1:14" outlineLevel="1" x14ac:dyDescent="0.25">
      <c r="A203" s="6">
        <f t="shared" si="31"/>
        <v>199</v>
      </c>
      <c r="B203" s="211"/>
      <c r="C203" s="30" t="s">
        <v>191</v>
      </c>
      <c r="D203" s="23">
        <v>930.1</v>
      </c>
      <c r="E203" s="16">
        <v>6961.3758516572325</v>
      </c>
      <c r="F203" s="16">
        <v>2418.5874082597202</v>
      </c>
      <c r="G203" s="16">
        <v>437.79444192118126</v>
      </c>
      <c r="H203" s="16">
        <v>171.82904688536306</v>
      </c>
      <c r="I203" s="16">
        <v>20.802091153117242</v>
      </c>
      <c r="J203" s="16">
        <v>113.77119693586798</v>
      </c>
      <c r="K203" s="16">
        <v>15.293790567256599</v>
      </c>
      <c r="L203" s="16">
        <v>14.356172620260672</v>
      </c>
      <c r="M203" s="16">
        <f t="shared" si="32"/>
        <v>10153.81</v>
      </c>
    </row>
    <row r="204" spans="1:14" outlineLevel="1" x14ac:dyDescent="0.25">
      <c r="A204" s="6">
        <f t="shared" si="31"/>
        <v>200</v>
      </c>
      <c r="B204" s="211"/>
      <c r="C204" s="30" t="s">
        <v>192</v>
      </c>
      <c r="D204" s="23">
        <v>930.2</v>
      </c>
      <c r="E204" s="16">
        <v>2511239.5716201365</v>
      </c>
      <c r="F204" s="16">
        <v>872478.7364552503</v>
      </c>
      <c r="G204" s="16">
        <v>157929.51712643099</v>
      </c>
      <c r="H204" s="16">
        <v>61985.43381184787</v>
      </c>
      <c r="I204" s="16">
        <v>7504.1249875512895</v>
      </c>
      <c r="J204" s="16">
        <v>41041.7046779515</v>
      </c>
      <c r="K204" s="16">
        <v>5517.0662942186173</v>
      </c>
      <c r="L204" s="16">
        <v>5178.8309594612128</v>
      </c>
      <c r="M204" s="16">
        <f t="shared" si="32"/>
        <v>3662874.9859328484</v>
      </c>
    </row>
    <row r="205" spans="1:14" outlineLevel="1" x14ac:dyDescent="0.25">
      <c r="A205" s="6">
        <f t="shared" si="31"/>
        <v>201</v>
      </c>
      <c r="B205" s="211"/>
      <c r="C205" s="30" t="s">
        <v>68</v>
      </c>
      <c r="D205" s="23">
        <v>931</v>
      </c>
      <c r="E205" s="16">
        <v>2807983.8187204544</v>
      </c>
      <c r="F205" s="16">
        <v>966349.8287979014</v>
      </c>
      <c r="G205" s="16">
        <v>220384.05821103349</v>
      </c>
      <c r="H205" s="16">
        <v>87127.307069244111</v>
      </c>
      <c r="I205" s="16">
        <v>9957.7436471983638</v>
      </c>
      <c r="J205" s="16">
        <v>56210.106802100534</v>
      </c>
      <c r="K205" s="16">
        <v>8097.332156659234</v>
      </c>
      <c r="L205" s="16">
        <v>7026.8545954075589</v>
      </c>
      <c r="M205" s="16">
        <f t="shared" si="32"/>
        <v>4163137.0499999989</v>
      </c>
    </row>
    <row r="206" spans="1:14" x14ac:dyDescent="0.25">
      <c r="A206" s="6">
        <f t="shared" si="31"/>
        <v>202</v>
      </c>
      <c r="B206" s="212"/>
      <c r="C206" s="37" t="s">
        <v>193</v>
      </c>
      <c r="D206" s="38">
        <v>932</v>
      </c>
      <c r="E206" s="16">
        <v>6765174.444281185</v>
      </c>
      <c r="F206" s="16">
        <v>2877776.3312262874</v>
      </c>
      <c r="G206" s="16">
        <v>507436.34304694028</v>
      </c>
      <c r="H206" s="16">
        <v>202667.44998912956</v>
      </c>
      <c r="I206" s="16">
        <v>21720.548528703694</v>
      </c>
      <c r="J206" s="16">
        <v>120206.92000306936</v>
      </c>
      <c r="K206" s="16">
        <v>19287.002648535439</v>
      </c>
      <c r="L206" s="16">
        <v>14800.876785759436</v>
      </c>
      <c r="M206" s="16">
        <f t="shared" si="32"/>
        <v>10529069.91650961</v>
      </c>
    </row>
    <row r="207" spans="1:14" x14ac:dyDescent="0.25">
      <c r="A207" s="6">
        <f t="shared" si="31"/>
        <v>203</v>
      </c>
      <c r="B207" s="207" t="s">
        <v>194</v>
      </c>
      <c r="C207" s="207"/>
      <c r="D207" s="207"/>
      <c r="E207" s="20">
        <f>SUM(E193:E206)</f>
        <v>50009960.151735462</v>
      </c>
      <c r="F207" s="20">
        <f t="shared" ref="F207:L207" si="33">SUM(F193:F206)</f>
        <v>17779099.813405596</v>
      </c>
      <c r="G207" s="20">
        <f t="shared" si="33"/>
        <v>3812282.1150642447</v>
      </c>
      <c r="H207" s="20">
        <f t="shared" si="33"/>
        <v>1509202.7729662647</v>
      </c>
      <c r="I207" s="20">
        <f t="shared" si="33"/>
        <v>174286.18363397277</v>
      </c>
      <c r="J207" s="20">
        <f t="shared" si="33"/>
        <v>958520.46174774447</v>
      </c>
      <c r="K207" s="20">
        <f t="shared" si="33"/>
        <v>138121.62057217761</v>
      </c>
      <c r="L207" s="20">
        <f t="shared" si="33"/>
        <v>125768.22797254138</v>
      </c>
      <c r="M207" s="20">
        <f t="shared" si="32"/>
        <v>74507241.347098008</v>
      </c>
      <c r="N207" s="16"/>
    </row>
    <row r="208" spans="1:14" x14ac:dyDescent="0.25">
      <c r="A208" s="6">
        <f t="shared" si="31"/>
        <v>204</v>
      </c>
      <c r="B208" s="192" t="s">
        <v>195</v>
      </c>
      <c r="C208" s="43" t="s">
        <v>196</v>
      </c>
      <c r="D208" s="44">
        <v>403</v>
      </c>
      <c r="E208" s="16">
        <v>656.31045516936206</v>
      </c>
      <c r="F208" s="16">
        <v>223.00235974918252</v>
      </c>
      <c r="G208" s="16">
        <v>47.445279450061527</v>
      </c>
      <c r="H208" s="16">
        <v>11.255127660286224</v>
      </c>
      <c r="I208" s="16">
        <v>5.5559663259428174</v>
      </c>
      <c r="J208" s="16">
        <v>10.997376645165167</v>
      </c>
      <c r="K208" s="16">
        <v>0</v>
      </c>
      <c r="L208" s="16">
        <v>0</v>
      </c>
      <c r="M208" s="16">
        <f t="shared" si="32"/>
        <v>954.56656500000031</v>
      </c>
    </row>
    <row r="209" spans="1:14" x14ac:dyDescent="0.25">
      <c r="A209" s="6">
        <f t="shared" si="31"/>
        <v>205</v>
      </c>
      <c r="B209" s="203"/>
      <c r="C209" s="43" t="s">
        <v>197</v>
      </c>
      <c r="D209" s="44">
        <v>403</v>
      </c>
      <c r="E209" s="16">
        <v>1540198.9538316475</v>
      </c>
      <c r="F209" s="16">
        <v>532030.54744880833</v>
      </c>
      <c r="G209" s="16">
        <v>122515.5989787669</v>
      </c>
      <c r="H209" s="16">
        <v>43366.468642993372</v>
      </c>
      <c r="I209" s="16">
        <v>13726.921392365019</v>
      </c>
      <c r="J209" s="16">
        <v>46583.636412650456</v>
      </c>
      <c r="K209" s="16">
        <v>2149.4591777909377</v>
      </c>
      <c r="L209" s="16">
        <v>9890.2939449765418</v>
      </c>
      <c r="M209" s="16">
        <f t="shared" si="32"/>
        <v>2310461.8798299991</v>
      </c>
    </row>
    <row r="210" spans="1:14" x14ac:dyDescent="0.25">
      <c r="A210" s="6">
        <f t="shared" si="31"/>
        <v>206</v>
      </c>
      <c r="B210" s="203"/>
      <c r="C210" s="43" t="s">
        <v>198</v>
      </c>
      <c r="D210" s="44">
        <v>403</v>
      </c>
      <c r="E210" s="16">
        <v>0</v>
      </c>
      <c r="F210" s="16">
        <v>0</v>
      </c>
      <c r="G210" s="16">
        <v>0</v>
      </c>
      <c r="H210" s="16">
        <v>0</v>
      </c>
      <c r="I210" s="16">
        <v>0</v>
      </c>
      <c r="J210" s="16">
        <v>0</v>
      </c>
      <c r="K210" s="16">
        <v>0</v>
      </c>
      <c r="L210" s="16">
        <v>0</v>
      </c>
      <c r="M210" s="16">
        <f t="shared" si="32"/>
        <v>0</v>
      </c>
    </row>
    <row r="211" spans="1:14" x14ac:dyDescent="0.25">
      <c r="A211" s="6">
        <f t="shared" si="31"/>
        <v>207</v>
      </c>
      <c r="B211" s="203"/>
      <c r="C211" s="43" t="s">
        <v>199</v>
      </c>
      <c r="D211" s="44">
        <v>403</v>
      </c>
      <c r="E211" s="16">
        <v>95024160.623831555</v>
      </c>
      <c r="F211" s="16">
        <v>49091354.106084362</v>
      </c>
      <c r="G211" s="16">
        <v>6715611.9963104865</v>
      </c>
      <c r="H211" s="16">
        <v>2729329.7688135412</v>
      </c>
      <c r="I211" s="16">
        <v>259820.23242294329</v>
      </c>
      <c r="J211" s="16">
        <v>1424257.7242339491</v>
      </c>
      <c r="K211" s="16">
        <v>268856.205967949</v>
      </c>
      <c r="L211" s="16">
        <v>169057.54440017184</v>
      </c>
      <c r="M211" s="16">
        <f t="shared" si="32"/>
        <v>155682448.20206499</v>
      </c>
    </row>
    <row r="212" spans="1:14" x14ac:dyDescent="0.25">
      <c r="A212" s="6">
        <f t="shared" si="31"/>
        <v>208</v>
      </c>
      <c r="B212" s="203"/>
      <c r="C212" s="43" t="s">
        <v>200</v>
      </c>
      <c r="D212" s="44">
        <v>403</v>
      </c>
      <c r="E212" s="16">
        <v>786816.13262406201</v>
      </c>
      <c r="F212" s="16">
        <v>334696.59387816628</v>
      </c>
      <c r="G212" s="16">
        <v>59016.822740852847</v>
      </c>
      <c r="H212" s="16">
        <v>23571.013655682695</v>
      </c>
      <c r="I212" s="16">
        <v>2526.1843774442032</v>
      </c>
      <c r="J212" s="16">
        <v>13980.532902801508</v>
      </c>
      <c r="K212" s="16">
        <v>2243.1535149339534</v>
      </c>
      <c r="L212" s="16">
        <v>1721.3996073465423</v>
      </c>
      <c r="M212" s="16">
        <f t="shared" si="32"/>
        <v>1224571.8333012902</v>
      </c>
    </row>
    <row r="213" spans="1:14" x14ac:dyDescent="0.25">
      <c r="A213" s="6">
        <f t="shared" si="31"/>
        <v>209</v>
      </c>
      <c r="B213" s="203"/>
      <c r="C213" s="43" t="s">
        <v>201</v>
      </c>
      <c r="D213" s="44">
        <v>403</v>
      </c>
      <c r="E213" s="16">
        <v>6559105.6077235937</v>
      </c>
      <c r="F213" s="16">
        <v>2257274.6106419284</v>
      </c>
      <c r="G213" s="16">
        <v>514790.11468220281</v>
      </c>
      <c r="H213" s="16">
        <v>203518.69714268722</v>
      </c>
      <c r="I213" s="16">
        <v>23260.067156076086</v>
      </c>
      <c r="J213" s="16">
        <v>131299.91144479025</v>
      </c>
      <c r="K213" s="16">
        <v>18914.37422190914</v>
      </c>
      <c r="L213" s="16">
        <v>16413.870006700505</v>
      </c>
      <c r="M213" s="16">
        <f t="shared" si="32"/>
        <v>9724577.2530198898</v>
      </c>
    </row>
    <row r="214" spans="1:14" ht="31.5" x14ac:dyDescent="0.25">
      <c r="A214" s="6">
        <f t="shared" si="31"/>
        <v>210</v>
      </c>
      <c r="B214" s="203"/>
      <c r="C214" s="43" t="s">
        <v>202</v>
      </c>
      <c r="D214" s="44">
        <v>403.1</v>
      </c>
      <c r="E214" s="16">
        <v>0</v>
      </c>
      <c r="F214" s="16">
        <v>0</v>
      </c>
      <c r="G214" s="16">
        <v>0</v>
      </c>
      <c r="H214" s="16">
        <v>0</v>
      </c>
      <c r="I214" s="16">
        <v>0</v>
      </c>
      <c r="J214" s="16">
        <v>0</v>
      </c>
      <c r="K214" s="16">
        <v>0</v>
      </c>
      <c r="L214" s="16">
        <v>0</v>
      </c>
      <c r="M214" s="16">
        <f t="shared" si="32"/>
        <v>0</v>
      </c>
    </row>
    <row r="215" spans="1:14" outlineLevel="1" x14ac:dyDescent="0.25">
      <c r="A215" s="6">
        <f t="shared" si="31"/>
        <v>211</v>
      </c>
      <c r="B215" s="203"/>
      <c r="C215" s="21" t="s">
        <v>203</v>
      </c>
      <c r="D215" s="44">
        <v>403.1</v>
      </c>
      <c r="E215" s="16">
        <v>0</v>
      </c>
      <c r="F215" s="16">
        <v>0</v>
      </c>
      <c r="G215" s="16">
        <v>0</v>
      </c>
      <c r="H215" s="16">
        <v>0</v>
      </c>
      <c r="I215" s="16">
        <v>0</v>
      </c>
      <c r="J215" s="16">
        <v>0</v>
      </c>
      <c r="K215" s="16">
        <v>0</v>
      </c>
      <c r="L215" s="16">
        <v>0</v>
      </c>
      <c r="M215" s="16">
        <f t="shared" si="32"/>
        <v>0</v>
      </c>
    </row>
    <row r="216" spans="1:14" ht="31.5" outlineLevel="1" x14ac:dyDescent="0.25">
      <c r="A216" s="6">
        <f t="shared" si="31"/>
        <v>212</v>
      </c>
      <c r="B216" s="203"/>
      <c r="C216" s="43" t="s">
        <v>204</v>
      </c>
      <c r="D216" s="44">
        <v>403.1</v>
      </c>
      <c r="E216" s="16">
        <v>0</v>
      </c>
      <c r="F216" s="16">
        <v>0</v>
      </c>
      <c r="G216" s="16">
        <v>0</v>
      </c>
      <c r="H216" s="16">
        <v>0</v>
      </c>
      <c r="I216" s="16">
        <v>0</v>
      </c>
      <c r="J216" s="16">
        <v>0</v>
      </c>
      <c r="K216" s="16">
        <v>0</v>
      </c>
      <c r="L216" s="16">
        <v>0</v>
      </c>
      <c r="M216" s="16">
        <f t="shared" si="32"/>
        <v>0</v>
      </c>
    </row>
    <row r="217" spans="1:14" ht="31.5" outlineLevel="1" x14ac:dyDescent="0.25">
      <c r="A217" s="6">
        <f t="shared" si="31"/>
        <v>213</v>
      </c>
      <c r="B217" s="203"/>
      <c r="C217" s="43" t="s">
        <v>205</v>
      </c>
      <c r="D217" s="44">
        <v>403.1</v>
      </c>
      <c r="E217" s="16">
        <v>0</v>
      </c>
      <c r="F217" s="16">
        <v>0</v>
      </c>
      <c r="G217" s="16">
        <v>0</v>
      </c>
      <c r="H217" s="16">
        <v>0</v>
      </c>
      <c r="I217" s="16">
        <v>0</v>
      </c>
      <c r="J217" s="16">
        <v>0</v>
      </c>
      <c r="K217" s="16">
        <v>0</v>
      </c>
      <c r="L217" s="16">
        <v>0</v>
      </c>
      <c r="M217" s="16">
        <f t="shared" si="32"/>
        <v>0</v>
      </c>
    </row>
    <row r="218" spans="1:14" ht="31.5" outlineLevel="1" x14ac:dyDescent="0.25">
      <c r="A218" s="6">
        <f t="shared" si="31"/>
        <v>214</v>
      </c>
      <c r="B218" s="203"/>
      <c r="C218" s="43" t="s">
        <v>206</v>
      </c>
      <c r="D218" s="44">
        <v>403.1</v>
      </c>
      <c r="E218" s="16">
        <v>0</v>
      </c>
      <c r="F218" s="16">
        <v>0</v>
      </c>
      <c r="G218" s="16">
        <v>0</v>
      </c>
      <c r="H218" s="16">
        <v>0</v>
      </c>
      <c r="I218" s="16">
        <v>0</v>
      </c>
      <c r="J218" s="16">
        <v>0</v>
      </c>
      <c r="K218" s="16">
        <v>0</v>
      </c>
      <c r="L218" s="16">
        <v>0</v>
      </c>
      <c r="M218" s="16">
        <f t="shared" si="32"/>
        <v>0</v>
      </c>
    </row>
    <row r="219" spans="1:14" ht="31.5" outlineLevel="1" x14ac:dyDescent="0.25">
      <c r="A219" s="6">
        <f t="shared" si="31"/>
        <v>215</v>
      </c>
      <c r="B219" s="204"/>
      <c r="C219" s="43" t="s">
        <v>207</v>
      </c>
      <c r="D219" s="44">
        <v>403.1</v>
      </c>
      <c r="E219" s="16">
        <v>0</v>
      </c>
      <c r="F219" s="16">
        <v>0</v>
      </c>
      <c r="G219" s="16">
        <v>0</v>
      </c>
      <c r="H219" s="16">
        <v>0</v>
      </c>
      <c r="I219" s="16">
        <v>0</v>
      </c>
      <c r="J219" s="16">
        <v>0</v>
      </c>
      <c r="K219" s="16">
        <v>0</v>
      </c>
      <c r="L219" s="16">
        <v>0</v>
      </c>
      <c r="M219" s="16">
        <f t="shared" si="32"/>
        <v>0</v>
      </c>
    </row>
    <row r="220" spans="1:14" x14ac:dyDescent="0.25">
      <c r="A220" s="6">
        <f t="shared" si="31"/>
        <v>216</v>
      </c>
      <c r="B220" s="207" t="s">
        <v>208</v>
      </c>
      <c r="C220" s="207"/>
      <c r="D220" s="207"/>
      <c r="E220" s="20">
        <f>SUM(E208:E219)</f>
        <v>103910937.62846602</v>
      </c>
      <c r="F220" s="20">
        <f t="shared" ref="F220:L220" si="34">SUM(F208:F219)</f>
        <v>52215578.860413007</v>
      </c>
      <c r="G220" s="20">
        <f t="shared" si="34"/>
        <v>7411981.9779917598</v>
      </c>
      <c r="H220" s="20">
        <f t="shared" si="34"/>
        <v>2999797.2033825647</v>
      </c>
      <c r="I220" s="20">
        <f t="shared" si="34"/>
        <v>299338.96131515456</v>
      </c>
      <c r="J220" s="20">
        <f t="shared" si="34"/>
        <v>1616132.8023708363</v>
      </c>
      <c r="K220" s="20">
        <f t="shared" si="34"/>
        <v>292163.19288258307</v>
      </c>
      <c r="L220" s="20">
        <f t="shared" si="34"/>
        <v>197083.10795919545</v>
      </c>
      <c r="M220" s="20">
        <f t="shared" si="32"/>
        <v>168943013.73478112</v>
      </c>
      <c r="N220" s="16"/>
    </row>
    <row r="221" spans="1:14" ht="31.5" x14ac:dyDescent="0.25">
      <c r="A221" s="6">
        <f t="shared" si="31"/>
        <v>217</v>
      </c>
      <c r="B221" s="192" t="s">
        <v>209</v>
      </c>
      <c r="C221" s="17" t="s">
        <v>210</v>
      </c>
      <c r="D221" s="29">
        <v>404.1</v>
      </c>
      <c r="E221" s="16">
        <v>0</v>
      </c>
      <c r="F221" s="16">
        <v>0</v>
      </c>
      <c r="G221" s="16">
        <v>0</v>
      </c>
      <c r="H221" s="16">
        <v>0</v>
      </c>
      <c r="I221" s="16">
        <v>0</v>
      </c>
      <c r="J221" s="16">
        <v>0</v>
      </c>
      <c r="K221" s="16">
        <v>0</v>
      </c>
      <c r="L221" s="16">
        <v>0</v>
      </c>
      <c r="M221" s="16">
        <f t="shared" si="32"/>
        <v>0</v>
      </c>
    </row>
    <row r="222" spans="1:14" ht="31.5" x14ac:dyDescent="0.25">
      <c r="A222" s="6">
        <f t="shared" si="31"/>
        <v>218</v>
      </c>
      <c r="B222" s="203"/>
      <c r="C222" s="17" t="s">
        <v>211</v>
      </c>
      <c r="D222" s="29">
        <v>404.2</v>
      </c>
      <c r="E222" s="16">
        <v>0</v>
      </c>
      <c r="F222" s="16">
        <v>0</v>
      </c>
      <c r="G222" s="16">
        <v>0</v>
      </c>
      <c r="H222" s="16">
        <v>0</v>
      </c>
      <c r="I222" s="16">
        <v>0</v>
      </c>
      <c r="J222" s="16">
        <v>0</v>
      </c>
      <c r="K222" s="16">
        <v>0</v>
      </c>
      <c r="L222" s="16">
        <v>0</v>
      </c>
      <c r="M222" s="16">
        <f t="shared" si="32"/>
        <v>0</v>
      </c>
    </row>
    <row r="223" spans="1:14" x14ac:dyDescent="0.25">
      <c r="A223" s="6">
        <f t="shared" si="31"/>
        <v>219</v>
      </c>
      <c r="B223" s="203"/>
      <c r="C223" s="17" t="s">
        <v>212</v>
      </c>
      <c r="D223" s="29">
        <v>404.3</v>
      </c>
      <c r="E223" s="16">
        <v>16446286.050404198</v>
      </c>
      <c r="F223" s="16">
        <v>6676357.0237240139</v>
      </c>
      <c r="G223" s="16">
        <v>1160372.6131287487</v>
      </c>
      <c r="H223" s="16">
        <v>463055.51674968377</v>
      </c>
      <c r="I223" s="16">
        <v>49672.544891008787</v>
      </c>
      <c r="J223" s="16">
        <v>274025.63448421948</v>
      </c>
      <c r="K223" s="16">
        <v>44078.762786713312</v>
      </c>
      <c r="L223" s="16">
        <v>33736.165438660093</v>
      </c>
      <c r="M223" s="16">
        <f t="shared" si="32"/>
        <v>25147584.311607242</v>
      </c>
    </row>
    <row r="224" spans="1:14" x14ac:dyDescent="0.25">
      <c r="A224" s="6">
        <f t="shared" si="31"/>
        <v>220</v>
      </c>
      <c r="B224" s="203"/>
      <c r="C224" s="17" t="s">
        <v>213</v>
      </c>
      <c r="D224" s="29">
        <v>405</v>
      </c>
      <c r="E224" s="16">
        <v>0</v>
      </c>
      <c r="F224" s="16">
        <v>0</v>
      </c>
      <c r="G224" s="16">
        <v>0</v>
      </c>
      <c r="H224" s="16">
        <v>0</v>
      </c>
      <c r="I224" s="16">
        <v>0</v>
      </c>
      <c r="J224" s="16">
        <v>0</v>
      </c>
      <c r="K224" s="16">
        <v>0</v>
      </c>
      <c r="L224" s="16">
        <v>0</v>
      </c>
      <c r="M224" s="16">
        <f t="shared" si="32"/>
        <v>0</v>
      </c>
    </row>
    <row r="225" spans="1:14" outlineLevel="1" x14ac:dyDescent="0.25">
      <c r="A225" s="6">
        <f t="shared" si="31"/>
        <v>221</v>
      </c>
      <c r="B225" s="203"/>
      <c r="C225" s="17" t="s">
        <v>214</v>
      </c>
      <c r="D225" s="29">
        <v>406</v>
      </c>
      <c r="E225" s="16">
        <v>0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f t="shared" si="32"/>
        <v>0</v>
      </c>
    </row>
    <row r="226" spans="1:14" ht="31.5" outlineLevel="1" x14ac:dyDescent="0.25">
      <c r="A226" s="6">
        <f t="shared" si="31"/>
        <v>222</v>
      </c>
      <c r="B226" s="203"/>
      <c r="C226" s="17" t="s">
        <v>215</v>
      </c>
      <c r="D226" s="29">
        <v>407.1</v>
      </c>
      <c r="E226" s="16">
        <v>0</v>
      </c>
      <c r="F226" s="16">
        <v>0</v>
      </c>
      <c r="G226" s="16">
        <v>0</v>
      </c>
      <c r="H226" s="16">
        <v>0</v>
      </c>
      <c r="I226" s="16">
        <v>0</v>
      </c>
      <c r="J226" s="16">
        <v>0</v>
      </c>
      <c r="K226" s="16">
        <v>0</v>
      </c>
      <c r="L226" s="16">
        <v>0</v>
      </c>
      <c r="M226" s="16">
        <f t="shared" si="32"/>
        <v>0</v>
      </c>
    </row>
    <row r="227" spans="1:14" outlineLevel="1" x14ac:dyDescent="0.25">
      <c r="A227" s="6">
        <f t="shared" si="31"/>
        <v>223</v>
      </c>
      <c r="B227" s="204"/>
      <c r="C227" s="17" t="s">
        <v>216</v>
      </c>
      <c r="D227" s="29">
        <v>407.2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16">
        <v>0</v>
      </c>
      <c r="K227" s="16">
        <v>0</v>
      </c>
      <c r="L227" s="16">
        <v>0</v>
      </c>
      <c r="M227" s="16">
        <f t="shared" si="32"/>
        <v>0</v>
      </c>
    </row>
    <row r="228" spans="1:14" outlineLevel="1" x14ac:dyDescent="0.25">
      <c r="A228" s="6">
        <f t="shared" si="31"/>
        <v>224</v>
      </c>
      <c r="B228" s="218" t="s">
        <v>217</v>
      </c>
      <c r="C228" s="218"/>
      <c r="D228" s="218"/>
      <c r="E228" s="20">
        <f>SUM(E221:E227)</f>
        <v>16446286.050404198</v>
      </c>
      <c r="F228" s="20">
        <f t="shared" ref="F228:L228" si="35">SUM(F221:F227)</f>
        <v>6676357.0237240139</v>
      </c>
      <c r="G228" s="20">
        <f t="shared" si="35"/>
        <v>1160372.6131287487</v>
      </c>
      <c r="H228" s="20">
        <f t="shared" si="35"/>
        <v>463055.51674968377</v>
      </c>
      <c r="I228" s="20">
        <f t="shared" si="35"/>
        <v>49672.544891008787</v>
      </c>
      <c r="J228" s="20">
        <f t="shared" si="35"/>
        <v>274025.63448421948</v>
      </c>
      <c r="K228" s="20">
        <f t="shared" si="35"/>
        <v>44078.762786713312</v>
      </c>
      <c r="L228" s="20">
        <f t="shared" si="35"/>
        <v>33736.165438660093</v>
      </c>
      <c r="M228" s="20">
        <f t="shared" si="32"/>
        <v>25147584.311607242</v>
      </c>
      <c r="N228" s="16"/>
    </row>
    <row r="229" spans="1:14" outlineLevel="1" x14ac:dyDescent="0.25">
      <c r="A229" s="6">
        <f t="shared" si="31"/>
        <v>225</v>
      </c>
      <c r="B229" s="215" t="s">
        <v>218</v>
      </c>
      <c r="C229" s="28" t="s">
        <v>219</v>
      </c>
      <c r="D229" s="45">
        <v>407.3</v>
      </c>
      <c r="E229" s="16">
        <v>9717467.5824791696</v>
      </c>
      <c r="F229" s="16">
        <v>4890814.7800383084</v>
      </c>
      <c r="G229" s="16">
        <v>694200.83409022843</v>
      </c>
      <c r="H229" s="16">
        <v>280067.41856734897</v>
      </c>
      <c r="I229" s="16">
        <v>28040.108160681069</v>
      </c>
      <c r="J229" s="16">
        <v>150960.99743086053</v>
      </c>
      <c r="K229" s="16">
        <v>27278.619488820645</v>
      </c>
      <c r="L229" s="16">
        <v>18195.487266552602</v>
      </c>
      <c r="M229" s="16">
        <f t="shared" si="32"/>
        <v>15807025.827521969</v>
      </c>
    </row>
    <row r="230" spans="1:14" outlineLevel="1" x14ac:dyDescent="0.25">
      <c r="A230" s="6">
        <f t="shared" si="31"/>
        <v>226</v>
      </c>
      <c r="B230" s="219"/>
      <c r="C230" s="37" t="s">
        <v>220</v>
      </c>
      <c r="D230" s="46">
        <v>407.4</v>
      </c>
      <c r="E230" s="16">
        <v>180101.30988615798</v>
      </c>
      <c r="F230" s="16">
        <v>90645.236613257177</v>
      </c>
      <c r="G230" s="16">
        <v>12866.15864498888</v>
      </c>
      <c r="H230" s="16">
        <v>5190.7051412612773</v>
      </c>
      <c r="I230" s="16">
        <v>519.68891753172284</v>
      </c>
      <c r="J230" s="16">
        <v>2797.8764166952333</v>
      </c>
      <c r="K230" s="16">
        <v>505.57566157264881</v>
      </c>
      <c r="L230" s="16">
        <v>337.23097740316609</v>
      </c>
      <c r="M230" s="16">
        <f t="shared" si="32"/>
        <v>292963.78225886816</v>
      </c>
    </row>
    <row r="231" spans="1:14" outlineLevel="1" x14ac:dyDescent="0.25">
      <c r="A231" s="6">
        <f t="shared" si="31"/>
        <v>227</v>
      </c>
      <c r="B231" s="220" t="s">
        <v>221</v>
      </c>
      <c r="C231" s="213"/>
      <c r="D231" s="214"/>
      <c r="E231" s="20">
        <f>SUM(E229:E230)</f>
        <v>9897568.8923653271</v>
      </c>
      <c r="F231" s="20">
        <f t="shared" ref="F231:L231" si="36">SUM(F229:F230)</f>
        <v>4981460.0166515652</v>
      </c>
      <c r="G231" s="20">
        <f t="shared" si="36"/>
        <v>707066.99273521733</v>
      </c>
      <c r="H231" s="20">
        <f t="shared" si="36"/>
        <v>285258.12370861025</v>
      </c>
      <c r="I231" s="20">
        <f t="shared" si="36"/>
        <v>28559.797078212792</v>
      </c>
      <c r="J231" s="20">
        <f t="shared" si="36"/>
        <v>153758.87384755578</v>
      </c>
      <c r="K231" s="20">
        <f t="shared" si="36"/>
        <v>27784.195150393294</v>
      </c>
      <c r="L231" s="20">
        <f t="shared" si="36"/>
        <v>18532.718243955769</v>
      </c>
      <c r="M231" s="20">
        <f t="shared" si="32"/>
        <v>16099989.609780839</v>
      </c>
      <c r="N231" s="16"/>
    </row>
    <row r="232" spans="1:14" outlineLevel="1" x14ac:dyDescent="0.25">
      <c r="A232" s="6">
        <f t="shared" si="31"/>
        <v>228</v>
      </c>
      <c r="B232" s="192" t="s">
        <v>222</v>
      </c>
      <c r="C232" s="28" t="s">
        <v>223</v>
      </c>
      <c r="D232" s="45">
        <v>408.1</v>
      </c>
      <c r="E232" s="16">
        <v>16160110.056624569</v>
      </c>
      <c r="F232" s="16">
        <v>8133405.5854726136</v>
      </c>
      <c r="G232" s="16">
        <v>1154453.2343514727</v>
      </c>
      <c r="H232" s="16">
        <v>465751.00651567313</v>
      </c>
      <c r="I232" s="16">
        <v>46630.588682721143</v>
      </c>
      <c r="J232" s="16">
        <v>251047.54011622191</v>
      </c>
      <c r="K232" s="16">
        <v>45364.236040976823</v>
      </c>
      <c r="L232" s="16">
        <v>30259.023173029585</v>
      </c>
      <c r="M232" s="16">
        <f t="shared" si="32"/>
        <v>26287021.270977277</v>
      </c>
    </row>
    <row r="233" spans="1:14" ht="31.5" x14ac:dyDescent="0.25">
      <c r="A233" s="6">
        <f t="shared" si="31"/>
        <v>229</v>
      </c>
      <c r="B233" s="193"/>
      <c r="C233" s="31" t="s">
        <v>224</v>
      </c>
      <c r="D233" s="27">
        <v>409.1</v>
      </c>
      <c r="E233" s="16">
        <v>9779559.3630143311</v>
      </c>
      <c r="F233" s="16">
        <v>4617981.4085123641</v>
      </c>
      <c r="G233" s="16">
        <v>706539.30557745311</v>
      </c>
      <c r="H233" s="16">
        <v>280075.1269960819</v>
      </c>
      <c r="I233" s="16">
        <v>27947.011964439025</v>
      </c>
      <c r="J233" s="16">
        <v>155764.2218329286</v>
      </c>
      <c r="K233" s="16">
        <v>40384.67494849809</v>
      </c>
      <c r="L233" s="16">
        <v>17401.982657566528</v>
      </c>
      <c r="M233" s="16">
        <f t="shared" si="32"/>
        <v>15625653.095503662</v>
      </c>
    </row>
    <row r="234" spans="1:14" x14ac:dyDescent="0.25">
      <c r="A234" s="6">
        <f t="shared" si="31"/>
        <v>230</v>
      </c>
      <c r="B234" s="193"/>
      <c r="C234" s="31" t="s">
        <v>225</v>
      </c>
      <c r="D234" s="27">
        <v>409.1</v>
      </c>
      <c r="E234" s="16">
        <v>0</v>
      </c>
      <c r="F234" s="16">
        <v>0</v>
      </c>
      <c r="G234" s="16">
        <v>0</v>
      </c>
      <c r="H234" s="16">
        <v>0</v>
      </c>
      <c r="I234" s="16">
        <v>0</v>
      </c>
      <c r="J234" s="16">
        <v>0</v>
      </c>
      <c r="K234" s="16">
        <v>0</v>
      </c>
      <c r="L234" s="16">
        <v>0</v>
      </c>
      <c r="M234" s="16">
        <f t="shared" si="32"/>
        <v>0</v>
      </c>
    </row>
    <row r="235" spans="1:14" s="47" customFormat="1" x14ac:dyDescent="0.25">
      <c r="A235" s="6">
        <f t="shared" si="31"/>
        <v>231</v>
      </c>
      <c r="B235" s="193"/>
      <c r="C235" s="31" t="s">
        <v>225</v>
      </c>
      <c r="D235" s="27">
        <v>410.1</v>
      </c>
      <c r="E235" s="16">
        <v>135555421.16264817</v>
      </c>
      <c r="F235" s="16">
        <v>64010288.348945059</v>
      </c>
      <c r="G235" s="16">
        <v>9793409.8644293156</v>
      </c>
      <c r="H235" s="16">
        <v>3882148.5087272865</v>
      </c>
      <c r="I235" s="16">
        <v>387376.24431264965</v>
      </c>
      <c r="J235" s="16">
        <v>2159062.9913745583</v>
      </c>
      <c r="K235" s="16">
        <v>559775.89766099199</v>
      </c>
      <c r="L235" s="16">
        <v>241210.56999079778</v>
      </c>
      <c r="M235" s="16">
        <f t="shared" si="32"/>
        <v>216588693.58808881</v>
      </c>
    </row>
    <row r="236" spans="1:14" ht="31.5" outlineLevel="1" x14ac:dyDescent="0.25">
      <c r="A236" s="6">
        <f t="shared" si="31"/>
        <v>232</v>
      </c>
      <c r="B236" s="193"/>
      <c r="C236" s="31" t="s">
        <v>226</v>
      </c>
      <c r="D236" s="27">
        <v>411.1</v>
      </c>
      <c r="E236" s="16">
        <v>-140115992.25547433</v>
      </c>
      <c r="F236" s="16">
        <v>-66163824.284165211</v>
      </c>
      <c r="G236" s="16">
        <v>-10122895.336458685</v>
      </c>
      <c r="H236" s="16">
        <v>-4012757.9237924088</v>
      </c>
      <c r="I236" s="16">
        <v>-400408.97208338254</v>
      </c>
      <c r="J236" s="16">
        <v>-2231701.6227299138</v>
      </c>
      <c r="K236" s="16">
        <v>-578608.76878807438</v>
      </c>
      <c r="L236" s="16">
        <v>-249325.75965528365</v>
      </c>
      <c r="M236" s="16">
        <f t="shared" si="32"/>
        <v>-223875514.92314732</v>
      </c>
    </row>
    <row r="237" spans="1:14" outlineLevel="1" x14ac:dyDescent="0.25">
      <c r="A237" s="6">
        <f t="shared" si="31"/>
        <v>233</v>
      </c>
      <c r="B237" s="194"/>
      <c r="C237" s="37" t="s">
        <v>227</v>
      </c>
      <c r="D237" s="46">
        <v>411.4</v>
      </c>
      <c r="E237" s="16">
        <v>0</v>
      </c>
      <c r="F237" s="16">
        <v>0</v>
      </c>
      <c r="G237" s="16">
        <v>0</v>
      </c>
      <c r="H237" s="16">
        <v>0</v>
      </c>
      <c r="I237" s="16">
        <v>0</v>
      </c>
      <c r="J237" s="16">
        <v>0</v>
      </c>
      <c r="K237" s="16">
        <v>0</v>
      </c>
      <c r="L237" s="16">
        <v>0</v>
      </c>
      <c r="M237" s="16">
        <f t="shared" si="32"/>
        <v>0</v>
      </c>
    </row>
    <row r="238" spans="1:14" outlineLevel="1" x14ac:dyDescent="0.25">
      <c r="A238" s="6">
        <f t="shared" si="31"/>
        <v>234</v>
      </c>
      <c r="B238" s="218" t="s">
        <v>228</v>
      </c>
      <c r="C238" s="218"/>
      <c r="D238" s="218"/>
      <c r="E238" s="20">
        <f>SUM(E232:E237)</f>
        <v>21379098.326812744</v>
      </c>
      <c r="F238" s="20">
        <f t="shared" ref="F238:L238" si="37">SUM(F232:F237)</f>
        <v>10597851.058764823</v>
      </c>
      <c r="G238" s="20">
        <f t="shared" si="37"/>
        <v>1531507.0678995568</v>
      </c>
      <c r="H238" s="20">
        <f t="shared" si="37"/>
        <v>615216.71844663285</v>
      </c>
      <c r="I238" s="20">
        <f t="shared" si="37"/>
        <v>61544.872876427253</v>
      </c>
      <c r="J238" s="20">
        <f t="shared" si="37"/>
        <v>334173.13059379486</v>
      </c>
      <c r="K238" s="20">
        <f t="shared" si="37"/>
        <v>66916.03986239247</v>
      </c>
      <c r="L238" s="20">
        <f t="shared" si="37"/>
        <v>39545.81616611022</v>
      </c>
      <c r="M238" s="20">
        <f t="shared" si="32"/>
        <v>34625853.031422481</v>
      </c>
      <c r="N238" s="16"/>
    </row>
    <row r="239" spans="1:14" outlineLevel="1" x14ac:dyDescent="0.25">
      <c r="A239" s="6">
        <f t="shared" si="31"/>
        <v>235</v>
      </c>
      <c r="B239" s="215" t="s">
        <v>229</v>
      </c>
      <c r="C239" s="39" t="s">
        <v>230</v>
      </c>
      <c r="D239" s="42">
        <v>411.6</v>
      </c>
      <c r="E239" s="16">
        <v>0</v>
      </c>
      <c r="F239" s="16">
        <v>0</v>
      </c>
      <c r="G239" s="16">
        <v>0</v>
      </c>
      <c r="H239" s="16">
        <v>0</v>
      </c>
      <c r="I239" s="16">
        <v>0</v>
      </c>
      <c r="J239" s="16">
        <v>0</v>
      </c>
      <c r="K239" s="16">
        <v>0</v>
      </c>
      <c r="L239" s="16">
        <v>0</v>
      </c>
      <c r="M239" s="16">
        <f t="shared" si="32"/>
        <v>0</v>
      </c>
    </row>
    <row r="240" spans="1:14" outlineLevel="1" x14ac:dyDescent="0.25">
      <c r="A240" s="6">
        <f t="shared" si="31"/>
        <v>236</v>
      </c>
      <c r="B240" s="211"/>
      <c r="C240" s="30" t="s">
        <v>231</v>
      </c>
      <c r="D240" s="23">
        <v>411.7</v>
      </c>
      <c r="E240" s="16">
        <v>1164699.8260012581</v>
      </c>
      <c r="F240" s="16">
        <v>601706.88391414215</v>
      </c>
      <c r="G240" s="16">
        <v>82312.456876710887</v>
      </c>
      <c r="H240" s="16">
        <v>33453.070103099089</v>
      </c>
      <c r="I240" s="16">
        <v>3184.5856622985502</v>
      </c>
      <c r="J240" s="16">
        <v>17456.957395950962</v>
      </c>
      <c r="K240" s="16">
        <v>3295.3385144840267</v>
      </c>
      <c r="L240" s="16">
        <v>2072.1181987236446</v>
      </c>
      <c r="M240" s="16">
        <f t="shared" si="32"/>
        <v>1908181.2366666675</v>
      </c>
    </row>
    <row r="241" spans="1:15" x14ac:dyDescent="0.25">
      <c r="A241" s="6">
        <f t="shared" si="31"/>
        <v>237</v>
      </c>
      <c r="B241" s="211"/>
      <c r="C241" s="30" t="s">
        <v>232</v>
      </c>
      <c r="D241" s="23">
        <v>412</v>
      </c>
      <c r="E241" s="16">
        <v>0</v>
      </c>
      <c r="F241" s="16">
        <v>0</v>
      </c>
      <c r="G241" s="16">
        <v>0</v>
      </c>
      <c r="H241" s="16">
        <v>0</v>
      </c>
      <c r="I241" s="16">
        <v>0</v>
      </c>
      <c r="J241" s="16">
        <v>0</v>
      </c>
      <c r="K241" s="16">
        <v>0</v>
      </c>
      <c r="L241" s="16">
        <v>0</v>
      </c>
      <c r="M241" s="16">
        <f t="shared" si="32"/>
        <v>0</v>
      </c>
    </row>
    <row r="242" spans="1:15" x14ac:dyDescent="0.25">
      <c r="A242" s="6">
        <f t="shared" si="31"/>
        <v>238</v>
      </c>
      <c r="B242" s="211"/>
      <c r="C242" s="30" t="s">
        <v>233</v>
      </c>
      <c r="D242" s="23">
        <v>413</v>
      </c>
      <c r="E242" s="16">
        <v>0</v>
      </c>
      <c r="F242" s="16">
        <v>0</v>
      </c>
      <c r="G242" s="16">
        <v>0</v>
      </c>
      <c r="H242" s="16">
        <v>0</v>
      </c>
      <c r="I242" s="16">
        <v>0</v>
      </c>
      <c r="J242" s="16">
        <v>0</v>
      </c>
      <c r="K242" s="16">
        <v>0</v>
      </c>
      <c r="L242" s="16">
        <v>0</v>
      </c>
      <c r="M242" s="16">
        <f t="shared" si="32"/>
        <v>0</v>
      </c>
    </row>
    <row r="243" spans="1:15" x14ac:dyDescent="0.25">
      <c r="A243" s="6">
        <f t="shared" si="31"/>
        <v>239</v>
      </c>
      <c r="B243" s="211"/>
      <c r="C243" s="30" t="s">
        <v>234</v>
      </c>
      <c r="D243" s="48">
        <v>414</v>
      </c>
      <c r="E243" s="16">
        <v>0</v>
      </c>
      <c r="F243" s="16">
        <v>0</v>
      </c>
      <c r="G243" s="16">
        <v>0</v>
      </c>
      <c r="H243" s="16">
        <v>0</v>
      </c>
      <c r="I243" s="16">
        <v>0</v>
      </c>
      <c r="J243" s="16">
        <v>0</v>
      </c>
      <c r="K243" s="16">
        <v>0</v>
      </c>
      <c r="L243" s="16">
        <v>0</v>
      </c>
      <c r="M243" s="16">
        <f t="shared" si="32"/>
        <v>0</v>
      </c>
    </row>
    <row r="244" spans="1:15" ht="15.6" customHeight="1" outlineLevel="1" x14ac:dyDescent="0.25">
      <c r="A244" s="6">
        <f t="shared" si="31"/>
        <v>240</v>
      </c>
      <c r="B244" s="212"/>
      <c r="C244" s="40" t="s">
        <v>235</v>
      </c>
      <c r="D244" s="49">
        <v>411.1</v>
      </c>
      <c r="E244" s="16">
        <v>1.9057443274871977E-3</v>
      </c>
      <c r="F244" s="16">
        <v>9.5916373733563023E-4</v>
      </c>
      <c r="G244" s="16">
        <v>1.3614342321961327E-4</v>
      </c>
      <c r="H244" s="16">
        <v>5.492551322847205E-5</v>
      </c>
      <c r="I244" s="16">
        <v>5.4990949664390063E-6</v>
      </c>
      <c r="J244" s="16">
        <v>2.9605765296751753E-5</v>
      </c>
      <c r="K244" s="16">
        <v>5.3497553669470236E-6</v>
      </c>
      <c r="L244" s="16">
        <v>3.5684139257248188E-6</v>
      </c>
      <c r="M244" s="16">
        <f t="shared" si="32"/>
        <v>3.1000000308267759E-3</v>
      </c>
    </row>
    <row r="245" spans="1:15" outlineLevel="1" x14ac:dyDescent="0.25">
      <c r="A245" s="6">
        <f t="shared" si="31"/>
        <v>241</v>
      </c>
      <c r="B245" s="220" t="s">
        <v>236</v>
      </c>
      <c r="C245" s="213"/>
      <c r="D245" s="214"/>
      <c r="E245" s="20">
        <f>SUM(E239:E244)</f>
        <v>1164699.8279070025</v>
      </c>
      <c r="F245" s="20">
        <f t="shared" ref="F245:L245" si="38">SUM(F239:F244)</f>
        <v>601706.88487330591</v>
      </c>
      <c r="G245" s="20">
        <f t="shared" si="38"/>
        <v>82312.457012854313</v>
      </c>
      <c r="H245" s="20">
        <f t="shared" si="38"/>
        <v>33453.070158024602</v>
      </c>
      <c r="I245" s="20">
        <f t="shared" si="38"/>
        <v>3184.5856677976453</v>
      </c>
      <c r="J245" s="20">
        <f t="shared" si="38"/>
        <v>17456.957425556728</v>
      </c>
      <c r="K245" s="20">
        <f t="shared" si="38"/>
        <v>3295.3385198337819</v>
      </c>
      <c r="L245" s="20">
        <f t="shared" si="38"/>
        <v>2072.1182022920584</v>
      </c>
      <c r="M245" s="20">
        <f t="shared" si="32"/>
        <v>1908181.2397666676</v>
      </c>
    </row>
    <row r="246" spans="1:15" ht="16.5" outlineLevel="1" thickBot="1" x14ac:dyDescent="0.3">
      <c r="A246" s="6">
        <f t="shared" si="31"/>
        <v>242</v>
      </c>
      <c r="B246" s="201" t="s">
        <v>237</v>
      </c>
      <c r="C246" s="201"/>
      <c r="D246" s="202"/>
      <c r="E246" s="24">
        <f t="shared" ref="E246:L246" si="39">SUM(E86,E130,E151,E176,E182,E187,E192,E207,E220,E228,E231,E238,E245)</f>
        <v>269761047.91210145</v>
      </c>
      <c r="F246" s="24">
        <f t="shared" si="39"/>
        <v>116113326.96495056</v>
      </c>
      <c r="G246" s="24">
        <f t="shared" si="39"/>
        <v>18916103.387727924</v>
      </c>
      <c r="H246" s="24">
        <f t="shared" si="39"/>
        <v>7558585.4193195831</v>
      </c>
      <c r="I246" s="24">
        <f t="shared" si="39"/>
        <v>816655.43420924339</v>
      </c>
      <c r="J246" s="24">
        <f t="shared" si="39"/>
        <v>4448286.2862190772</v>
      </c>
      <c r="K246" s="24">
        <f t="shared" si="39"/>
        <v>719450.39860465063</v>
      </c>
      <c r="L246" s="24">
        <f t="shared" si="39"/>
        <v>554811.66491876764</v>
      </c>
      <c r="M246" s="24">
        <f t="shared" si="32"/>
        <v>418888267.4680512</v>
      </c>
      <c r="N246" s="16"/>
      <c r="O246" s="50"/>
    </row>
    <row r="247" spans="1:15" ht="16.5" outlineLevel="1" thickBot="1" x14ac:dyDescent="0.3">
      <c r="A247" s="6">
        <f t="shared" si="31"/>
        <v>243</v>
      </c>
      <c r="B247" s="216" t="s">
        <v>238</v>
      </c>
      <c r="C247" s="216"/>
      <c r="D247" s="217"/>
      <c r="E247" s="24">
        <f t="shared" ref="E247:L247" si="40">+E30-E246</f>
        <v>115846480.08063293</v>
      </c>
      <c r="F247" s="24">
        <f t="shared" si="40"/>
        <v>10798269.646612898</v>
      </c>
      <c r="G247" s="24">
        <f t="shared" si="40"/>
        <v>4217102.0508417264</v>
      </c>
      <c r="H247" s="24">
        <f t="shared" si="40"/>
        <v>1625981.2098667119</v>
      </c>
      <c r="I247" s="24">
        <f t="shared" si="40"/>
        <v>670908.22823257954</v>
      </c>
      <c r="J247" s="24">
        <f t="shared" si="40"/>
        <v>776745.89756253175</v>
      </c>
      <c r="K247" s="24">
        <f t="shared" si="40"/>
        <v>-220680.49873966101</v>
      </c>
      <c r="L247" s="24">
        <f t="shared" si="40"/>
        <v>1011155.6046617479</v>
      </c>
      <c r="M247" s="24">
        <f t="shared" si="32"/>
        <v>134725962.21967149</v>
      </c>
      <c r="N247" s="16"/>
    </row>
    <row r="248" spans="1:15" x14ac:dyDescent="0.25">
      <c r="A248" s="6"/>
      <c r="B248" s="51"/>
      <c r="C248" s="51"/>
      <c r="D248" s="51"/>
      <c r="M248" s="52"/>
    </row>
    <row r="249" spans="1:15" x14ac:dyDescent="0.25">
      <c r="A249" s="6"/>
      <c r="B249" s="53"/>
      <c r="C249" s="53"/>
      <c r="D249" s="53"/>
      <c r="M249" s="52"/>
    </row>
    <row r="250" spans="1:15" x14ac:dyDescent="0.25">
      <c r="A250" s="6">
        <f>A247+1</f>
        <v>244</v>
      </c>
      <c r="B250" s="192" t="s">
        <v>239</v>
      </c>
      <c r="C250" s="43" t="s">
        <v>240</v>
      </c>
      <c r="D250" s="26">
        <v>301</v>
      </c>
      <c r="E250" s="16">
        <v>97074.689862477622</v>
      </c>
      <c r="F250" s="16">
        <v>49673.916301098652</v>
      </c>
      <c r="G250" s="16">
        <v>6922.5483402107311</v>
      </c>
      <c r="H250" s="16">
        <v>2797.6341518454642</v>
      </c>
      <c r="I250" s="16">
        <v>277.0541678922043</v>
      </c>
      <c r="J250" s="16">
        <v>1492.8217583183107</v>
      </c>
      <c r="K250" s="16">
        <v>273.37348792862429</v>
      </c>
      <c r="L250" s="16">
        <v>179.92193022844225</v>
      </c>
      <c r="M250" s="16">
        <f>SUM(E250:L250)</f>
        <v>158691.96000000005</v>
      </c>
    </row>
    <row r="251" spans="1:15" x14ac:dyDescent="0.25">
      <c r="A251" s="6">
        <f t="shared" ref="A251:A314" si="41">A250+1</f>
        <v>245</v>
      </c>
      <c r="B251" s="193"/>
      <c r="C251" s="43" t="s">
        <v>241</v>
      </c>
      <c r="D251" s="26">
        <v>302</v>
      </c>
      <c r="E251" s="16">
        <v>1491778.3569753582</v>
      </c>
      <c r="F251" s="16">
        <v>763355.2406828478</v>
      </c>
      <c r="G251" s="16">
        <v>106381.05363686284</v>
      </c>
      <c r="H251" s="16">
        <v>42992.154642683476</v>
      </c>
      <c r="I251" s="16">
        <v>4257.5815792656185</v>
      </c>
      <c r="J251" s="16">
        <v>22940.677874284331</v>
      </c>
      <c r="K251" s="16">
        <v>4201.0193722021695</v>
      </c>
      <c r="L251" s="16">
        <v>2764.9188664960848</v>
      </c>
      <c r="M251" s="16">
        <f t="shared" ref="M251:M315" si="42">SUM(E251:L251)</f>
        <v>2438671.0036300002</v>
      </c>
    </row>
    <row r="252" spans="1:15" x14ac:dyDescent="0.25">
      <c r="A252" s="6">
        <f t="shared" si="41"/>
        <v>246</v>
      </c>
      <c r="B252" s="193"/>
      <c r="C252" s="54" t="s">
        <v>242</v>
      </c>
      <c r="D252" s="38">
        <v>303</v>
      </c>
      <c r="E252" s="16">
        <v>133884939.527137</v>
      </c>
      <c r="F252" s="16">
        <v>54182451.513228416</v>
      </c>
      <c r="G252" s="16">
        <v>9445090.203028027</v>
      </c>
      <c r="H252" s="16">
        <v>3768559.9576541316</v>
      </c>
      <c r="I252" s="16">
        <v>404635.43599804281</v>
      </c>
      <c r="J252" s="16">
        <v>2232811.1969689517</v>
      </c>
      <c r="K252" s="16">
        <v>358617.74529089441</v>
      </c>
      <c r="L252" s="16">
        <v>274951.71681337565</v>
      </c>
      <c r="M252" s="16">
        <f t="shared" si="42"/>
        <v>204552057.29611883</v>
      </c>
    </row>
    <row r="253" spans="1:15" x14ac:dyDescent="0.25">
      <c r="A253" s="6">
        <f t="shared" si="41"/>
        <v>247</v>
      </c>
      <c r="B253" s="193"/>
      <c r="C253" s="221" t="s">
        <v>243</v>
      </c>
      <c r="D253" s="222"/>
      <c r="E253" s="20">
        <f t="shared" ref="E253:K253" si="43">SUM(E250:E252)</f>
        <v>135473792.57397482</v>
      </c>
      <c r="F253" s="20">
        <f t="shared" si="43"/>
        <v>54995480.670212366</v>
      </c>
      <c r="G253" s="20">
        <f t="shared" si="43"/>
        <v>9558393.8050050996</v>
      </c>
      <c r="H253" s="20">
        <f t="shared" si="43"/>
        <v>3814349.7464486607</v>
      </c>
      <c r="I253" s="20">
        <f t="shared" si="43"/>
        <v>409170.07174520066</v>
      </c>
      <c r="J253" s="20">
        <f t="shared" si="43"/>
        <v>2257244.6966015543</v>
      </c>
      <c r="K253" s="20">
        <f t="shared" si="43"/>
        <v>363092.13815102522</v>
      </c>
      <c r="L253" s="20">
        <f t="shared" ref="L253" si="44">SUM(L250:L252)</f>
        <v>277896.55761010019</v>
      </c>
      <c r="M253" s="20">
        <f t="shared" si="42"/>
        <v>207149420.25974879</v>
      </c>
      <c r="N253" s="16"/>
    </row>
    <row r="254" spans="1:15" outlineLevel="1" x14ac:dyDescent="0.25">
      <c r="A254" s="6">
        <f t="shared" si="41"/>
        <v>248</v>
      </c>
      <c r="B254" s="211"/>
      <c r="C254" s="28" t="s">
        <v>244</v>
      </c>
      <c r="D254" s="35">
        <v>304</v>
      </c>
      <c r="E254" s="16">
        <v>1404.330803156221</v>
      </c>
      <c r="F254" s="16">
        <v>477.16607362515379</v>
      </c>
      <c r="G254" s="16">
        <v>101.52035042452974</v>
      </c>
      <c r="H254" s="16">
        <v>24.082996609762688</v>
      </c>
      <c r="I254" s="16">
        <v>11.888298580900663</v>
      </c>
      <c r="J254" s="16">
        <v>23.531477603432243</v>
      </c>
      <c r="K254" s="16">
        <v>0</v>
      </c>
      <c r="L254" s="16">
        <v>0</v>
      </c>
      <c r="M254" s="16">
        <f t="shared" si="42"/>
        <v>2042.52</v>
      </c>
    </row>
    <row r="255" spans="1:15" outlineLevel="1" x14ac:dyDescent="0.25">
      <c r="A255" s="6">
        <f t="shared" si="41"/>
        <v>249</v>
      </c>
      <c r="B255" s="211"/>
      <c r="C255" s="31" t="s">
        <v>245</v>
      </c>
      <c r="D255" s="26">
        <v>305</v>
      </c>
      <c r="E255" s="16">
        <v>0</v>
      </c>
      <c r="F255" s="16">
        <v>0</v>
      </c>
      <c r="G255" s="16">
        <v>0</v>
      </c>
      <c r="H255" s="16">
        <v>0</v>
      </c>
      <c r="I255" s="16">
        <v>0</v>
      </c>
      <c r="J255" s="16">
        <v>0</v>
      </c>
      <c r="K255" s="16">
        <v>0</v>
      </c>
      <c r="L255" s="16">
        <v>0</v>
      </c>
      <c r="M255" s="16">
        <f t="shared" si="42"/>
        <v>0</v>
      </c>
    </row>
    <row r="256" spans="1:15" outlineLevel="1" x14ac:dyDescent="0.25">
      <c r="A256" s="6">
        <f t="shared" si="41"/>
        <v>250</v>
      </c>
      <c r="B256" s="211"/>
      <c r="C256" s="31" t="s">
        <v>246</v>
      </c>
      <c r="D256" s="26">
        <v>311</v>
      </c>
      <c r="E256" s="16">
        <v>0</v>
      </c>
      <c r="F256" s="16">
        <v>0</v>
      </c>
      <c r="G256" s="16">
        <v>0</v>
      </c>
      <c r="H256" s="16">
        <v>0</v>
      </c>
      <c r="I256" s="16">
        <v>0</v>
      </c>
      <c r="J256" s="16">
        <v>0</v>
      </c>
      <c r="K256" s="16">
        <v>0</v>
      </c>
      <c r="L256" s="16">
        <v>0</v>
      </c>
      <c r="M256" s="16">
        <f t="shared" si="42"/>
        <v>0</v>
      </c>
    </row>
    <row r="257" spans="1:14" outlineLevel="1" x14ac:dyDescent="0.25">
      <c r="A257" s="6">
        <f t="shared" si="41"/>
        <v>251</v>
      </c>
      <c r="B257" s="211"/>
      <c r="C257" s="31" t="s">
        <v>247</v>
      </c>
      <c r="D257" s="26">
        <v>320</v>
      </c>
      <c r="E257" s="16">
        <v>0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f t="shared" si="42"/>
        <v>0</v>
      </c>
    </row>
    <row r="258" spans="1:14" ht="31.5" outlineLevel="1" x14ac:dyDescent="0.25">
      <c r="A258" s="6">
        <f t="shared" si="41"/>
        <v>252</v>
      </c>
      <c r="B258" s="211"/>
      <c r="C258" s="37" t="s">
        <v>248</v>
      </c>
      <c r="D258" s="38">
        <v>321</v>
      </c>
      <c r="E258" s="16">
        <v>0</v>
      </c>
      <c r="F258" s="16">
        <v>0</v>
      </c>
      <c r="G258" s="16">
        <v>0</v>
      </c>
      <c r="H258" s="16">
        <v>0</v>
      </c>
      <c r="I258" s="16">
        <v>0</v>
      </c>
      <c r="J258" s="16">
        <v>0</v>
      </c>
      <c r="K258" s="16">
        <v>0</v>
      </c>
      <c r="L258" s="16">
        <v>0</v>
      </c>
      <c r="M258" s="16">
        <f t="shared" si="42"/>
        <v>0</v>
      </c>
    </row>
    <row r="259" spans="1:14" outlineLevel="1" x14ac:dyDescent="0.25">
      <c r="A259" s="6">
        <f t="shared" si="41"/>
        <v>253</v>
      </c>
      <c r="B259" s="193"/>
      <c r="C259" s="223" t="s">
        <v>249</v>
      </c>
      <c r="D259" s="224"/>
      <c r="E259" s="20">
        <f t="shared" ref="E259:L259" si="45">SUM(E254:E258)</f>
        <v>1404.330803156221</v>
      </c>
      <c r="F259" s="20">
        <f t="shared" si="45"/>
        <v>477.16607362515379</v>
      </c>
      <c r="G259" s="20">
        <f t="shared" si="45"/>
        <v>101.52035042452974</v>
      </c>
      <c r="H259" s="20">
        <f t="shared" si="45"/>
        <v>24.082996609762688</v>
      </c>
      <c r="I259" s="20">
        <f t="shared" si="45"/>
        <v>11.888298580900663</v>
      </c>
      <c r="J259" s="20">
        <f t="shared" si="45"/>
        <v>23.531477603432243</v>
      </c>
      <c r="K259" s="20">
        <f t="shared" si="45"/>
        <v>0</v>
      </c>
      <c r="L259" s="20">
        <f t="shared" si="45"/>
        <v>0</v>
      </c>
      <c r="M259" s="20">
        <f t="shared" si="42"/>
        <v>2042.52</v>
      </c>
      <c r="N259" s="16"/>
    </row>
    <row r="260" spans="1:14" outlineLevel="1" x14ac:dyDescent="0.25">
      <c r="A260" s="6">
        <f t="shared" si="41"/>
        <v>254</v>
      </c>
      <c r="B260" s="193"/>
      <c r="C260" s="25" t="s">
        <v>250</v>
      </c>
      <c r="D260" s="55">
        <v>350.1</v>
      </c>
      <c r="E260" s="16">
        <v>941823.97011544614</v>
      </c>
      <c r="F260" s="16">
        <v>326610.00128150621</v>
      </c>
      <c r="G260" s="16">
        <v>76556.585565857633</v>
      </c>
      <c r="H260" s="16">
        <v>29005.144133450987</v>
      </c>
      <c r="I260" s="16">
        <v>8494.9251570981378</v>
      </c>
      <c r="J260" s="16">
        <v>31533.051079413792</v>
      </c>
      <c r="K260" s="16">
        <v>1629.6702903528937</v>
      </c>
      <c r="L260" s="16">
        <v>7498.5923768741895</v>
      </c>
      <c r="M260" s="16">
        <f t="shared" si="42"/>
        <v>1423151.9400000002</v>
      </c>
    </row>
    <row r="261" spans="1:14" outlineLevel="1" x14ac:dyDescent="0.25">
      <c r="A261" s="6">
        <f t="shared" si="41"/>
        <v>255</v>
      </c>
      <c r="B261" s="193"/>
      <c r="C261" s="43" t="s">
        <v>251</v>
      </c>
      <c r="D261" s="29">
        <v>350.2</v>
      </c>
      <c r="E261" s="16">
        <v>24537.586413962221</v>
      </c>
      <c r="F261" s="16">
        <v>8509.2558529030739</v>
      </c>
      <c r="G261" s="16">
        <v>1994.5487622807702</v>
      </c>
      <c r="H261" s="16">
        <v>755.67861214738741</v>
      </c>
      <c r="I261" s="16">
        <v>221.32050864758364</v>
      </c>
      <c r="J261" s="16">
        <v>821.53883348515444</v>
      </c>
      <c r="K261" s="16">
        <v>42.458226637509974</v>
      </c>
      <c r="L261" s="16">
        <v>195.36278993629236</v>
      </c>
      <c r="M261" s="16">
        <f t="shared" si="42"/>
        <v>37077.749999999985</v>
      </c>
    </row>
    <row r="262" spans="1:14" outlineLevel="1" x14ac:dyDescent="0.25">
      <c r="A262" s="6">
        <f t="shared" si="41"/>
        <v>256</v>
      </c>
      <c r="B262" s="193"/>
      <c r="C262" s="43" t="s">
        <v>245</v>
      </c>
      <c r="D262" s="29">
        <v>351</v>
      </c>
      <c r="E262" s="16">
        <v>825400.00985743525</v>
      </c>
      <c r="F262" s="16">
        <v>286235.97066046996</v>
      </c>
      <c r="G262" s="16">
        <v>67093.011524186251</v>
      </c>
      <c r="H262" s="16">
        <v>25419.661224732023</v>
      </c>
      <c r="I262" s="16">
        <v>7444.8214644053951</v>
      </c>
      <c r="J262" s="16">
        <v>27635.079906272498</v>
      </c>
      <c r="K262" s="16">
        <v>1428.2179222480031</v>
      </c>
      <c r="L262" s="16">
        <v>6571.6507735837022</v>
      </c>
      <c r="M262" s="16">
        <f t="shared" si="42"/>
        <v>1247228.4233333329</v>
      </c>
    </row>
    <row r="263" spans="1:14" x14ac:dyDescent="0.25">
      <c r="A263" s="6">
        <f t="shared" si="41"/>
        <v>257</v>
      </c>
      <c r="B263" s="193"/>
      <c r="C263" s="43" t="s">
        <v>252</v>
      </c>
      <c r="D263" s="29">
        <v>352</v>
      </c>
      <c r="E263" s="16">
        <v>13225296.368636884</v>
      </c>
      <c r="F263" s="16">
        <v>4586328.444559888</v>
      </c>
      <c r="G263" s="16">
        <v>1075024.1714014439</v>
      </c>
      <c r="H263" s="16">
        <v>407296.5220166333</v>
      </c>
      <c r="I263" s="16">
        <v>119287.58069115701</v>
      </c>
      <c r="J263" s="16">
        <v>442793.93938284856</v>
      </c>
      <c r="K263" s="16">
        <v>22884.183517263478</v>
      </c>
      <c r="L263" s="16">
        <v>105296.85979388094</v>
      </c>
      <c r="M263" s="16">
        <f t="shared" si="42"/>
        <v>19984208.069999997</v>
      </c>
    </row>
    <row r="264" spans="1:14" outlineLevel="1" x14ac:dyDescent="0.25">
      <c r="A264" s="6">
        <f t="shared" si="41"/>
        <v>258</v>
      </c>
      <c r="B264" s="193"/>
      <c r="C264" s="43" t="s">
        <v>253</v>
      </c>
      <c r="D264" s="29">
        <v>352.1</v>
      </c>
      <c r="E264" s="16">
        <v>0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f t="shared" si="42"/>
        <v>0</v>
      </c>
    </row>
    <row r="265" spans="1:14" outlineLevel="1" x14ac:dyDescent="0.25">
      <c r="A265" s="6">
        <f t="shared" si="41"/>
        <v>259</v>
      </c>
      <c r="B265" s="193"/>
      <c r="C265" s="43" t="s">
        <v>254</v>
      </c>
      <c r="D265" s="29">
        <v>352.2</v>
      </c>
      <c r="E265" s="16">
        <v>1163224.5487101811</v>
      </c>
      <c r="F265" s="16">
        <v>403388.30121125723</v>
      </c>
      <c r="G265" s="16">
        <v>94553.231305762267</v>
      </c>
      <c r="H265" s="16">
        <v>35823.568698056799</v>
      </c>
      <c r="I265" s="16">
        <v>10491.881493503502</v>
      </c>
      <c r="J265" s="16">
        <v>38945.726882285722</v>
      </c>
      <c r="K265" s="16">
        <v>2012.7672985534318</v>
      </c>
      <c r="L265" s="16">
        <v>9261.3344003995753</v>
      </c>
      <c r="M265" s="16">
        <f t="shared" si="42"/>
        <v>1757701.3599999994</v>
      </c>
    </row>
    <row r="266" spans="1:14" outlineLevel="1" x14ac:dyDescent="0.25">
      <c r="A266" s="6">
        <f t="shared" si="41"/>
        <v>260</v>
      </c>
      <c r="B266" s="193"/>
      <c r="C266" s="43" t="s">
        <v>255</v>
      </c>
      <c r="D266" s="29">
        <v>352.3</v>
      </c>
      <c r="E266" s="16">
        <v>2769865.2337530353</v>
      </c>
      <c r="F266" s="16">
        <v>960546.46754720737</v>
      </c>
      <c r="G266" s="16">
        <v>225149.74294794793</v>
      </c>
      <c r="H266" s="16">
        <v>85302.925901741284</v>
      </c>
      <c r="I266" s="16">
        <v>24983.222558134679</v>
      </c>
      <c r="J266" s="16">
        <v>92737.395384320815</v>
      </c>
      <c r="K266" s="16">
        <v>4792.7927329938157</v>
      </c>
      <c r="L266" s="16">
        <v>22053.049174617438</v>
      </c>
      <c r="M266" s="16">
        <f t="shared" si="42"/>
        <v>4185430.8299999991</v>
      </c>
    </row>
    <row r="267" spans="1:14" outlineLevel="1" x14ac:dyDescent="0.25">
      <c r="A267" s="6">
        <f t="shared" si="41"/>
        <v>261</v>
      </c>
      <c r="B267" s="193"/>
      <c r="C267" s="43" t="s">
        <v>256</v>
      </c>
      <c r="D267" s="29">
        <v>353</v>
      </c>
      <c r="E267" s="16">
        <v>2300813.8307781932</v>
      </c>
      <c r="F267" s="16">
        <v>797886.68802606501</v>
      </c>
      <c r="G267" s="16">
        <v>187022.68841754834</v>
      </c>
      <c r="H267" s="16">
        <v>70857.653769184457</v>
      </c>
      <c r="I267" s="16">
        <v>20752.541783876251</v>
      </c>
      <c r="J267" s="16">
        <v>77033.163682654325</v>
      </c>
      <c r="K267" s="16">
        <v>3981.1770167546706</v>
      </c>
      <c r="L267" s="16">
        <v>18318.566525722694</v>
      </c>
      <c r="M267" s="16">
        <f t="shared" si="42"/>
        <v>3476666.3099999991</v>
      </c>
    </row>
    <row r="268" spans="1:14" outlineLevel="1" x14ac:dyDescent="0.25">
      <c r="A268" s="6">
        <f t="shared" si="41"/>
        <v>262</v>
      </c>
      <c r="B268" s="193"/>
      <c r="C268" s="43" t="s">
        <v>257</v>
      </c>
      <c r="D268" s="29">
        <v>354</v>
      </c>
      <c r="E268" s="16">
        <v>16795140.952493098</v>
      </c>
      <c r="F268" s="16">
        <v>5824295.3907240815</v>
      </c>
      <c r="G268" s="16">
        <v>1365200.596097135</v>
      </c>
      <c r="H268" s="16">
        <v>517236.23471695528</v>
      </c>
      <c r="I268" s="16">
        <v>151486.33919017192</v>
      </c>
      <c r="J268" s="16">
        <v>562315.30980890419</v>
      </c>
      <c r="K268" s="16">
        <v>29061.207933805505</v>
      </c>
      <c r="L268" s="16">
        <v>133719.16611917925</v>
      </c>
      <c r="M268" s="16">
        <f t="shared" si="42"/>
        <v>25378455.197083328</v>
      </c>
    </row>
    <row r="269" spans="1:14" outlineLevel="1" x14ac:dyDescent="0.25">
      <c r="A269" s="6">
        <f t="shared" si="41"/>
        <v>263</v>
      </c>
      <c r="B269" s="193"/>
      <c r="C269" s="43" t="s">
        <v>258</v>
      </c>
      <c r="D269" s="29">
        <v>355</v>
      </c>
      <c r="E269" s="16">
        <v>1058842.3301356155</v>
      </c>
      <c r="F269" s="16">
        <v>367190.16055634659</v>
      </c>
      <c r="G269" s="16">
        <v>86068.475659886899</v>
      </c>
      <c r="H269" s="16">
        <v>32608.932639947616</v>
      </c>
      <c r="I269" s="16">
        <v>9550.3901292370974</v>
      </c>
      <c r="J269" s="16">
        <v>35450.923251740147</v>
      </c>
      <c r="K269" s="16">
        <v>1832.1511687354148</v>
      </c>
      <c r="L269" s="16">
        <v>8430.2664584905269</v>
      </c>
      <c r="M269" s="16">
        <f t="shared" si="42"/>
        <v>1599973.6300000001</v>
      </c>
    </row>
    <row r="270" spans="1:14" outlineLevel="1" x14ac:dyDescent="0.25">
      <c r="A270" s="6">
        <f t="shared" si="41"/>
        <v>264</v>
      </c>
      <c r="B270" s="193"/>
      <c r="C270" s="43" t="s">
        <v>259</v>
      </c>
      <c r="D270" s="29">
        <v>356</v>
      </c>
      <c r="E270" s="16">
        <v>1941347.0891992166</v>
      </c>
      <c r="F270" s="16">
        <v>673229.17595045164</v>
      </c>
      <c r="G270" s="16">
        <v>157803.27244069899</v>
      </c>
      <c r="H270" s="16">
        <v>59787.236173630838</v>
      </c>
      <c r="I270" s="16">
        <v>17510.276601556634</v>
      </c>
      <c r="J270" s="16">
        <v>64997.917730939065</v>
      </c>
      <c r="K270" s="16">
        <v>3359.1793954269697</v>
      </c>
      <c r="L270" s="16">
        <v>15456.572508078916</v>
      </c>
      <c r="M270" s="16">
        <f t="shared" si="42"/>
        <v>2933490.7199999997</v>
      </c>
    </row>
    <row r="271" spans="1:14" outlineLevel="1" x14ac:dyDescent="0.25">
      <c r="A271" s="6">
        <f t="shared" si="41"/>
        <v>265</v>
      </c>
      <c r="B271" s="193"/>
      <c r="C271" s="43" t="s">
        <v>247</v>
      </c>
      <c r="D271" s="56">
        <v>357</v>
      </c>
      <c r="E271" s="16">
        <v>354029.56277987326</v>
      </c>
      <c r="F271" s="16">
        <v>122771.98247465707</v>
      </c>
      <c r="G271" s="16">
        <v>28777.452449504217</v>
      </c>
      <c r="H271" s="16">
        <v>10902.97000476018</v>
      </c>
      <c r="I271" s="16">
        <v>3193.2237176407334</v>
      </c>
      <c r="J271" s="16">
        <v>11853.204676232512</v>
      </c>
      <c r="K271" s="16">
        <v>612.58948452783909</v>
      </c>
      <c r="L271" s="16">
        <v>2818.7044128042858</v>
      </c>
      <c r="M271" s="16">
        <f t="shared" si="42"/>
        <v>534959.69000000018</v>
      </c>
    </row>
    <row r="272" spans="1:14" ht="31.5" outlineLevel="1" x14ac:dyDescent="0.25">
      <c r="A272" s="6">
        <f t="shared" si="41"/>
        <v>266</v>
      </c>
      <c r="B272" s="193"/>
      <c r="C272" s="43" t="s">
        <v>260</v>
      </c>
      <c r="D272" s="56">
        <v>358</v>
      </c>
      <c r="E272" s="16">
        <v>0</v>
      </c>
      <c r="F272" s="16">
        <v>0</v>
      </c>
      <c r="G272" s="16">
        <v>0</v>
      </c>
      <c r="H272" s="16">
        <v>0</v>
      </c>
      <c r="I272" s="16">
        <v>0</v>
      </c>
      <c r="J272" s="16">
        <v>0</v>
      </c>
      <c r="K272" s="16">
        <v>0</v>
      </c>
      <c r="L272" s="16">
        <v>0</v>
      </c>
      <c r="M272" s="16">
        <f t="shared" si="42"/>
        <v>0</v>
      </c>
    </row>
    <row r="273" spans="1:16" outlineLevel="1" x14ac:dyDescent="0.25">
      <c r="A273" s="6">
        <f t="shared" si="41"/>
        <v>267</v>
      </c>
      <c r="B273" s="193"/>
      <c r="C273" s="225" t="s">
        <v>261</v>
      </c>
      <c r="D273" s="226"/>
      <c r="E273" s="20">
        <f t="shared" ref="E273:K273" si="46">SUM(E260:E272)</f>
        <v>41400321.482872933</v>
      </c>
      <c r="F273" s="20">
        <f t="shared" si="46"/>
        <v>14356991.838844832</v>
      </c>
      <c r="G273" s="20">
        <f t="shared" si="46"/>
        <v>3365243.7765722522</v>
      </c>
      <c r="H273" s="20">
        <f t="shared" si="46"/>
        <v>1274996.5278912403</v>
      </c>
      <c r="I273" s="20">
        <f t="shared" si="46"/>
        <v>373416.52329542889</v>
      </c>
      <c r="J273" s="20">
        <f t="shared" si="46"/>
        <v>1386117.2506190969</v>
      </c>
      <c r="K273" s="20">
        <f t="shared" si="46"/>
        <v>71636.394987299544</v>
      </c>
      <c r="L273" s="20">
        <f t="shared" ref="L273" si="47">SUM(L260:L272)</f>
        <v>329620.12533356785</v>
      </c>
      <c r="M273" s="20">
        <f t="shared" si="42"/>
        <v>62558343.920416661</v>
      </c>
      <c r="N273" s="16"/>
      <c r="P273" s="16"/>
    </row>
    <row r="274" spans="1:16" outlineLevel="1" x14ac:dyDescent="0.25">
      <c r="A274" s="6">
        <f t="shared" si="41"/>
        <v>268</v>
      </c>
      <c r="B274" s="193"/>
      <c r="C274" s="43" t="s">
        <v>244</v>
      </c>
      <c r="D274" s="26">
        <v>360</v>
      </c>
      <c r="E274" s="16">
        <v>1171973.486894082</v>
      </c>
      <c r="F274" s="16">
        <v>398215.28223775642</v>
      </c>
      <c r="G274" s="16">
        <v>84723.028798015832</v>
      </c>
      <c r="H274" s="16">
        <v>20098.279869790877</v>
      </c>
      <c r="I274" s="16">
        <v>9921.2882817797199</v>
      </c>
      <c r="J274" s="16">
        <v>19638.013918574292</v>
      </c>
      <c r="K274" s="16">
        <v>0</v>
      </c>
      <c r="L274" s="16">
        <v>0</v>
      </c>
      <c r="M274" s="16">
        <f t="shared" si="42"/>
        <v>1704569.379999999</v>
      </c>
    </row>
    <row r="275" spans="1:16" outlineLevel="1" x14ac:dyDescent="0.25">
      <c r="A275" s="6">
        <f t="shared" si="41"/>
        <v>269</v>
      </c>
      <c r="B275" s="193"/>
      <c r="C275" s="43" t="s">
        <v>245</v>
      </c>
      <c r="D275" s="26">
        <v>361</v>
      </c>
      <c r="E275" s="16">
        <v>2951343.5943901427</v>
      </c>
      <c r="F275" s="16">
        <v>1002812.8925811453</v>
      </c>
      <c r="G275" s="16">
        <v>213355.31147809472</v>
      </c>
      <c r="H275" s="16">
        <v>50612.85960415969</v>
      </c>
      <c r="I275" s="16">
        <v>24984.465046328191</v>
      </c>
      <c r="J275" s="16">
        <v>49453.786483453747</v>
      </c>
      <c r="K275" s="16">
        <v>0</v>
      </c>
      <c r="L275" s="16">
        <v>0</v>
      </c>
      <c r="M275" s="16">
        <f t="shared" si="42"/>
        <v>4292562.9095833246</v>
      </c>
    </row>
    <row r="276" spans="1:16" outlineLevel="1" x14ac:dyDescent="0.25">
      <c r="A276" s="6">
        <f t="shared" si="41"/>
        <v>270</v>
      </c>
      <c r="B276" s="193"/>
      <c r="C276" s="43" t="s">
        <v>262</v>
      </c>
      <c r="D276" s="26">
        <v>362</v>
      </c>
      <c r="E276" s="16">
        <v>3066245.2711012578</v>
      </c>
      <c r="F276" s="16">
        <v>1041854.3932061873</v>
      </c>
      <c r="G276" s="16">
        <v>221661.65814361096</v>
      </c>
      <c r="H276" s="16">
        <v>52583.318903685577</v>
      </c>
      <c r="I276" s="16">
        <v>25957.159967722644</v>
      </c>
      <c r="J276" s="16">
        <v>51379.120760853075</v>
      </c>
      <c r="K276" s="16">
        <v>0</v>
      </c>
      <c r="L276" s="16">
        <v>0</v>
      </c>
      <c r="M276" s="16">
        <f t="shared" si="42"/>
        <v>4459680.9220833173</v>
      </c>
    </row>
    <row r="277" spans="1:16" outlineLevel="1" x14ac:dyDescent="0.25">
      <c r="A277" s="6">
        <f t="shared" si="41"/>
        <v>271</v>
      </c>
      <c r="B277" s="193"/>
      <c r="C277" s="43" t="s">
        <v>259</v>
      </c>
      <c r="D277" s="26">
        <v>363</v>
      </c>
      <c r="E277" s="16">
        <v>2739903.3056011833</v>
      </c>
      <c r="F277" s="16">
        <v>930969.32681954384</v>
      </c>
      <c r="G277" s="16">
        <v>198070.10078309645</v>
      </c>
      <c r="H277" s="16">
        <v>46986.850869873386</v>
      </c>
      <c r="I277" s="16">
        <v>23194.526892507471</v>
      </c>
      <c r="J277" s="16">
        <v>45910.81611712819</v>
      </c>
      <c r="K277" s="16">
        <v>0</v>
      </c>
      <c r="L277" s="16">
        <v>0</v>
      </c>
      <c r="M277" s="16">
        <f t="shared" si="42"/>
        <v>3985034.927083333</v>
      </c>
    </row>
    <row r="278" spans="1:16" outlineLevel="1" x14ac:dyDescent="0.25">
      <c r="A278" s="6">
        <f t="shared" si="41"/>
        <v>272</v>
      </c>
      <c r="B278" s="193"/>
      <c r="C278" s="43" t="s">
        <v>263</v>
      </c>
      <c r="D278" s="27">
        <v>363.1</v>
      </c>
      <c r="E278" s="16">
        <v>0</v>
      </c>
      <c r="F278" s="16">
        <v>0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f t="shared" si="42"/>
        <v>0</v>
      </c>
    </row>
    <row r="279" spans="1:16" outlineLevel="1" x14ac:dyDescent="0.25">
      <c r="A279" s="6">
        <f t="shared" si="41"/>
        <v>273</v>
      </c>
      <c r="B279" s="193"/>
      <c r="C279" s="43" t="s">
        <v>264</v>
      </c>
      <c r="D279" s="27">
        <v>363.2</v>
      </c>
      <c r="E279" s="16">
        <v>0</v>
      </c>
      <c r="F279" s="16">
        <v>0</v>
      </c>
      <c r="G279" s="16">
        <v>0</v>
      </c>
      <c r="H279" s="16">
        <v>0</v>
      </c>
      <c r="I279" s="16">
        <v>0</v>
      </c>
      <c r="J279" s="16">
        <v>0</v>
      </c>
      <c r="K279" s="16">
        <v>0</v>
      </c>
      <c r="L279" s="16">
        <v>0</v>
      </c>
      <c r="M279" s="16">
        <f t="shared" si="42"/>
        <v>0</v>
      </c>
    </row>
    <row r="280" spans="1:16" outlineLevel="1" x14ac:dyDescent="0.25">
      <c r="A280" s="6">
        <f t="shared" si="41"/>
        <v>274</v>
      </c>
      <c r="B280" s="193"/>
      <c r="C280" s="43" t="s">
        <v>265</v>
      </c>
      <c r="D280" s="27">
        <v>363.3</v>
      </c>
      <c r="E280" s="16">
        <v>0</v>
      </c>
      <c r="F280" s="16">
        <v>0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f t="shared" si="42"/>
        <v>0</v>
      </c>
    </row>
    <row r="281" spans="1:16" outlineLevel="1" x14ac:dyDescent="0.25">
      <c r="A281" s="6">
        <f t="shared" si="41"/>
        <v>275</v>
      </c>
      <c r="B281" s="193"/>
      <c r="C281" s="43" t="s">
        <v>266</v>
      </c>
      <c r="D281" s="27">
        <v>363.4</v>
      </c>
      <c r="E281" s="16">
        <v>0</v>
      </c>
      <c r="F281" s="16">
        <v>0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f t="shared" si="42"/>
        <v>0</v>
      </c>
    </row>
    <row r="282" spans="1:16" outlineLevel="1" x14ac:dyDescent="0.25">
      <c r="A282" s="6">
        <f t="shared" si="41"/>
        <v>276</v>
      </c>
      <c r="B282" s="193"/>
      <c r="C282" s="43" t="s">
        <v>267</v>
      </c>
      <c r="D282" s="27">
        <v>363.5</v>
      </c>
      <c r="E282" s="16">
        <v>0</v>
      </c>
      <c r="F282" s="16">
        <v>0</v>
      </c>
      <c r="G282" s="16">
        <v>0</v>
      </c>
      <c r="H282" s="16">
        <v>0</v>
      </c>
      <c r="I282" s="16">
        <v>0</v>
      </c>
      <c r="J282" s="16">
        <v>0</v>
      </c>
      <c r="K282" s="16">
        <v>0</v>
      </c>
      <c r="L282" s="16">
        <v>0</v>
      </c>
      <c r="M282" s="16">
        <f t="shared" si="42"/>
        <v>0</v>
      </c>
    </row>
    <row r="283" spans="1:16" outlineLevel="1" x14ac:dyDescent="0.25">
      <c r="A283" s="6">
        <f t="shared" si="41"/>
        <v>277</v>
      </c>
      <c r="B283" s="193"/>
      <c r="C283" s="43" t="s">
        <v>268</v>
      </c>
      <c r="D283" s="27">
        <v>363.6</v>
      </c>
      <c r="E283" s="16">
        <v>0</v>
      </c>
      <c r="F283" s="16">
        <v>0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f t="shared" si="42"/>
        <v>0</v>
      </c>
    </row>
    <row r="284" spans="1:16" outlineLevel="1" x14ac:dyDescent="0.25">
      <c r="A284" s="6">
        <f t="shared" si="41"/>
        <v>278</v>
      </c>
      <c r="B284" s="193"/>
      <c r="C284" s="225" t="s">
        <v>269</v>
      </c>
      <c r="D284" s="226"/>
      <c r="E284" s="20">
        <f t="shared" ref="E284:L284" si="48">SUM(E274:E283)</f>
        <v>9929465.657986667</v>
      </c>
      <c r="F284" s="20">
        <f t="shared" si="48"/>
        <v>3373851.8948446326</v>
      </c>
      <c r="G284" s="20">
        <f t="shared" si="48"/>
        <v>717810.099202818</v>
      </c>
      <c r="H284" s="20">
        <f t="shared" si="48"/>
        <v>170281.30924750952</v>
      </c>
      <c r="I284" s="20">
        <f t="shared" si="48"/>
        <v>84057.44018833802</v>
      </c>
      <c r="J284" s="20">
        <f t="shared" si="48"/>
        <v>166381.73728000929</v>
      </c>
      <c r="K284" s="20">
        <f t="shared" si="48"/>
        <v>0</v>
      </c>
      <c r="L284" s="20">
        <f t="shared" si="48"/>
        <v>0</v>
      </c>
      <c r="M284" s="20">
        <f t="shared" si="42"/>
        <v>14441848.138749972</v>
      </c>
      <c r="N284" s="16"/>
    </row>
    <row r="285" spans="1:16" outlineLevel="1" x14ac:dyDescent="0.25">
      <c r="A285" s="6">
        <f t="shared" si="41"/>
        <v>279</v>
      </c>
      <c r="B285" s="193"/>
      <c r="C285" s="43" t="s">
        <v>270</v>
      </c>
      <c r="D285" s="27">
        <v>364.1</v>
      </c>
      <c r="E285" s="16">
        <v>0</v>
      </c>
      <c r="F285" s="16">
        <v>0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f t="shared" si="42"/>
        <v>0</v>
      </c>
    </row>
    <row r="286" spans="1:16" outlineLevel="1" x14ac:dyDescent="0.25">
      <c r="A286" s="6">
        <f t="shared" si="41"/>
        <v>280</v>
      </c>
      <c r="B286" s="193"/>
      <c r="C286" s="43" t="s">
        <v>271</v>
      </c>
      <c r="D286" s="27">
        <v>364.2</v>
      </c>
      <c r="E286" s="16">
        <v>0</v>
      </c>
      <c r="F286" s="16">
        <v>0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f t="shared" si="42"/>
        <v>0</v>
      </c>
    </row>
    <row r="287" spans="1:16" outlineLevel="1" x14ac:dyDescent="0.25">
      <c r="A287" s="6">
        <f t="shared" si="41"/>
        <v>281</v>
      </c>
      <c r="B287" s="193"/>
      <c r="C287" s="43" t="s">
        <v>272</v>
      </c>
      <c r="D287" s="27">
        <v>364.3</v>
      </c>
      <c r="E287" s="16">
        <v>0</v>
      </c>
      <c r="F287" s="16">
        <v>0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f t="shared" si="42"/>
        <v>0</v>
      </c>
    </row>
    <row r="288" spans="1:16" outlineLevel="1" x14ac:dyDescent="0.25">
      <c r="A288" s="6">
        <f t="shared" si="41"/>
        <v>282</v>
      </c>
      <c r="B288" s="193"/>
      <c r="C288" s="43" t="s">
        <v>273</v>
      </c>
      <c r="D288" s="27">
        <v>364.4</v>
      </c>
      <c r="E288" s="16">
        <v>667320.89558769134</v>
      </c>
      <c r="F288" s="16">
        <v>226743.50721350498</v>
      </c>
      <c r="G288" s="16">
        <v>48241.234197393831</v>
      </c>
      <c r="H288" s="16">
        <v>11443.946703969281</v>
      </c>
      <c r="I288" s="16">
        <v>5649.1747088296188</v>
      </c>
      <c r="J288" s="16">
        <v>11181.871588611206</v>
      </c>
      <c r="K288" s="16">
        <v>0</v>
      </c>
      <c r="L288" s="16">
        <v>0</v>
      </c>
      <c r="M288" s="16">
        <f t="shared" si="42"/>
        <v>970580.63000000024</v>
      </c>
    </row>
    <row r="289" spans="1:14" outlineLevel="1" x14ac:dyDescent="0.25">
      <c r="A289" s="6">
        <f t="shared" si="41"/>
        <v>283</v>
      </c>
      <c r="B289" s="193"/>
      <c r="C289" s="43" t="s">
        <v>266</v>
      </c>
      <c r="D289" s="27">
        <v>364.5</v>
      </c>
      <c r="E289" s="16">
        <v>0</v>
      </c>
      <c r="F289" s="16">
        <v>0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f t="shared" si="42"/>
        <v>0</v>
      </c>
    </row>
    <row r="290" spans="1:14" outlineLevel="1" x14ac:dyDescent="0.25">
      <c r="A290" s="6">
        <f t="shared" si="41"/>
        <v>284</v>
      </c>
      <c r="B290" s="193"/>
      <c r="C290" s="43" t="s">
        <v>274</v>
      </c>
      <c r="D290" s="27">
        <v>364.6</v>
      </c>
      <c r="E290" s="16">
        <v>0</v>
      </c>
      <c r="F290" s="16">
        <v>0</v>
      </c>
      <c r="G290" s="16">
        <v>0</v>
      </c>
      <c r="H290" s="16">
        <v>0</v>
      </c>
      <c r="I290" s="16">
        <v>0</v>
      </c>
      <c r="J290" s="16">
        <v>0</v>
      </c>
      <c r="K290" s="16">
        <v>0</v>
      </c>
      <c r="L290" s="16">
        <v>0</v>
      </c>
      <c r="M290" s="16">
        <f t="shared" si="42"/>
        <v>0</v>
      </c>
    </row>
    <row r="291" spans="1:14" outlineLevel="1" x14ac:dyDescent="0.25">
      <c r="A291" s="6">
        <f t="shared" si="41"/>
        <v>285</v>
      </c>
      <c r="B291" s="193"/>
      <c r="C291" s="43" t="s">
        <v>275</v>
      </c>
      <c r="D291" s="27">
        <v>364.7</v>
      </c>
      <c r="E291" s="16">
        <v>0</v>
      </c>
      <c r="F291" s="16">
        <v>0</v>
      </c>
      <c r="G291" s="16">
        <v>0</v>
      </c>
      <c r="H291" s="16">
        <v>0</v>
      </c>
      <c r="I291" s="16">
        <v>0</v>
      </c>
      <c r="J291" s="16">
        <v>0</v>
      </c>
      <c r="K291" s="16">
        <v>0</v>
      </c>
      <c r="L291" s="16">
        <v>0</v>
      </c>
      <c r="M291" s="16">
        <f t="shared" si="42"/>
        <v>0</v>
      </c>
    </row>
    <row r="292" spans="1:14" outlineLevel="1" x14ac:dyDescent="0.25">
      <c r="A292" s="6">
        <f t="shared" si="41"/>
        <v>286</v>
      </c>
      <c r="B292" s="193"/>
      <c r="C292" s="43" t="s">
        <v>267</v>
      </c>
      <c r="D292" s="27">
        <v>364.8</v>
      </c>
      <c r="E292" s="16">
        <v>0</v>
      </c>
      <c r="F292" s="16">
        <v>0</v>
      </c>
      <c r="G292" s="16">
        <v>0</v>
      </c>
      <c r="H292" s="16">
        <v>0</v>
      </c>
      <c r="I292" s="16">
        <v>0</v>
      </c>
      <c r="J292" s="16">
        <v>0</v>
      </c>
      <c r="K292" s="16">
        <v>0</v>
      </c>
      <c r="L292" s="16">
        <v>0</v>
      </c>
      <c r="M292" s="16">
        <f t="shared" si="42"/>
        <v>0</v>
      </c>
    </row>
    <row r="293" spans="1:14" outlineLevel="1" x14ac:dyDescent="0.25">
      <c r="A293" s="6">
        <f t="shared" si="41"/>
        <v>287</v>
      </c>
      <c r="B293" s="193"/>
      <c r="C293" s="43" t="s">
        <v>276</v>
      </c>
      <c r="D293" s="27">
        <v>364.9</v>
      </c>
      <c r="E293" s="16">
        <v>2225765.0960567235</v>
      </c>
      <c r="F293" s="16">
        <v>756274.51118378271</v>
      </c>
      <c r="G293" s="16">
        <v>160902.58221675517</v>
      </c>
      <c r="H293" s="16">
        <v>38169.847974558215</v>
      </c>
      <c r="I293" s="16">
        <v>18842.113249527461</v>
      </c>
      <c r="J293" s="16">
        <v>37295.729318652302</v>
      </c>
      <c r="K293" s="16">
        <v>0</v>
      </c>
      <c r="L293" s="16">
        <v>0</v>
      </c>
      <c r="M293" s="16">
        <f t="shared" si="42"/>
        <v>3237249.8799999994</v>
      </c>
    </row>
    <row r="294" spans="1:14" outlineLevel="1" x14ac:dyDescent="0.25">
      <c r="A294" s="6">
        <f t="shared" si="41"/>
        <v>288</v>
      </c>
      <c r="B294" s="193"/>
      <c r="C294" s="225" t="s">
        <v>277</v>
      </c>
      <c r="D294" s="226"/>
      <c r="E294" s="20">
        <f t="shared" ref="E294:L294" si="49">SUM(E285:E293)</f>
        <v>2893085.9916444151</v>
      </c>
      <c r="F294" s="20">
        <f t="shared" si="49"/>
        <v>983018.0183972877</v>
      </c>
      <c r="G294" s="20">
        <f t="shared" si="49"/>
        <v>209143.81641414901</v>
      </c>
      <c r="H294" s="20">
        <f t="shared" si="49"/>
        <v>49613.794678527498</v>
      </c>
      <c r="I294" s="20">
        <f t="shared" si="49"/>
        <v>24491.287958357079</v>
      </c>
      <c r="J294" s="20">
        <f t="shared" si="49"/>
        <v>48477.600907263506</v>
      </c>
      <c r="K294" s="20">
        <f t="shared" si="49"/>
        <v>0</v>
      </c>
      <c r="L294" s="20">
        <f t="shared" si="49"/>
        <v>0</v>
      </c>
      <c r="M294" s="20">
        <f t="shared" si="42"/>
        <v>4207830.51</v>
      </c>
      <c r="N294" s="16"/>
    </row>
    <row r="295" spans="1:14" outlineLevel="1" x14ac:dyDescent="0.25">
      <c r="A295" s="6">
        <f t="shared" si="41"/>
        <v>289</v>
      </c>
      <c r="B295" s="193"/>
      <c r="C295" s="43" t="s">
        <v>244</v>
      </c>
      <c r="D295" s="27">
        <v>365.1</v>
      </c>
      <c r="M295" s="2">
        <f t="shared" si="42"/>
        <v>0</v>
      </c>
    </row>
    <row r="296" spans="1:14" outlineLevel="1" x14ac:dyDescent="0.25">
      <c r="A296" s="6">
        <f t="shared" si="41"/>
        <v>290</v>
      </c>
      <c r="B296" s="193"/>
      <c r="C296" s="43" t="s">
        <v>251</v>
      </c>
      <c r="D296" s="27">
        <v>365.2</v>
      </c>
      <c r="M296" s="2">
        <f t="shared" si="42"/>
        <v>0</v>
      </c>
    </row>
    <row r="297" spans="1:14" outlineLevel="1" x14ac:dyDescent="0.25">
      <c r="A297" s="6">
        <f t="shared" si="41"/>
        <v>291</v>
      </c>
      <c r="B297" s="193"/>
      <c r="C297" s="43" t="s">
        <v>245</v>
      </c>
      <c r="D297" s="26">
        <v>366</v>
      </c>
      <c r="M297" s="2">
        <f t="shared" si="42"/>
        <v>0</v>
      </c>
    </row>
    <row r="298" spans="1:14" x14ac:dyDescent="0.25">
      <c r="A298" s="6">
        <f t="shared" si="41"/>
        <v>292</v>
      </c>
      <c r="B298" s="193"/>
      <c r="C298" s="43" t="s">
        <v>278</v>
      </c>
      <c r="D298" s="26">
        <v>367</v>
      </c>
      <c r="M298" s="2">
        <f t="shared" si="42"/>
        <v>0</v>
      </c>
    </row>
    <row r="299" spans="1:14" outlineLevel="1" x14ac:dyDescent="0.25">
      <c r="A299" s="6">
        <f t="shared" si="41"/>
        <v>293</v>
      </c>
      <c r="B299" s="193"/>
      <c r="C299" s="43" t="s">
        <v>257</v>
      </c>
      <c r="D299" s="26">
        <v>368</v>
      </c>
      <c r="M299" s="2">
        <f t="shared" si="42"/>
        <v>0</v>
      </c>
    </row>
    <row r="300" spans="1:14" outlineLevel="1" x14ac:dyDescent="0.25">
      <c r="A300" s="6">
        <f t="shared" si="41"/>
        <v>294</v>
      </c>
      <c r="B300" s="193"/>
      <c r="C300" s="43" t="s">
        <v>279</v>
      </c>
      <c r="D300" s="26">
        <v>369</v>
      </c>
      <c r="M300" s="2">
        <f t="shared" si="42"/>
        <v>0</v>
      </c>
    </row>
    <row r="301" spans="1:14" ht="14.45" customHeight="1" outlineLevel="1" x14ac:dyDescent="0.25">
      <c r="A301" s="6">
        <f t="shared" si="41"/>
        <v>295</v>
      </c>
      <c r="B301" s="193"/>
      <c r="C301" s="43" t="s">
        <v>280</v>
      </c>
      <c r="D301" s="26">
        <v>370</v>
      </c>
      <c r="M301" s="2">
        <f t="shared" si="42"/>
        <v>0</v>
      </c>
    </row>
    <row r="302" spans="1:14" ht="14.45" customHeight="1" outlineLevel="1" x14ac:dyDescent="0.25">
      <c r="A302" s="6">
        <f t="shared" si="41"/>
        <v>296</v>
      </c>
      <c r="B302" s="193"/>
      <c r="C302" s="43" t="s">
        <v>247</v>
      </c>
      <c r="D302" s="26">
        <v>371</v>
      </c>
      <c r="M302" s="2">
        <f t="shared" si="42"/>
        <v>0</v>
      </c>
    </row>
    <row r="303" spans="1:14" ht="14.45" customHeight="1" outlineLevel="1" x14ac:dyDescent="0.25">
      <c r="A303" s="6">
        <f t="shared" si="41"/>
        <v>297</v>
      </c>
      <c r="B303" s="193"/>
      <c r="C303" s="43" t="s">
        <v>281</v>
      </c>
      <c r="D303" s="26">
        <v>372</v>
      </c>
      <c r="M303" s="2">
        <f t="shared" si="42"/>
        <v>0</v>
      </c>
    </row>
    <row r="304" spans="1:14" ht="14.45" customHeight="1" outlineLevel="1" x14ac:dyDescent="0.25">
      <c r="A304" s="6">
        <f t="shared" si="41"/>
        <v>298</v>
      </c>
      <c r="B304" s="193"/>
      <c r="C304" s="225" t="s">
        <v>282</v>
      </c>
      <c r="D304" s="226"/>
      <c r="E304" s="20">
        <f t="shared" ref="E304:L304" si="50">SUM(E295:E303)</f>
        <v>0</v>
      </c>
      <c r="F304" s="20">
        <f t="shared" si="50"/>
        <v>0</v>
      </c>
      <c r="G304" s="20">
        <f t="shared" si="50"/>
        <v>0</v>
      </c>
      <c r="H304" s="20">
        <f t="shared" si="50"/>
        <v>0</v>
      </c>
      <c r="I304" s="20">
        <f t="shared" si="50"/>
        <v>0</v>
      </c>
      <c r="J304" s="20">
        <f t="shared" si="50"/>
        <v>0</v>
      </c>
      <c r="K304" s="20">
        <f t="shared" si="50"/>
        <v>0</v>
      </c>
      <c r="L304" s="20">
        <f t="shared" si="50"/>
        <v>0</v>
      </c>
      <c r="M304" s="20">
        <f t="shared" si="42"/>
        <v>0</v>
      </c>
    </row>
    <row r="305" spans="1:13" ht="14.45" customHeight="1" outlineLevel="1" x14ac:dyDescent="0.25">
      <c r="A305" s="6">
        <f t="shared" si="41"/>
        <v>299</v>
      </c>
      <c r="B305" s="193"/>
      <c r="C305" s="43" t="s">
        <v>244</v>
      </c>
      <c r="D305" s="26">
        <v>374</v>
      </c>
      <c r="E305" s="16">
        <v>6174317.7631752929</v>
      </c>
      <c r="F305" s="16">
        <v>2382538.7639209311</v>
      </c>
      <c r="G305" s="16">
        <v>653537.71034615638</v>
      </c>
      <c r="H305" s="16">
        <v>230094.21672436717</v>
      </c>
      <c r="I305" s="16">
        <v>20562.504924781409</v>
      </c>
      <c r="J305" s="16">
        <v>149042.64431436418</v>
      </c>
      <c r="K305" s="16">
        <v>23785.923353216011</v>
      </c>
      <c r="L305" s="16">
        <v>9372.2232408930322</v>
      </c>
      <c r="M305" s="16">
        <f t="shared" si="42"/>
        <v>9643251.7500000019</v>
      </c>
    </row>
    <row r="306" spans="1:13" ht="14.45" customHeight="1" outlineLevel="1" x14ac:dyDescent="0.25">
      <c r="A306" s="6">
        <f t="shared" si="41"/>
        <v>300</v>
      </c>
      <c r="B306" s="193"/>
      <c r="C306" s="43" t="s">
        <v>283</v>
      </c>
      <c r="D306" s="27">
        <v>374.2</v>
      </c>
      <c r="E306" s="16">
        <v>9085851.2243495677</v>
      </c>
      <c r="F306" s="16">
        <v>3506038.0070394371</v>
      </c>
      <c r="G306" s="16">
        <v>961717.00801053445</v>
      </c>
      <c r="H306" s="16">
        <v>338596.40869304782</v>
      </c>
      <c r="I306" s="16">
        <v>30258.867086626655</v>
      </c>
      <c r="J306" s="16">
        <v>219324.52203877878</v>
      </c>
      <c r="K306" s="16">
        <v>35002.306183535344</v>
      </c>
      <c r="L306" s="16">
        <v>13791.746598469948</v>
      </c>
      <c r="M306" s="16">
        <f t="shared" ref="M306" si="51">SUM(E306:L306)</f>
        <v>14190580.089999996</v>
      </c>
    </row>
    <row r="307" spans="1:13" ht="14.45" customHeight="1" outlineLevel="1" x14ac:dyDescent="0.25">
      <c r="A307" s="6">
        <f t="shared" si="41"/>
        <v>301</v>
      </c>
      <c r="B307" s="193"/>
      <c r="C307" s="43" t="s">
        <v>245</v>
      </c>
      <c r="D307" s="26">
        <v>375</v>
      </c>
      <c r="E307" s="16">
        <v>12821908.213538675</v>
      </c>
      <c r="F307" s="16">
        <v>4947703.4577633496</v>
      </c>
      <c r="G307" s="16">
        <v>1357170.2749285174</v>
      </c>
      <c r="H307" s="16">
        <v>477825.57368551672</v>
      </c>
      <c r="I307" s="16">
        <v>42701.163253767401</v>
      </c>
      <c r="J307" s="16">
        <v>309509.67841329327</v>
      </c>
      <c r="K307" s="16">
        <v>49395.080996342796</v>
      </c>
      <c r="L307" s="16">
        <v>19462.844440601675</v>
      </c>
      <c r="M307" s="16">
        <f t="shared" si="42"/>
        <v>20025676.287020061</v>
      </c>
    </row>
    <row r="308" spans="1:13" ht="14.45" customHeight="1" outlineLevel="1" x14ac:dyDescent="0.25">
      <c r="A308" s="6">
        <f t="shared" si="41"/>
        <v>302</v>
      </c>
      <c r="B308" s="193"/>
      <c r="C308" s="43" t="s">
        <v>278</v>
      </c>
      <c r="D308" s="26">
        <v>376</v>
      </c>
      <c r="E308" s="16">
        <v>1606710758.4422109</v>
      </c>
      <c r="F308" s="16">
        <v>619995732.5210129</v>
      </c>
      <c r="G308" s="16">
        <v>170066736.20258367</v>
      </c>
      <c r="H308" s="16">
        <v>59876227.244295552</v>
      </c>
      <c r="I308" s="16">
        <v>5350874.2423675712</v>
      </c>
      <c r="J308" s="16">
        <v>38784596.010719784</v>
      </c>
      <c r="K308" s="16">
        <v>6189687.7382999994</v>
      </c>
      <c r="L308" s="16">
        <v>2438885.1512431367</v>
      </c>
      <c r="M308" s="16">
        <f t="shared" si="42"/>
        <v>2509413497.5527339</v>
      </c>
    </row>
    <row r="309" spans="1:13" ht="14.45" customHeight="1" x14ac:dyDescent="0.25">
      <c r="A309" s="6">
        <f t="shared" si="41"/>
        <v>303</v>
      </c>
      <c r="B309" s="193"/>
      <c r="C309" s="43" t="s">
        <v>257</v>
      </c>
      <c r="D309" s="26">
        <v>377</v>
      </c>
      <c r="E309" s="16">
        <v>0</v>
      </c>
      <c r="F309" s="16">
        <v>0</v>
      </c>
      <c r="G309" s="16">
        <v>0</v>
      </c>
      <c r="H309" s="16">
        <v>0</v>
      </c>
      <c r="I309" s="16">
        <v>0</v>
      </c>
      <c r="J309" s="16">
        <v>0</v>
      </c>
      <c r="K309" s="16">
        <v>0</v>
      </c>
      <c r="L309" s="16">
        <v>0</v>
      </c>
      <c r="M309" s="16">
        <f t="shared" si="42"/>
        <v>0</v>
      </c>
    </row>
    <row r="310" spans="1:13" ht="31.5" outlineLevel="1" x14ac:dyDescent="0.25">
      <c r="A310" s="6">
        <f t="shared" si="41"/>
        <v>304</v>
      </c>
      <c r="B310" s="193"/>
      <c r="C310" s="43" t="s">
        <v>284</v>
      </c>
      <c r="D310" s="26">
        <v>378</v>
      </c>
      <c r="E310" s="16">
        <v>92083687.439531833</v>
      </c>
      <c r="F310" s="16">
        <v>35533149.291078188</v>
      </c>
      <c r="G310" s="16">
        <v>9746852.1313217375</v>
      </c>
      <c r="H310" s="16">
        <v>3431621.8806973295</v>
      </c>
      <c r="I310" s="16">
        <v>306668.90644346131</v>
      </c>
      <c r="J310" s="16">
        <v>2222819.8807745078</v>
      </c>
      <c r="K310" s="16">
        <v>1457613.1805200002</v>
      </c>
      <c r="L310" s="16">
        <v>139777.20432128789</v>
      </c>
      <c r="M310" s="16">
        <f t="shared" si="42"/>
        <v>144922189.91468832</v>
      </c>
    </row>
    <row r="311" spans="1:13" ht="31.5" outlineLevel="1" x14ac:dyDescent="0.25">
      <c r="A311" s="6">
        <f t="shared" si="41"/>
        <v>305</v>
      </c>
      <c r="B311" s="193"/>
      <c r="C311" s="43" t="s">
        <v>285</v>
      </c>
      <c r="D311" s="26">
        <v>379</v>
      </c>
      <c r="E311" s="16">
        <v>0</v>
      </c>
      <c r="F311" s="16">
        <v>0</v>
      </c>
      <c r="G311" s="16">
        <v>0</v>
      </c>
      <c r="H311" s="16">
        <v>0</v>
      </c>
      <c r="I311" s="16">
        <v>0</v>
      </c>
      <c r="J311" s="16">
        <v>0</v>
      </c>
      <c r="K311" s="16">
        <v>0</v>
      </c>
      <c r="L311" s="16">
        <v>0</v>
      </c>
      <c r="M311" s="16">
        <f t="shared" si="42"/>
        <v>0</v>
      </c>
    </row>
    <row r="312" spans="1:13" outlineLevel="1" x14ac:dyDescent="0.25">
      <c r="A312" s="6">
        <f t="shared" si="41"/>
        <v>306</v>
      </c>
      <c r="B312" s="193"/>
      <c r="C312" s="43" t="s">
        <v>286</v>
      </c>
      <c r="D312" s="26">
        <v>380</v>
      </c>
      <c r="E312" s="16">
        <v>760012403.10327852</v>
      </c>
      <c r="F312" s="16">
        <v>732280138.71836877</v>
      </c>
      <c r="G312" s="16">
        <v>11207513.279343177</v>
      </c>
      <c r="H312" s="16">
        <v>13719578.355436118</v>
      </c>
      <c r="I312" s="16">
        <v>953218.14604003076</v>
      </c>
      <c r="J312" s="16">
        <v>850047.67550407234</v>
      </c>
      <c r="K312" s="16">
        <v>472514.04521724221</v>
      </c>
      <c r="L312" s="16">
        <v>2499684.4388954025</v>
      </c>
      <c r="M312" s="16">
        <f t="shared" si="42"/>
        <v>1521995097.7620831</v>
      </c>
    </row>
    <row r="313" spans="1:13" outlineLevel="1" x14ac:dyDescent="0.25">
      <c r="A313" s="6">
        <f t="shared" si="41"/>
        <v>307</v>
      </c>
      <c r="B313" s="193"/>
      <c r="C313" s="43" t="s">
        <v>287</v>
      </c>
      <c r="D313" s="26">
        <v>381</v>
      </c>
      <c r="E313" s="16">
        <v>137200231.20239827</v>
      </c>
      <c r="F313" s="16">
        <v>40104181.425520942</v>
      </c>
      <c r="G313" s="16">
        <v>691853.14917510992</v>
      </c>
      <c r="H313" s="16">
        <v>6062.1885736166405</v>
      </c>
      <c r="I313" s="16">
        <v>82944.355715364261</v>
      </c>
      <c r="J313" s="16">
        <v>0</v>
      </c>
      <c r="K313" s="16">
        <v>0</v>
      </c>
      <c r="L313" s="16">
        <v>0</v>
      </c>
      <c r="M313" s="16">
        <f t="shared" si="42"/>
        <v>178085272.3213833</v>
      </c>
    </row>
    <row r="314" spans="1:13" outlineLevel="1" x14ac:dyDescent="0.25">
      <c r="A314" s="6">
        <f t="shared" si="41"/>
        <v>308</v>
      </c>
      <c r="B314" s="193"/>
      <c r="C314" s="43" t="s">
        <v>288</v>
      </c>
      <c r="D314" s="26">
        <v>382</v>
      </c>
      <c r="E314" s="16">
        <v>219783898.67001221</v>
      </c>
      <c r="F314" s="16">
        <v>17233560.322859392</v>
      </c>
      <c r="G314" s="16">
        <v>119558.89222994624</v>
      </c>
      <c r="H314" s="16">
        <v>990.13575345711172</v>
      </c>
      <c r="I314" s="16">
        <v>12871.764794942452</v>
      </c>
      <c r="J314" s="16">
        <v>0</v>
      </c>
      <c r="K314" s="16">
        <v>0</v>
      </c>
      <c r="L314" s="16">
        <v>0</v>
      </c>
      <c r="M314" s="16">
        <f t="shared" si="42"/>
        <v>237150879.78564993</v>
      </c>
    </row>
    <row r="315" spans="1:13" outlineLevel="1" x14ac:dyDescent="0.25">
      <c r="A315" s="6">
        <f t="shared" ref="A315:A378" si="52">A314+1</f>
        <v>309</v>
      </c>
      <c r="B315" s="193"/>
      <c r="C315" s="43" t="s">
        <v>289</v>
      </c>
      <c r="D315" s="26">
        <v>383</v>
      </c>
      <c r="E315" s="16">
        <v>15638073.092318147</v>
      </c>
      <c r="F315" s="16">
        <v>4571071.892107144</v>
      </c>
      <c r="G315" s="16">
        <v>78857.37524735117</v>
      </c>
      <c r="H315" s="16">
        <v>690.96784446217305</v>
      </c>
      <c r="I315" s="16">
        <v>9453.9920662278691</v>
      </c>
      <c r="J315" s="16">
        <v>0</v>
      </c>
      <c r="K315" s="16">
        <v>0</v>
      </c>
      <c r="L315" s="16">
        <v>0</v>
      </c>
      <c r="M315" s="16">
        <f t="shared" si="42"/>
        <v>20298147.319583334</v>
      </c>
    </row>
    <row r="316" spans="1:13" outlineLevel="1" x14ac:dyDescent="0.25">
      <c r="A316" s="6">
        <f t="shared" si="52"/>
        <v>310</v>
      </c>
      <c r="B316" s="193"/>
      <c r="C316" s="43" t="s">
        <v>290</v>
      </c>
      <c r="D316" s="26">
        <v>384</v>
      </c>
      <c r="E316" s="16">
        <v>64305157.103209868</v>
      </c>
      <c r="F316" s="16">
        <v>18796657.006061047</v>
      </c>
      <c r="G316" s="16">
        <v>324268.58949256816</v>
      </c>
      <c r="H316" s="16">
        <v>2841.3216595868789</v>
      </c>
      <c r="I316" s="16">
        <v>38875.66207692941</v>
      </c>
      <c r="J316" s="16">
        <v>0</v>
      </c>
      <c r="K316" s="16">
        <v>0</v>
      </c>
      <c r="L316" s="16">
        <v>0</v>
      </c>
      <c r="M316" s="16">
        <f t="shared" ref="M316:M380" si="53">SUM(E316:L316)</f>
        <v>83467799.682500005</v>
      </c>
    </row>
    <row r="317" spans="1:13" ht="31.5" outlineLevel="1" x14ac:dyDescent="0.25">
      <c r="A317" s="6">
        <f t="shared" si="52"/>
        <v>311</v>
      </c>
      <c r="B317" s="193"/>
      <c r="C317" s="43" t="s">
        <v>291</v>
      </c>
      <c r="D317" s="26">
        <v>385</v>
      </c>
      <c r="E317" s="16">
        <v>226070.7541518865</v>
      </c>
      <c r="F317" s="16">
        <v>27595662.702229712</v>
      </c>
      <c r="G317" s="16">
        <v>12429631.488866234</v>
      </c>
      <c r="H317" s="16">
        <v>6141155.6993762758</v>
      </c>
      <c r="I317" s="16">
        <v>1163385.1632015016</v>
      </c>
      <c r="J317" s="16">
        <v>1548274.2002401822</v>
      </c>
      <c r="K317" s="16">
        <v>73857.975048442255</v>
      </c>
      <c r="L317" s="16">
        <v>73857.975048442255</v>
      </c>
      <c r="M317" s="16">
        <f t="shared" si="53"/>
        <v>49251895.958162688</v>
      </c>
    </row>
    <row r="318" spans="1:13" outlineLevel="1" x14ac:dyDescent="0.25">
      <c r="A318" s="6">
        <f t="shared" si="52"/>
        <v>312</v>
      </c>
      <c r="B318" s="193"/>
      <c r="C318" s="43" t="s">
        <v>292</v>
      </c>
      <c r="D318" s="26">
        <v>386</v>
      </c>
      <c r="E318" s="16">
        <v>905493.56287412997</v>
      </c>
      <c r="F318" s="16">
        <v>349410.83319284947</v>
      </c>
      <c r="G318" s="16">
        <v>95844.466143836442</v>
      </c>
      <c r="H318" s="16">
        <v>33744.429763739761</v>
      </c>
      <c r="I318" s="16">
        <v>3015.5908004938469</v>
      </c>
      <c r="J318" s="16">
        <v>21857.824653163025</v>
      </c>
      <c r="K318" s="16">
        <v>3488.3207035133378</v>
      </c>
      <c r="L318" s="16">
        <v>1374.4818682742325</v>
      </c>
      <c r="M318" s="16">
        <f t="shared" si="53"/>
        <v>1414229.5100000002</v>
      </c>
    </row>
    <row r="319" spans="1:13" outlineLevel="1" x14ac:dyDescent="0.25">
      <c r="A319" s="6">
        <f t="shared" si="52"/>
        <v>313</v>
      </c>
      <c r="B319" s="193"/>
      <c r="C319" s="43" t="s">
        <v>247</v>
      </c>
      <c r="D319" s="26">
        <v>387</v>
      </c>
      <c r="E319" s="16">
        <v>3391898.7470498155</v>
      </c>
      <c r="F319" s="16">
        <v>1308862.0570096804</v>
      </c>
      <c r="G319" s="16">
        <v>359024.88759064511</v>
      </c>
      <c r="H319" s="16">
        <v>126403.64739009173</v>
      </c>
      <c r="I319" s="16">
        <v>11296.136247886143</v>
      </c>
      <c r="J319" s="16">
        <v>81877.476653695601</v>
      </c>
      <c r="K319" s="16">
        <v>13066.940626279811</v>
      </c>
      <c r="L319" s="16">
        <v>5148.6874319062654</v>
      </c>
      <c r="M319" s="16">
        <f t="shared" si="53"/>
        <v>5297578.580000001</v>
      </c>
    </row>
    <row r="320" spans="1:13" outlineLevel="1" x14ac:dyDescent="0.25">
      <c r="A320" s="6">
        <f t="shared" si="52"/>
        <v>314</v>
      </c>
      <c r="B320" s="193"/>
      <c r="C320" s="43" t="s">
        <v>293</v>
      </c>
      <c r="D320" s="26">
        <v>388</v>
      </c>
      <c r="E320" s="16">
        <v>8873373.1482018158</v>
      </c>
      <c r="F320" s="16">
        <v>3424047.2070315965</v>
      </c>
      <c r="G320" s="16">
        <v>939226.67940895876</v>
      </c>
      <c r="H320" s="16">
        <v>330678.12875062146</v>
      </c>
      <c r="I320" s="16">
        <v>29551.245345281528</v>
      </c>
      <c r="J320" s="16">
        <v>214195.486646923</v>
      </c>
      <c r="K320" s="16">
        <v>34183.756276105552</v>
      </c>
      <c r="L320" s="16">
        <v>13469.218338695369</v>
      </c>
      <c r="M320" s="16">
        <f t="shared" si="53"/>
        <v>13858724.869999999</v>
      </c>
    </row>
    <row r="321" spans="1:16" outlineLevel="1" x14ac:dyDescent="0.25">
      <c r="A321" s="6">
        <f t="shared" si="52"/>
        <v>315</v>
      </c>
      <c r="B321" s="193"/>
      <c r="C321" s="225" t="s">
        <v>294</v>
      </c>
      <c r="D321" s="226"/>
      <c r="E321" s="20">
        <f t="shared" ref="E321:L321" si="54">SUM(E305:E320)</f>
        <v>2937213122.466301</v>
      </c>
      <c r="F321" s="20">
        <f t="shared" si="54"/>
        <v>1512028754.2051959</v>
      </c>
      <c r="G321" s="20">
        <f t="shared" si="54"/>
        <v>209031792.13468847</v>
      </c>
      <c r="H321" s="20">
        <f t="shared" si="54"/>
        <v>84716510.198643759</v>
      </c>
      <c r="I321" s="20">
        <f t="shared" si="54"/>
        <v>8055677.7403648663</v>
      </c>
      <c r="J321" s="20">
        <f t="shared" si="54"/>
        <v>44401545.39995876</v>
      </c>
      <c r="K321" s="20">
        <f t="shared" si="54"/>
        <v>8352595.267224676</v>
      </c>
      <c r="L321" s="20">
        <f t="shared" si="54"/>
        <v>5214823.97142711</v>
      </c>
      <c r="M321" s="20">
        <f t="shared" si="53"/>
        <v>4809014821.3838043</v>
      </c>
      <c r="N321" s="16"/>
    </row>
    <row r="322" spans="1:16" outlineLevel="1" x14ac:dyDescent="0.25">
      <c r="A322" s="6">
        <f t="shared" si="52"/>
        <v>316</v>
      </c>
      <c r="B322" s="193"/>
      <c r="C322" s="43" t="s">
        <v>244</v>
      </c>
      <c r="D322" s="26">
        <v>389</v>
      </c>
      <c r="E322" s="16">
        <v>11377665.723484049</v>
      </c>
      <c r="F322" s="16">
        <v>5822045.0217341632</v>
      </c>
      <c r="G322" s="16">
        <v>811359.1821015043</v>
      </c>
      <c r="H322" s="16">
        <v>327897.48019173439</v>
      </c>
      <c r="I322" s="16">
        <v>32472.209945158556</v>
      </c>
      <c r="J322" s="16">
        <v>174966.58474985862</v>
      </c>
      <c r="K322" s="16">
        <v>32040.814837741105</v>
      </c>
      <c r="L322" s="16">
        <v>21087.799315797769</v>
      </c>
      <c r="M322" s="16">
        <f t="shared" si="53"/>
        <v>18599534.816360004</v>
      </c>
    </row>
    <row r="323" spans="1:16" outlineLevel="1" x14ac:dyDescent="0.25">
      <c r="A323" s="6">
        <f t="shared" si="52"/>
        <v>317</v>
      </c>
      <c r="B323" s="193"/>
      <c r="C323" s="43" t="s">
        <v>245</v>
      </c>
      <c r="D323" s="26">
        <v>390</v>
      </c>
      <c r="E323" s="16">
        <v>56365614.248025373</v>
      </c>
      <c r="F323" s="16">
        <v>28842747.871591955</v>
      </c>
      <c r="G323" s="16">
        <v>4019520.3292475138</v>
      </c>
      <c r="H323" s="16">
        <v>1624423.0873507564</v>
      </c>
      <c r="I323" s="16">
        <v>160869.20674526758</v>
      </c>
      <c r="J323" s="16">
        <v>866794.58352771972</v>
      </c>
      <c r="K323" s="16">
        <v>158732.0504247942</v>
      </c>
      <c r="L323" s="16">
        <v>104470.17784330291</v>
      </c>
      <c r="M323" s="16">
        <f t="shared" si="53"/>
        <v>92143171.554756686</v>
      </c>
    </row>
    <row r="324" spans="1:16" outlineLevel="1" x14ac:dyDescent="0.25">
      <c r="A324" s="6">
        <f t="shared" si="52"/>
        <v>318</v>
      </c>
      <c r="B324" s="193"/>
      <c r="C324" s="43" t="s">
        <v>295</v>
      </c>
      <c r="D324" s="26">
        <v>391</v>
      </c>
      <c r="E324" s="16">
        <v>13367516.071896289</v>
      </c>
      <c r="F324" s="16">
        <v>4600345.9070560187</v>
      </c>
      <c r="G324" s="16">
        <v>1049146.8720315306</v>
      </c>
      <c r="H324" s="16">
        <v>414772.93059326976</v>
      </c>
      <c r="I324" s="16">
        <v>47404.22553588757</v>
      </c>
      <c r="J324" s="16">
        <v>267590.39744840114</v>
      </c>
      <c r="K324" s="16">
        <v>38547.664349771221</v>
      </c>
      <c r="L324" s="16">
        <v>33451.614326535433</v>
      </c>
      <c r="M324" s="16">
        <f t="shared" si="53"/>
        <v>19818775.683237709</v>
      </c>
    </row>
    <row r="325" spans="1:16" outlineLevel="1" x14ac:dyDescent="0.25">
      <c r="A325" s="6"/>
      <c r="B325" s="193"/>
      <c r="C325" s="43" t="s">
        <v>296</v>
      </c>
      <c r="D325" s="27">
        <v>391.2</v>
      </c>
      <c r="E325" s="16">
        <v>16258431.943483191</v>
      </c>
      <c r="F325" s="16">
        <v>5595236.276064679</v>
      </c>
      <c r="G325" s="16">
        <v>1276039.8361146813</v>
      </c>
      <c r="H325" s="16">
        <v>504473.48840128432</v>
      </c>
      <c r="I325" s="16">
        <v>57656.064938579395</v>
      </c>
      <c r="J325" s="16">
        <v>325460.63473909709</v>
      </c>
      <c r="K325" s="16">
        <v>46884.146167484869</v>
      </c>
      <c r="L325" s="16">
        <v>40686.002695074465</v>
      </c>
      <c r="M325" s="16">
        <f t="shared" ref="M325" si="55">SUM(E325:L325)</f>
        <v>24104868.392604068</v>
      </c>
    </row>
    <row r="326" spans="1:16" x14ac:dyDescent="0.25">
      <c r="A326" s="6">
        <f>A324+1</f>
        <v>319</v>
      </c>
      <c r="B326" s="193"/>
      <c r="C326" s="43" t="s">
        <v>297</v>
      </c>
      <c r="D326" s="26">
        <v>392</v>
      </c>
      <c r="E326" s="16">
        <v>956890.90006473172</v>
      </c>
      <c r="F326" s="16">
        <v>329307.93663803505</v>
      </c>
      <c r="G326" s="16">
        <v>75101.394251470323</v>
      </c>
      <c r="H326" s="16">
        <v>29690.814714059139</v>
      </c>
      <c r="I326" s="16">
        <v>3393.3508511183122</v>
      </c>
      <c r="J326" s="16">
        <v>19155.00343413886</v>
      </c>
      <c r="K326" s="16">
        <v>2759.3689834863389</v>
      </c>
      <c r="L326" s="16">
        <v>2394.5769108767527</v>
      </c>
      <c r="M326" s="16">
        <f t="shared" si="53"/>
        <v>1418693.3458479166</v>
      </c>
    </row>
    <row r="327" spans="1:16" outlineLevel="1" x14ac:dyDescent="0.25">
      <c r="A327" s="6">
        <f t="shared" si="52"/>
        <v>320</v>
      </c>
      <c r="B327" s="193"/>
      <c r="C327" s="43" t="s">
        <v>298</v>
      </c>
      <c r="D327" s="26">
        <v>393</v>
      </c>
      <c r="E327" s="16">
        <v>19565.748748762293</v>
      </c>
      <c r="F327" s="16">
        <v>10011.9543733924</v>
      </c>
      <c r="G327" s="16">
        <v>1395.2642209581575</v>
      </c>
      <c r="H327" s="16">
        <v>563.87310619802361</v>
      </c>
      <c r="I327" s="16">
        <v>55.841252199267359</v>
      </c>
      <c r="J327" s="16">
        <v>300.88353093190233</v>
      </c>
      <c r="K327" s="16">
        <v>55.099398071337284</v>
      </c>
      <c r="L327" s="16">
        <v>36.263904486629201</v>
      </c>
      <c r="M327" s="16">
        <f t="shared" si="53"/>
        <v>31984.928535000014</v>
      </c>
    </row>
    <row r="328" spans="1:16" outlineLevel="1" x14ac:dyDescent="0.25">
      <c r="A328" s="6">
        <f t="shared" si="52"/>
        <v>321</v>
      </c>
      <c r="B328" s="193"/>
      <c r="C328" s="43" t="s">
        <v>299</v>
      </c>
      <c r="D328" s="26">
        <v>394</v>
      </c>
      <c r="E328" s="16">
        <v>8314989.4356857035</v>
      </c>
      <c r="F328" s="16">
        <v>2861550.8978583505</v>
      </c>
      <c r="G328" s="16">
        <v>652600.31186836329</v>
      </c>
      <c r="H328" s="16">
        <v>258001.00164773493</v>
      </c>
      <c r="I328" s="16">
        <v>29486.827052817753</v>
      </c>
      <c r="J328" s="16">
        <v>166449.12307621847</v>
      </c>
      <c r="K328" s="16">
        <v>23977.784662071277</v>
      </c>
      <c r="L328" s="16">
        <v>20807.891177071677</v>
      </c>
      <c r="M328" s="16">
        <f t="shared" si="53"/>
        <v>12327863.273028333</v>
      </c>
    </row>
    <row r="329" spans="1:16" outlineLevel="1" x14ac:dyDescent="0.25">
      <c r="A329" s="6">
        <f t="shared" si="52"/>
        <v>322</v>
      </c>
      <c r="B329" s="193"/>
      <c r="C329" s="43" t="s">
        <v>300</v>
      </c>
      <c r="D329" s="26">
        <v>395</v>
      </c>
      <c r="E329" s="16">
        <v>1611417.8139732056</v>
      </c>
      <c r="F329" s="16">
        <v>824575.7337036255</v>
      </c>
      <c r="G329" s="16">
        <v>114912.73090142541</v>
      </c>
      <c r="H329" s="16">
        <v>46440.091806115001</v>
      </c>
      <c r="I329" s="16">
        <v>4599.0362906076953</v>
      </c>
      <c r="J329" s="16">
        <v>24780.50229002846</v>
      </c>
      <c r="K329" s="16">
        <v>4537.9378387944616</v>
      </c>
      <c r="L329" s="16">
        <v>2986.6631961975781</v>
      </c>
      <c r="M329" s="16">
        <f t="shared" si="53"/>
        <v>2634250.5100000002</v>
      </c>
    </row>
    <row r="330" spans="1:16" outlineLevel="1" x14ac:dyDescent="0.25">
      <c r="A330" s="6">
        <f t="shared" si="52"/>
        <v>323</v>
      </c>
      <c r="B330" s="193"/>
      <c r="C330" s="43" t="s">
        <v>301</v>
      </c>
      <c r="D330" s="26">
        <v>396</v>
      </c>
      <c r="E330" s="16">
        <v>162710.57400124046</v>
      </c>
      <c r="F330" s="16">
        <v>83260.337433902663</v>
      </c>
      <c r="G330" s="16">
        <v>11603.146150481807</v>
      </c>
      <c r="H330" s="16">
        <v>4689.2208395115322</v>
      </c>
      <c r="I330" s="16">
        <v>464.38101168326563</v>
      </c>
      <c r="J330" s="16">
        <v>2502.1752376610057</v>
      </c>
      <c r="K330" s="16">
        <v>458.21168422584702</v>
      </c>
      <c r="L330" s="16">
        <v>301.57397962696706</v>
      </c>
      <c r="M330" s="16">
        <f t="shared" si="53"/>
        <v>265989.62033833354</v>
      </c>
    </row>
    <row r="331" spans="1:16" outlineLevel="1" x14ac:dyDescent="0.25">
      <c r="A331" s="6">
        <f t="shared" si="52"/>
        <v>324</v>
      </c>
      <c r="B331" s="193"/>
      <c r="C331" s="43" t="s">
        <v>280</v>
      </c>
      <c r="D331" s="26">
        <v>397</v>
      </c>
      <c r="E331" s="16">
        <v>34446836.26788833</v>
      </c>
      <c r="F331" s="16">
        <v>11854660.311138047</v>
      </c>
      <c r="G331" s="16">
        <v>2703553.1752841654</v>
      </c>
      <c r="H331" s="16">
        <v>1068830.9744049376</v>
      </c>
      <c r="I331" s="16">
        <v>122156.24702885632</v>
      </c>
      <c r="J331" s="16">
        <v>689555.37873960752</v>
      </c>
      <c r="K331" s="16">
        <v>99333.718786972808</v>
      </c>
      <c r="L331" s="16">
        <v>86201.675420110434</v>
      </c>
      <c r="M331" s="16">
        <f t="shared" si="53"/>
        <v>51071127.74869103</v>
      </c>
    </row>
    <row r="332" spans="1:16" outlineLevel="1" x14ac:dyDescent="0.25">
      <c r="A332" s="6">
        <f t="shared" si="52"/>
        <v>325</v>
      </c>
      <c r="B332" s="193"/>
      <c r="C332" s="43" t="s">
        <v>302</v>
      </c>
      <c r="D332" s="26">
        <v>398</v>
      </c>
      <c r="E332" s="16">
        <v>255917.57931540566</v>
      </c>
      <c r="F332" s="16">
        <v>88072.412422414985</v>
      </c>
      <c r="G332" s="16">
        <v>20085.640921810453</v>
      </c>
      <c r="H332" s="16">
        <v>7940.7186639670508</v>
      </c>
      <c r="I332" s="16">
        <v>907.54142977775564</v>
      </c>
      <c r="J332" s="16">
        <v>5122.9477783846451</v>
      </c>
      <c r="K332" s="16">
        <v>737.98489529377321</v>
      </c>
      <c r="L332" s="16">
        <v>640.42235794559747</v>
      </c>
      <c r="M332" s="16">
        <f t="shared" si="53"/>
        <v>379425.24778499996</v>
      </c>
    </row>
    <row r="333" spans="1:16" outlineLevel="1" x14ac:dyDescent="0.25">
      <c r="A333" s="6">
        <f t="shared" si="52"/>
        <v>326</v>
      </c>
      <c r="B333" s="193"/>
      <c r="C333" s="43" t="s">
        <v>303</v>
      </c>
      <c r="D333" s="26">
        <v>399</v>
      </c>
      <c r="E333" s="16">
        <v>293276.58005111699</v>
      </c>
      <c r="F333" s="16">
        <v>100929.27567224175</v>
      </c>
      <c r="G333" s="16">
        <v>23017.754753077759</v>
      </c>
      <c r="H333" s="16">
        <v>9099.9095065922302</v>
      </c>
      <c r="I333" s="16">
        <v>1040.0248685217962</v>
      </c>
      <c r="J333" s="16">
        <v>5870.7987479571802</v>
      </c>
      <c r="K333" s="16">
        <v>845.71637009115238</v>
      </c>
      <c r="L333" s="16">
        <v>733.91159540110073</v>
      </c>
      <c r="M333" s="16">
        <f t="shared" si="53"/>
        <v>434813.97156499996</v>
      </c>
    </row>
    <row r="334" spans="1:16" outlineLevel="1" x14ac:dyDescent="0.25">
      <c r="A334" s="6">
        <f t="shared" si="52"/>
        <v>327</v>
      </c>
      <c r="B334" s="193"/>
      <c r="C334" s="43" t="s">
        <v>304</v>
      </c>
      <c r="D334" s="27">
        <v>399.1</v>
      </c>
      <c r="E334" s="16">
        <v>0</v>
      </c>
      <c r="F334" s="16">
        <v>0</v>
      </c>
      <c r="G334" s="16">
        <v>0</v>
      </c>
      <c r="H334" s="16">
        <v>0</v>
      </c>
      <c r="I334" s="16">
        <v>0</v>
      </c>
      <c r="J334" s="16">
        <v>0</v>
      </c>
      <c r="K334" s="16">
        <v>0</v>
      </c>
      <c r="L334" s="16">
        <v>0</v>
      </c>
      <c r="M334" s="16">
        <f t="shared" si="53"/>
        <v>0</v>
      </c>
    </row>
    <row r="335" spans="1:16" outlineLevel="1" x14ac:dyDescent="0.25">
      <c r="A335" s="6">
        <f t="shared" si="52"/>
        <v>328</v>
      </c>
      <c r="B335" s="194"/>
      <c r="C335" s="225" t="s">
        <v>305</v>
      </c>
      <c r="D335" s="226"/>
      <c r="E335" s="20">
        <f t="shared" ref="E335:L335" si="56">SUM(E322:E334)</f>
        <v>143430832.88661739</v>
      </c>
      <c r="F335" s="20">
        <f t="shared" si="56"/>
        <v>61012743.935686834</v>
      </c>
      <c r="G335" s="20">
        <f t="shared" si="56"/>
        <v>10758335.637846982</v>
      </c>
      <c r="H335" s="20">
        <f t="shared" si="56"/>
        <v>4296823.5912261605</v>
      </c>
      <c r="I335" s="20">
        <f t="shared" si="56"/>
        <v>460504.95695047523</v>
      </c>
      <c r="J335" s="20">
        <f t="shared" si="56"/>
        <v>2548549.0133000044</v>
      </c>
      <c r="K335" s="20">
        <f t="shared" si="56"/>
        <v>408910.4983987984</v>
      </c>
      <c r="L335" s="20">
        <f t="shared" si="56"/>
        <v>313798.57272242731</v>
      </c>
      <c r="M335" s="20">
        <f t="shared" si="53"/>
        <v>223230499.09274909</v>
      </c>
      <c r="N335" s="16"/>
    </row>
    <row r="336" spans="1:16" ht="16.5" outlineLevel="1" thickBot="1" x14ac:dyDescent="0.3">
      <c r="A336" s="6">
        <f t="shared" si="52"/>
        <v>329</v>
      </c>
      <c r="B336" s="201" t="s">
        <v>306</v>
      </c>
      <c r="C336" s="201"/>
      <c r="D336" s="202"/>
      <c r="E336" s="24">
        <f t="shared" ref="E336:L336" si="57">E335+E321+E304+E294+E284+E273+E259+E253</f>
        <v>3270342025.3902001</v>
      </c>
      <c r="F336" s="24">
        <f t="shared" si="57"/>
        <v>1646751317.7292552</v>
      </c>
      <c r="G336" s="24">
        <f t="shared" si="57"/>
        <v>233640820.79008019</v>
      </c>
      <c r="H336" s="24">
        <f t="shared" si="57"/>
        <v>94322599.251132458</v>
      </c>
      <c r="I336" s="24">
        <f t="shared" si="57"/>
        <v>9407329.9088012446</v>
      </c>
      <c r="J336" s="24">
        <f t="shared" si="57"/>
        <v>50808339.230144292</v>
      </c>
      <c r="K336" s="24">
        <f t="shared" si="57"/>
        <v>9196234.2987617999</v>
      </c>
      <c r="L336" s="24">
        <f t="shared" si="57"/>
        <v>6136139.2270932058</v>
      </c>
      <c r="M336" s="24">
        <f t="shared" si="53"/>
        <v>5320604805.8254671</v>
      </c>
      <c r="N336" s="16"/>
      <c r="O336" s="16"/>
      <c r="P336" s="16"/>
    </row>
    <row r="337" spans="1:14" outlineLevel="1" x14ac:dyDescent="0.25">
      <c r="A337" s="6">
        <f t="shared" si="52"/>
        <v>330</v>
      </c>
      <c r="B337" s="192" t="s">
        <v>307</v>
      </c>
      <c r="C337" s="57" t="s">
        <v>308</v>
      </c>
      <c r="D337" s="58">
        <v>101.1</v>
      </c>
      <c r="M337" s="2">
        <f t="shared" si="53"/>
        <v>0</v>
      </c>
      <c r="N337" s="16"/>
    </row>
    <row r="338" spans="1:14" outlineLevel="1" x14ac:dyDescent="0.25">
      <c r="A338" s="6">
        <f t="shared" si="52"/>
        <v>331</v>
      </c>
      <c r="B338" s="193"/>
      <c r="C338" s="59" t="s">
        <v>309</v>
      </c>
      <c r="D338" s="60">
        <v>101.1</v>
      </c>
      <c r="M338" s="2">
        <f t="shared" si="53"/>
        <v>0</v>
      </c>
    </row>
    <row r="339" spans="1:14" outlineLevel="1" x14ac:dyDescent="0.25">
      <c r="A339" s="6">
        <f t="shared" si="52"/>
        <v>332</v>
      </c>
      <c r="B339" s="193"/>
      <c r="C339" s="59" t="s">
        <v>310</v>
      </c>
      <c r="D339" s="60">
        <v>101.1</v>
      </c>
      <c r="M339" s="2">
        <f t="shared" si="53"/>
        <v>0</v>
      </c>
    </row>
    <row r="340" spans="1:14" x14ac:dyDescent="0.25">
      <c r="A340" s="6">
        <f t="shared" si="52"/>
        <v>333</v>
      </c>
      <c r="B340" s="193"/>
      <c r="C340" s="59" t="s">
        <v>311</v>
      </c>
      <c r="D340" s="60">
        <v>101.1</v>
      </c>
      <c r="M340" s="2">
        <f t="shared" si="53"/>
        <v>0</v>
      </c>
    </row>
    <row r="341" spans="1:14" x14ac:dyDescent="0.25">
      <c r="A341" s="6">
        <f t="shared" si="52"/>
        <v>334</v>
      </c>
      <c r="B341" s="193"/>
      <c r="C341" s="59" t="s">
        <v>312</v>
      </c>
      <c r="D341" s="60">
        <v>101.1</v>
      </c>
      <c r="M341" s="2">
        <f t="shared" si="53"/>
        <v>0</v>
      </c>
    </row>
    <row r="342" spans="1:14" outlineLevel="1" x14ac:dyDescent="0.25">
      <c r="A342" s="6">
        <f t="shared" si="52"/>
        <v>335</v>
      </c>
      <c r="B342" s="194"/>
      <c r="C342" s="61" t="s">
        <v>313</v>
      </c>
      <c r="D342" s="62">
        <v>101.1</v>
      </c>
      <c r="M342" s="2">
        <f t="shared" si="53"/>
        <v>0</v>
      </c>
    </row>
    <row r="343" spans="1:14" outlineLevel="1" x14ac:dyDescent="0.25">
      <c r="A343" s="6">
        <f t="shared" si="52"/>
        <v>336</v>
      </c>
      <c r="B343" s="208" t="s">
        <v>314</v>
      </c>
      <c r="C343" s="213"/>
      <c r="D343" s="214"/>
      <c r="E343" s="20">
        <f t="shared" ref="E343:K343" si="58">SUM(E337:E342)</f>
        <v>0</v>
      </c>
      <c r="F343" s="20">
        <f t="shared" si="58"/>
        <v>0</v>
      </c>
      <c r="G343" s="20">
        <f t="shared" si="58"/>
        <v>0</v>
      </c>
      <c r="H343" s="20">
        <f t="shared" si="58"/>
        <v>0</v>
      </c>
      <c r="I343" s="20">
        <f t="shared" si="58"/>
        <v>0</v>
      </c>
      <c r="J343" s="20">
        <f t="shared" si="58"/>
        <v>0</v>
      </c>
      <c r="K343" s="20">
        <f t="shared" si="58"/>
        <v>0</v>
      </c>
      <c r="L343" s="20">
        <f t="shared" ref="L343" si="59">SUM(L337:L342)</f>
        <v>0</v>
      </c>
      <c r="M343" s="20">
        <f t="shared" si="53"/>
        <v>0</v>
      </c>
    </row>
    <row r="344" spans="1:14" outlineLevel="1" x14ac:dyDescent="0.25">
      <c r="A344" s="6">
        <f t="shared" si="52"/>
        <v>337</v>
      </c>
      <c r="B344" s="63" t="s">
        <v>315</v>
      </c>
      <c r="C344" s="64" t="s">
        <v>315</v>
      </c>
      <c r="D344" s="65">
        <v>102</v>
      </c>
      <c r="M344" s="2">
        <f t="shared" si="53"/>
        <v>0</v>
      </c>
    </row>
    <row r="345" spans="1:14" outlineLevel="1" x14ac:dyDescent="0.25">
      <c r="A345" s="6">
        <f t="shared" si="52"/>
        <v>338</v>
      </c>
      <c r="B345" s="208" t="s">
        <v>316</v>
      </c>
      <c r="C345" s="227"/>
      <c r="D345" s="228"/>
      <c r="E345" s="20">
        <f t="shared" ref="E345:K345" si="60">SUM(E344)</f>
        <v>0</v>
      </c>
      <c r="F345" s="20">
        <f t="shared" si="60"/>
        <v>0</v>
      </c>
      <c r="G345" s="20">
        <f t="shared" si="60"/>
        <v>0</v>
      </c>
      <c r="H345" s="20">
        <f t="shared" si="60"/>
        <v>0</v>
      </c>
      <c r="I345" s="20">
        <f t="shared" si="60"/>
        <v>0</v>
      </c>
      <c r="J345" s="20">
        <f t="shared" si="60"/>
        <v>0</v>
      </c>
      <c r="K345" s="20">
        <f t="shared" si="60"/>
        <v>0</v>
      </c>
      <c r="L345" s="20">
        <f t="shared" ref="L345" si="61">SUM(L344)</f>
        <v>0</v>
      </c>
      <c r="M345" s="20">
        <f t="shared" si="53"/>
        <v>0</v>
      </c>
    </row>
    <row r="346" spans="1:14" x14ac:dyDescent="0.25">
      <c r="A346" s="6">
        <f t="shared" si="52"/>
        <v>339</v>
      </c>
      <c r="B346" s="192" t="s">
        <v>317</v>
      </c>
      <c r="C346" s="66" t="s">
        <v>308</v>
      </c>
      <c r="D346" s="58">
        <v>104</v>
      </c>
      <c r="M346" s="2">
        <f t="shared" si="53"/>
        <v>0</v>
      </c>
    </row>
    <row r="347" spans="1:14" x14ac:dyDescent="0.25">
      <c r="A347" s="6">
        <f t="shared" si="52"/>
        <v>340</v>
      </c>
      <c r="B347" s="193"/>
      <c r="C347" s="59" t="s">
        <v>318</v>
      </c>
      <c r="D347" s="60">
        <v>104</v>
      </c>
      <c r="M347" s="2">
        <f t="shared" si="53"/>
        <v>0</v>
      </c>
    </row>
    <row r="348" spans="1:14" x14ac:dyDescent="0.25">
      <c r="A348" s="6">
        <f t="shared" si="52"/>
        <v>341</v>
      </c>
      <c r="B348" s="193"/>
      <c r="C348" s="59" t="s">
        <v>310</v>
      </c>
      <c r="D348" s="60">
        <v>104</v>
      </c>
      <c r="M348" s="2">
        <f t="shared" si="53"/>
        <v>0</v>
      </c>
    </row>
    <row r="349" spans="1:14" x14ac:dyDescent="0.25">
      <c r="A349" s="6">
        <f t="shared" si="52"/>
        <v>342</v>
      </c>
      <c r="B349" s="193"/>
      <c r="C349" s="67" t="s">
        <v>311</v>
      </c>
      <c r="D349" s="60">
        <v>104</v>
      </c>
      <c r="M349" s="2">
        <f t="shared" si="53"/>
        <v>0</v>
      </c>
    </row>
    <row r="350" spans="1:14" x14ac:dyDescent="0.25">
      <c r="A350" s="6">
        <f t="shared" si="52"/>
        <v>343</v>
      </c>
      <c r="B350" s="193"/>
      <c r="C350" s="67" t="s">
        <v>312</v>
      </c>
      <c r="D350" s="60">
        <v>104</v>
      </c>
      <c r="M350" s="2">
        <f t="shared" si="53"/>
        <v>0</v>
      </c>
    </row>
    <row r="351" spans="1:14" outlineLevel="1" x14ac:dyDescent="0.25">
      <c r="A351" s="6">
        <f t="shared" si="52"/>
        <v>344</v>
      </c>
      <c r="B351" s="194"/>
      <c r="C351" s="68" t="s">
        <v>313</v>
      </c>
      <c r="D351" s="62">
        <v>104</v>
      </c>
      <c r="M351" s="2">
        <f t="shared" si="53"/>
        <v>0</v>
      </c>
    </row>
    <row r="352" spans="1:14" outlineLevel="1" x14ac:dyDescent="0.25">
      <c r="A352" s="6">
        <f t="shared" si="52"/>
        <v>345</v>
      </c>
      <c r="B352" s="208" t="s">
        <v>319</v>
      </c>
      <c r="C352" s="209"/>
      <c r="D352" s="210"/>
      <c r="E352" s="20">
        <f t="shared" ref="E352:L352" si="62">SUM(E346:E351)</f>
        <v>0</v>
      </c>
      <c r="F352" s="20">
        <f t="shared" si="62"/>
        <v>0</v>
      </c>
      <c r="G352" s="20">
        <f t="shared" si="62"/>
        <v>0</v>
      </c>
      <c r="H352" s="20">
        <f t="shared" si="62"/>
        <v>0</v>
      </c>
      <c r="I352" s="20">
        <f t="shared" si="62"/>
        <v>0</v>
      </c>
      <c r="J352" s="20">
        <f t="shared" si="62"/>
        <v>0</v>
      </c>
      <c r="K352" s="20">
        <f t="shared" si="62"/>
        <v>0</v>
      </c>
      <c r="L352" s="20">
        <f t="shared" si="62"/>
        <v>0</v>
      </c>
      <c r="M352" s="20">
        <f t="shared" si="53"/>
        <v>0</v>
      </c>
    </row>
    <row r="353" spans="1:14" outlineLevel="1" x14ac:dyDescent="0.25">
      <c r="A353" s="6">
        <f t="shared" si="52"/>
        <v>346</v>
      </c>
      <c r="B353" s="192" t="s">
        <v>320</v>
      </c>
      <c r="C353" s="57" t="s">
        <v>308</v>
      </c>
      <c r="D353" s="58">
        <v>105</v>
      </c>
      <c r="M353" s="2">
        <f t="shared" si="53"/>
        <v>0</v>
      </c>
    </row>
    <row r="354" spans="1:14" outlineLevel="1" x14ac:dyDescent="0.25">
      <c r="A354" s="6">
        <f t="shared" si="52"/>
        <v>347</v>
      </c>
      <c r="B354" s="203"/>
      <c r="C354" s="59" t="s">
        <v>318</v>
      </c>
      <c r="D354" s="60">
        <v>105</v>
      </c>
      <c r="E354" s="16">
        <v>6028372.7272888264</v>
      </c>
      <c r="F354" s="16">
        <v>2048331.4459558832</v>
      </c>
      <c r="G354" s="16">
        <v>435796.54479455226</v>
      </c>
      <c r="H354" s="16">
        <v>103381.11193416039</v>
      </c>
      <c r="I354" s="16">
        <v>51032.915305921408</v>
      </c>
      <c r="J354" s="16">
        <v>101013.60555398877</v>
      </c>
      <c r="K354" s="16">
        <v>0</v>
      </c>
      <c r="L354" s="16">
        <v>0</v>
      </c>
      <c r="M354" s="16">
        <f t="shared" si="53"/>
        <v>8767928.3508333322</v>
      </c>
    </row>
    <row r="355" spans="1:14" outlineLevel="1" x14ac:dyDescent="0.25">
      <c r="A355" s="6">
        <f t="shared" si="52"/>
        <v>348</v>
      </c>
      <c r="B355" s="203"/>
      <c r="C355" s="59" t="s">
        <v>310</v>
      </c>
      <c r="D355" s="60">
        <v>105</v>
      </c>
      <c r="M355" s="2">
        <f t="shared" si="53"/>
        <v>0</v>
      </c>
    </row>
    <row r="356" spans="1:14" x14ac:dyDescent="0.25">
      <c r="A356" s="6">
        <f t="shared" si="52"/>
        <v>349</v>
      </c>
      <c r="B356" s="203"/>
      <c r="C356" s="59" t="s">
        <v>311</v>
      </c>
      <c r="D356" s="60">
        <v>105</v>
      </c>
      <c r="M356" s="2">
        <f t="shared" si="53"/>
        <v>0</v>
      </c>
    </row>
    <row r="357" spans="1:14" x14ac:dyDescent="0.25">
      <c r="A357" s="6">
        <f t="shared" si="52"/>
        <v>350</v>
      </c>
      <c r="B357" s="203"/>
      <c r="C357" s="59" t="s">
        <v>312</v>
      </c>
      <c r="D357" s="60">
        <v>105</v>
      </c>
      <c r="E357" s="16">
        <v>390145.4037142102</v>
      </c>
      <c r="F357" s="16">
        <v>201556.80451011658</v>
      </c>
      <c r="G357" s="16">
        <v>27572.620860714545</v>
      </c>
      <c r="H357" s="16">
        <v>11205.944441206839</v>
      </c>
      <c r="I357" s="16">
        <v>1066.7567996001499</v>
      </c>
      <c r="J357" s="16">
        <v>5847.6454952760496</v>
      </c>
      <c r="K357" s="16">
        <v>1103.8562438206868</v>
      </c>
      <c r="L357" s="16">
        <v>694.10793505495474</v>
      </c>
      <c r="M357" s="16">
        <f t="shared" si="53"/>
        <v>639193.14000000025</v>
      </c>
    </row>
    <row r="358" spans="1:14" outlineLevel="1" x14ac:dyDescent="0.25">
      <c r="A358" s="6">
        <f t="shared" si="52"/>
        <v>351</v>
      </c>
      <c r="B358" s="204"/>
      <c r="C358" s="61" t="s">
        <v>313</v>
      </c>
      <c r="D358" s="62">
        <v>105</v>
      </c>
      <c r="M358" s="2">
        <f t="shared" si="53"/>
        <v>0</v>
      </c>
    </row>
    <row r="359" spans="1:14" outlineLevel="1" x14ac:dyDescent="0.25">
      <c r="A359" s="6">
        <f t="shared" si="52"/>
        <v>352</v>
      </c>
      <c r="B359" s="208" t="s">
        <v>321</v>
      </c>
      <c r="C359" s="209"/>
      <c r="D359" s="210"/>
      <c r="E359" s="20">
        <f t="shared" ref="E359:L359" si="63">SUM(E353:E358)</f>
        <v>6418518.1310030362</v>
      </c>
      <c r="F359" s="20">
        <f t="shared" si="63"/>
        <v>2249888.2504659998</v>
      </c>
      <c r="G359" s="20">
        <f t="shared" si="63"/>
        <v>463369.16565526678</v>
      </c>
      <c r="H359" s="20">
        <f t="shared" si="63"/>
        <v>114587.05637536723</v>
      </c>
      <c r="I359" s="20">
        <f t="shared" si="63"/>
        <v>52099.67210552156</v>
      </c>
      <c r="J359" s="20">
        <f t="shared" si="63"/>
        <v>106861.25104926483</v>
      </c>
      <c r="K359" s="20">
        <f t="shared" si="63"/>
        <v>1103.8562438206868</v>
      </c>
      <c r="L359" s="20">
        <f t="shared" si="63"/>
        <v>694.10793505495474</v>
      </c>
      <c r="M359" s="20">
        <f t="shared" si="53"/>
        <v>9407121.4908333309</v>
      </c>
      <c r="N359" s="16"/>
    </row>
    <row r="360" spans="1:14" outlineLevel="1" x14ac:dyDescent="0.25">
      <c r="A360" s="6">
        <f t="shared" si="52"/>
        <v>353</v>
      </c>
      <c r="B360" s="69" t="s">
        <v>322</v>
      </c>
      <c r="C360" s="70" t="s">
        <v>322</v>
      </c>
      <c r="D360" s="71">
        <v>106</v>
      </c>
      <c r="E360" s="16">
        <v>74659234.792219669</v>
      </c>
      <c r="F360" s="16">
        <v>37772971.218634486</v>
      </c>
      <c r="G360" s="16">
        <v>5316048.4700152706</v>
      </c>
      <c r="H360" s="16">
        <v>2154181.5443549026</v>
      </c>
      <c r="I360" s="16">
        <v>211214.7796869154</v>
      </c>
      <c r="J360" s="16">
        <v>1149153.5544112071</v>
      </c>
      <c r="K360" s="16">
        <v>210679.32526421416</v>
      </c>
      <c r="L360" s="16">
        <v>138537.83380631762</v>
      </c>
      <c r="M360" s="16">
        <f t="shared" si="53"/>
        <v>121612021.51839298</v>
      </c>
      <c r="N360" s="16"/>
    </row>
    <row r="361" spans="1:14" outlineLevel="1" x14ac:dyDescent="0.25">
      <c r="A361" s="6">
        <f t="shared" si="52"/>
        <v>354</v>
      </c>
      <c r="B361" s="208" t="s">
        <v>323</v>
      </c>
      <c r="C361" s="209"/>
      <c r="D361" s="210"/>
      <c r="E361" s="20">
        <f t="shared" ref="E361:K361" si="64">SUM(E360)</f>
        <v>74659234.792219669</v>
      </c>
      <c r="F361" s="20">
        <f t="shared" si="64"/>
        <v>37772971.218634486</v>
      </c>
      <c r="G361" s="20">
        <f t="shared" si="64"/>
        <v>5316048.4700152706</v>
      </c>
      <c r="H361" s="20">
        <f t="shared" si="64"/>
        <v>2154181.5443549026</v>
      </c>
      <c r="I361" s="20">
        <f t="shared" si="64"/>
        <v>211214.7796869154</v>
      </c>
      <c r="J361" s="20">
        <f t="shared" si="64"/>
        <v>1149153.5544112071</v>
      </c>
      <c r="K361" s="20">
        <f t="shared" si="64"/>
        <v>210679.32526421416</v>
      </c>
      <c r="L361" s="20">
        <f t="shared" ref="L361" si="65">SUM(L360)</f>
        <v>138537.83380631762</v>
      </c>
      <c r="M361" s="20">
        <f t="shared" si="53"/>
        <v>121612021.51839298</v>
      </c>
      <c r="N361" s="16"/>
    </row>
    <row r="362" spans="1:14" x14ac:dyDescent="0.25">
      <c r="A362" s="6">
        <f t="shared" si="52"/>
        <v>355</v>
      </c>
      <c r="B362" s="192" t="s">
        <v>324</v>
      </c>
      <c r="C362" s="57" t="s">
        <v>308</v>
      </c>
      <c r="D362" s="58">
        <v>107</v>
      </c>
      <c r="M362" s="2">
        <f t="shared" si="53"/>
        <v>0</v>
      </c>
    </row>
    <row r="363" spans="1:14" x14ac:dyDescent="0.25">
      <c r="A363" s="6">
        <f t="shared" si="52"/>
        <v>356</v>
      </c>
      <c r="B363" s="193"/>
      <c r="C363" s="59" t="s">
        <v>318</v>
      </c>
      <c r="D363" s="60">
        <v>107</v>
      </c>
      <c r="M363" s="2">
        <f t="shared" si="53"/>
        <v>0</v>
      </c>
    </row>
    <row r="364" spans="1:14" x14ac:dyDescent="0.25">
      <c r="A364" s="6">
        <f t="shared" si="52"/>
        <v>357</v>
      </c>
      <c r="B364" s="193"/>
      <c r="C364" s="59" t="s">
        <v>310</v>
      </c>
      <c r="D364" s="60">
        <v>107</v>
      </c>
      <c r="M364" s="2">
        <f t="shared" si="53"/>
        <v>0</v>
      </c>
    </row>
    <row r="365" spans="1:14" x14ac:dyDescent="0.25">
      <c r="A365" s="6">
        <f t="shared" si="52"/>
        <v>358</v>
      </c>
      <c r="B365" s="193"/>
      <c r="C365" s="59" t="s">
        <v>311</v>
      </c>
      <c r="D365" s="60">
        <v>107</v>
      </c>
      <c r="M365" s="2">
        <f t="shared" si="53"/>
        <v>0</v>
      </c>
    </row>
    <row r="366" spans="1:14" x14ac:dyDescent="0.25">
      <c r="A366" s="6">
        <f t="shared" si="52"/>
        <v>359</v>
      </c>
      <c r="B366" s="193"/>
      <c r="C366" s="59" t="s">
        <v>312</v>
      </c>
      <c r="D366" s="60">
        <v>107</v>
      </c>
      <c r="M366" s="2">
        <f t="shared" si="53"/>
        <v>0</v>
      </c>
    </row>
    <row r="367" spans="1:14" outlineLevel="2" x14ac:dyDescent="0.25">
      <c r="A367" s="6">
        <f t="shared" si="52"/>
        <v>360</v>
      </c>
      <c r="B367" s="194"/>
      <c r="C367" s="59" t="s">
        <v>313</v>
      </c>
      <c r="D367" s="60">
        <v>107</v>
      </c>
      <c r="M367" s="2">
        <f t="shared" si="53"/>
        <v>0</v>
      </c>
    </row>
    <row r="368" spans="1:14" outlineLevel="2" x14ac:dyDescent="0.25">
      <c r="A368" s="6">
        <f t="shared" si="52"/>
        <v>361</v>
      </c>
      <c r="B368" s="208" t="s">
        <v>325</v>
      </c>
      <c r="C368" s="209"/>
      <c r="D368" s="210"/>
      <c r="E368" s="20">
        <f t="shared" ref="E368:K368" si="66">SUM(E362:E367)</f>
        <v>0</v>
      </c>
      <c r="F368" s="20">
        <f t="shared" si="66"/>
        <v>0</v>
      </c>
      <c r="G368" s="20">
        <f t="shared" si="66"/>
        <v>0</v>
      </c>
      <c r="H368" s="20">
        <f t="shared" si="66"/>
        <v>0</v>
      </c>
      <c r="I368" s="20">
        <f t="shared" si="66"/>
        <v>0</v>
      </c>
      <c r="J368" s="20">
        <f t="shared" si="66"/>
        <v>0</v>
      </c>
      <c r="K368" s="20">
        <f t="shared" si="66"/>
        <v>0</v>
      </c>
      <c r="L368" s="20">
        <f t="shared" ref="L368" si="67">SUM(L362:L367)</f>
        <v>0</v>
      </c>
      <c r="M368" s="20">
        <f t="shared" si="53"/>
        <v>0</v>
      </c>
    </row>
    <row r="369" spans="1:14" ht="15.6" customHeight="1" outlineLevel="2" x14ac:dyDescent="0.25">
      <c r="A369" s="6">
        <f t="shared" si="52"/>
        <v>362</v>
      </c>
      <c r="B369" s="192" t="s">
        <v>326</v>
      </c>
      <c r="C369" s="72" t="s">
        <v>327</v>
      </c>
      <c r="D369" s="60">
        <v>108</v>
      </c>
      <c r="M369" s="2">
        <f t="shared" si="53"/>
        <v>0</v>
      </c>
    </row>
    <row r="370" spans="1:14" ht="15.6" customHeight="1" outlineLevel="2" x14ac:dyDescent="0.25">
      <c r="A370" s="6">
        <f t="shared" si="52"/>
        <v>363</v>
      </c>
      <c r="B370" s="193"/>
      <c r="C370" s="72" t="s">
        <v>328</v>
      </c>
      <c r="D370" s="60">
        <v>108</v>
      </c>
      <c r="M370" s="2">
        <f t="shared" si="53"/>
        <v>0</v>
      </c>
    </row>
    <row r="371" spans="1:14" ht="15.6" customHeight="1" outlineLevel="2" x14ac:dyDescent="0.25">
      <c r="A371" s="6">
        <f t="shared" si="52"/>
        <v>364</v>
      </c>
      <c r="B371" s="193"/>
      <c r="C371" s="72" t="s">
        <v>329</v>
      </c>
      <c r="D371" s="60">
        <v>108</v>
      </c>
      <c r="M371" s="2">
        <f t="shared" si="53"/>
        <v>0</v>
      </c>
    </row>
    <row r="372" spans="1:14" ht="15.6" customHeight="1" outlineLevel="2" x14ac:dyDescent="0.25">
      <c r="A372" s="6">
        <f t="shared" si="52"/>
        <v>365</v>
      </c>
      <c r="B372" s="193"/>
      <c r="C372" s="258" t="s">
        <v>243</v>
      </c>
      <c r="D372" s="226"/>
      <c r="E372" s="20">
        <f t="shared" ref="E372:L372" si="68">SUM(E369:E371)</f>
        <v>0</v>
      </c>
      <c r="F372" s="20">
        <f t="shared" si="68"/>
        <v>0</v>
      </c>
      <c r="G372" s="20">
        <f t="shared" si="68"/>
        <v>0</v>
      </c>
      <c r="H372" s="20">
        <f t="shared" si="68"/>
        <v>0</v>
      </c>
      <c r="I372" s="20">
        <f t="shared" si="68"/>
        <v>0</v>
      </c>
      <c r="J372" s="20">
        <f t="shared" si="68"/>
        <v>0</v>
      </c>
      <c r="K372" s="20">
        <f t="shared" si="68"/>
        <v>0</v>
      </c>
      <c r="L372" s="20">
        <f t="shared" si="68"/>
        <v>0</v>
      </c>
      <c r="M372" s="20">
        <f t="shared" si="53"/>
        <v>0</v>
      </c>
    </row>
    <row r="373" spans="1:14" ht="15.6" customHeight="1" outlineLevel="2" x14ac:dyDescent="0.25">
      <c r="A373" s="6">
        <f t="shared" si="52"/>
        <v>366</v>
      </c>
      <c r="B373" s="193"/>
      <c r="C373" s="28" t="s">
        <v>330</v>
      </c>
      <c r="D373" s="35">
        <v>108</v>
      </c>
      <c r="E373" s="16">
        <v>0</v>
      </c>
      <c r="F373" s="16">
        <v>0</v>
      </c>
      <c r="G373" s="16">
        <v>0</v>
      </c>
      <c r="H373" s="16">
        <v>0</v>
      </c>
      <c r="I373" s="16">
        <v>0</v>
      </c>
      <c r="J373" s="16">
        <v>0</v>
      </c>
      <c r="K373" s="16">
        <v>0</v>
      </c>
      <c r="L373" s="16">
        <v>0</v>
      </c>
      <c r="M373" s="16">
        <f t="shared" si="53"/>
        <v>0</v>
      </c>
    </row>
    <row r="374" spans="1:14" ht="15.6" customHeight="1" outlineLevel="2" x14ac:dyDescent="0.25">
      <c r="A374" s="6">
        <f t="shared" si="52"/>
        <v>367</v>
      </c>
      <c r="B374" s="193"/>
      <c r="C374" s="31" t="s">
        <v>331</v>
      </c>
      <c r="D374" s="26">
        <v>108</v>
      </c>
      <c r="E374" s="16">
        <v>-340890.97549328452</v>
      </c>
      <c r="F374" s="16">
        <v>-115828.55545488185</v>
      </c>
      <c r="G374" s="16">
        <v>-24643.318519296354</v>
      </c>
      <c r="H374" s="16">
        <v>-5845.9703288230185</v>
      </c>
      <c r="I374" s="16">
        <v>-2885.7970579940597</v>
      </c>
      <c r="J374" s="16">
        <v>-5712.0931457202014</v>
      </c>
      <c r="K374" s="16">
        <v>0</v>
      </c>
      <c r="L374" s="16">
        <v>0</v>
      </c>
      <c r="M374" s="16">
        <f t="shared" si="53"/>
        <v>-495806.71</v>
      </c>
    </row>
    <row r="375" spans="1:14" ht="15.6" customHeight="1" outlineLevel="2" x14ac:dyDescent="0.25">
      <c r="A375" s="6">
        <f t="shared" si="52"/>
        <v>368</v>
      </c>
      <c r="B375" s="193"/>
      <c r="C375" s="31" t="s">
        <v>332</v>
      </c>
      <c r="D375" s="26">
        <v>108</v>
      </c>
      <c r="E375" s="16">
        <v>-4032841.7020441433</v>
      </c>
      <c r="F375" s="16">
        <v>-1370286.2859600172</v>
      </c>
      <c r="G375" s="16">
        <v>-291537.79286050028</v>
      </c>
      <c r="H375" s="16">
        <v>-69159.568970327935</v>
      </c>
      <c r="I375" s="16">
        <v>-34139.838117668238</v>
      </c>
      <c r="J375" s="16">
        <v>-67575.76204734332</v>
      </c>
      <c r="K375" s="16">
        <v>0</v>
      </c>
      <c r="L375" s="16">
        <v>0</v>
      </c>
      <c r="M375" s="16">
        <f t="shared" si="53"/>
        <v>-5865540.9500000011</v>
      </c>
    </row>
    <row r="376" spans="1:14" ht="15.6" customHeight="1" outlineLevel="2" x14ac:dyDescent="0.25">
      <c r="A376" s="6">
        <f t="shared" si="52"/>
        <v>369</v>
      </c>
      <c r="B376" s="193"/>
      <c r="C376" s="31" t="s">
        <v>333</v>
      </c>
      <c r="D376" s="26">
        <v>108</v>
      </c>
      <c r="E376" s="16">
        <v>-744.84838938725704</v>
      </c>
      <c r="F376" s="16">
        <v>-253.08594001580107</v>
      </c>
      <c r="G376" s="16">
        <v>-53.845767203704263</v>
      </c>
      <c r="H376" s="16">
        <v>-12.773472743092016</v>
      </c>
      <c r="I376" s="16">
        <v>-6.3054801836128522</v>
      </c>
      <c r="J376" s="16">
        <v>-12.480950466532658</v>
      </c>
      <c r="K376" s="16">
        <v>0</v>
      </c>
      <c r="L376" s="16">
        <v>0</v>
      </c>
      <c r="M376" s="16">
        <f t="shared" si="53"/>
        <v>-1083.3399999999999</v>
      </c>
    </row>
    <row r="377" spans="1:14" ht="15.6" customHeight="1" outlineLevel="2" x14ac:dyDescent="0.25">
      <c r="A377" s="6">
        <f t="shared" si="52"/>
        <v>370</v>
      </c>
      <c r="B377" s="193"/>
      <c r="C377" s="37" t="s">
        <v>334</v>
      </c>
      <c r="D377" s="38">
        <v>108</v>
      </c>
      <c r="E377" s="16">
        <v>0</v>
      </c>
      <c r="F377" s="16">
        <v>0</v>
      </c>
      <c r="G377" s="16">
        <v>0</v>
      </c>
      <c r="H377" s="16">
        <v>0</v>
      </c>
      <c r="I377" s="16">
        <v>0</v>
      </c>
      <c r="J377" s="16">
        <v>0</v>
      </c>
      <c r="K377" s="16">
        <v>0</v>
      </c>
      <c r="L377" s="16">
        <v>0</v>
      </c>
      <c r="M377" s="16">
        <f t="shared" si="53"/>
        <v>0</v>
      </c>
    </row>
    <row r="378" spans="1:14" ht="15.6" customHeight="1" outlineLevel="2" x14ac:dyDescent="0.25">
      <c r="A378" s="6">
        <f t="shared" si="52"/>
        <v>371</v>
      </c>
      <c r="B378" s="193"/>
      <c r="C378" s="223" t="s">
        <v>335</v>
      </c>
      <c r="D378" s="224"/>
      <c r="E378" s="73">
        <f t="shared" ref="E378:L378" si="69">SUM(E373:E377)</f>
        <v>-4374477.5259268153</v>
      </c>
      <c r="F378" s="73">
        <f t="shared" si="69"/>
        <v>-1486367.9273549148</v>
      </c>
      <c r="G378" s="73">
        <f t="shared" si="69"/>
        <v>-316234.95714700036</v>
      </c>
      <c r="H378" s="73">
        <f t="shared" si="69"/>
        <v>-75018.312771894052</v>
      </c>
      <c r="I378" s="73">
        <f t="shared" si="69"/>
        <v>-37031.940655845909</v>
      </c>
      <c r="J378" s="73">
        <f t="shared" si="69"/>
        <v>-73300.336143530047</v>
      </c>
      <c r="K378" s="73">
        <f t="shared" si="69"/>
        <v>0</v>
      </c>
      <c r="L378" s="73">
        <f t="shared" si="69"/>
        <v>0</v>
      </c>
      <c r="M378" s="73">
        <f t="shared" si="53"/>
        <v>-6362431.0000000009</v>
      </c>
      <c r="N378" s="16"/>
    </row>
    <row r="379" spans="1:14" ht="15.6" customHeight="1" outlineLevel="2" x14ac:dyDescent="0.25">
      <c r="A379" s="6">
        <f t="shared" ref="A379:A441" si="70">A378+1</f>
        <v>372</v>
      </c>
      <c r="B379" s="193"/>
      <c r="C379" s="72" t="s">
        <v>336</v>
      </c>
      <c r="D379" s="60">
        <v>108</v>
      </c>
      <c r="E379" s="16">
        <v>-7356.3469594804064</v>
      </c>
      <c r="F379" s="16">
        <v>-2551.0674670645612</v>
      </c>
      <c r="G379" s="16">
        <v>-597.9639755681369</v>
      </c>
      <c r="H379" s="16">
        <v>-226.55178741017664</v>
      </c>
      <c r="I379" s="16">
        <v>-66.351695044215589</v>
      </c>
      <c r="J379" s="16">
        <v>-246.29662420117847</v>
      </c>
      <c r="K379" s="16">
        <v>-12.728939234710234</v>
      </c>
      <c r="L379" s="16">
        <v>-58.569593663282703</v>
      </c>
      <c r="M379" s="16">
        <f t="shared" si="53"/>
        <v>-11115.877041666668</v>
      </c>
      <c r="N379" s="16"/>
    </row>
    <row r="380" spans="1:14" ht="15.6" customHeight="1" outlineLevel="2" x14ac:dyDescent="0.25">
      <c r="A380" s="6">
        <f t="shared" si="70"/>
        <v>373</v>
      </c>
      <c r="B380" s="193"/>
      <c r="C380" s="72" t="s">
        <v>337</v>
      </c>
      <c r="D380" s="60">
        <v>108</v>
      </c>
      <c r="E380" s="16">
        <v>-875.46722510568122</v>
      </c>
      <c r="F380" s="16">
        <v>-303.59850735019404</v>
      </c>
      <c r="G380" s="16">
        <v>-71.16274766365477</v>
      </c>
      <c r="H380" s="16">
        <v>-26.961570159644644</v>
      </c>
      <c r="I380" s="16">
        <v>-7.896410359839896</v>
      </c>
      <c r="J380" s="16">
        <v>-29.311371979868184</v>
      </c>
      <c r="K380" s="16">
        <v>-1.5148509405186767</v>
      </c>
      <c r="L380" s="16">
        <v>-6.9702747739325099</v>
      </c>
      <c r="M380" s="16">
        <f t="shared" si="53"/>
        <v>-1322.8829583333338</v>
      </c>
      <c r="N380" s="16"/>
    </row>
    <row r="381" spans="1:14" ht="15.6" customHeight="1" outlineLevel="2" x14ac:dyDescent="0.25">
      <c r="A381" s="6">
        <f t="shared" si="70"/>
        <v>374</v>
      </c>
      <c r="B381" s="193"/>
      <c r="C381" s="72" t="s">
        <v>338</v>
      </c>
      <c r="D381" s="60">
        <v>108</v>
      </c>
      <c r="E381" s="16">
        <v>-396440.43611429067</v>
      </c>
      <c r="F381" s="16">
        <v>-137479.41808218992</v>
      </c>
      <c r="G381" s="16">
        <v>-32224.839388436223</v>
      </c>
      <c r="H381" s="16">
        <v>-12209.088274121626</v>
      </c>
      <c r="I381" s="16">
        <v>-3575.7550677176314</v>
      </c>
      <c r="J381" s="16">
        <v>-13273.156044653095</v>
      </c>
      <c r="K381" s="16">
        <v>-685.97447201392731</v>
      </c>
      <c r="L381" s="16">
        <v>-3156.3703265769595</v>
      </c>
      <c r="M381" s="16">
        <f t="shared" ref="M381:M446" si="71">SUM(E381:L381)</f>
        <v>-599045.03777000005</v>
      </c>
      <c r="N381" s="16"/>
    </row>
    <row r="382" spans="1:14" ht="15.6" customHeight="1" outlineLevel="2" x14ac:dyDescent="0.25">
      <c r="A382" s="6">
        <f t="shared" si="70"/>
        <v>375</v>
      </c>
      <c r="B382" s="193"/>
      <c r="C382" s="72" t="s">
        <v>339</v>
      </c>
      <c r="D382" s="60">
        <v>108</v>
      </c>
      <c r="E382" s="16">
        <v>-5484775.6395813581</v>
      </c>
      <c r="F382" s="16">
        <v>-1902035.44984405</v>
      </c>
      <c r="G382" s="16">
        <v>-445832.45795886056</v>
      </c>
      <c r="H382" s="16">
        <v>-168913.42014389136</v>
      </c>
      <c r="I382" s="16">
        <v>-49470.771651742427</v>
      </c>
      <c r="J382" s="16">
        <v>-183634.85735114972</v>
      </c>
      <c r="K382" s="16">
        <v>-9490.4952440118832</v>
      </c>
      <c r="L382" s="16">
        <v>-43668.560266934663</v>
      </c>
      <c r="M382" s="16">
        <f t="shared" si="71"/>
        <v>-8287821.6520419978</v>
      </c>
      <c r="N382" s="16"/>
    </row>
    <row r="383" spans="1:14" ht="15.6" customHeight="1" outlineLevel="2" x14ac:dyDescent="0.25">
      <c r="A383" s="6">
        <f t="shared" si="70"/>
        <v>376</v>
      </c>
      <c r="B383" s="193"/>
      <c r="C383" s="72" t="s">
        <v>340</v>
      </c>
      <c r="D383" s="60">
        <v>108</v>
      </c>
      <c r="E383" s="16">
        <v>-138363.04993541655</v>
      </c>
      <c r="F383" s="16">
        <v>-47982.167953508499</v>
      </c>
      <c r="G383" s="16">
        <v>-11246.90282647546</v>
      </c>
      <c r="H383" s="16">
        <v>-4261.1361926037007</v>
      </c>
      <c r="I383" s="16">
        <v>-1247.9866631182904</v>
      </c>
      <c r="J383" s="16">
        <v>-4632.5101712819705</v>
      </c>
      <c r="K383" s="16">
        <v>-239.41432679264128</v>
      </c>
      <c r="L383" s="16">
        <v>-1101.6157418032162</v>
      </c>
      <c r="M383" s="16">
        <f t="shared" si="71"/>
        <v>-209074.78381100032</v>
      </c>
      <c r="N383" s="16"/>
    </row>
    <row r="384" spans="1:14" ht="15.6" customHeight="1" outlineLevel="2" x14ac:dyDescent="0.25">
      <c r="A384" s="6">
        <f t="shared" si="70"/>
        <v>377</v>
      </c>
      <c r="B384" s="193"/>
      <c r="C384" s="72" t="s">
        <v>341</v>
      </c>
      <c r="D384" s="60">
        <v>108</v>
      </c>
      <c r="E384" s="16">
        <v>-889037.16276449605</v>
      </c>
      <c r="F384" s="16">
        <v>-308304.3520693428</v>
      </c>
      <c r="G384" s="16">
        <v>-72265.786157539216</v>
      </c>
      <c r="H384" s="16">
        <v>-27379.48052311482</v>
      </c>
      <c r="I384" s="16">
        <v>-8018.8064852899524</v>
      </c>
      <c r="J384" s="16">
        <v>-29765.704796739919</v>
      </c>
      <c r="K384" s="16">
        <v>-1538.3314686706633</v>
      </c>
      <c r="L384" s="16">
        <v>-7078.3155908067865</v>
      </c>
      <c r="M384" s="16">
        <f t="shared" si="71"/>
        <v>-1343387.939856</v>
      </c>
      <c r="N384" s="16"/>
    </row>
    <row r="385" spans="1:14" ht="15.6" customHeight="1" outlineLevel="2" x14ac:dyDescent="0.25">
      <c r="A385" s="6">
        <f t="shared" si="70"/>
        <v>378</v>
      </c>
      <c r="B385" s="193"/>
      <c r="C385" s="72" t="s">
        <v>342</v>
      </c>
      <c r="D385" s="60">
        <v>108</v>
      </c>
      <c r="E385" s="16">
        <v>-1732092.7748877048</v>
      </c>
      <c r="F385" s="16">
        <v>-600663.01280951337</v>
      </c>
      <c r="G385" s="16">
        <v>-140793.94126318555</v>
      </c>
      <c r="H385" s="16">
        <v>-53342.877418981727</v>
      </c>
      <c r="I385" s="16">
        <v>-15622.875351131577</v>
      </c>
      <c r="J385" s="16">
        <v>-57991.908974373029</v>
      </c>
      <c r="K385" s="16">
        <v>-2997.0994845495297</v>
      </c>
      <c r="L385" s="16">
        <v>-13790.536331560705</v>
      </c>
      <c r="M385" s="16">
        <f t="shared" si="71"/>
        <v>-2617295.0265210005</v>
      </c>
      <c r="N385" s="16"/>
    </row>
    <row r="386" spans="1:14" ht="15.6" customHeight="1" outlineLevel="2" x14ac:dyDescent="0.25">
      <c r="A386" s="6">
        <f t="shared" si="70"/>
        <v>379</v>
      </c>
      <c r="B386" s="193"/>
      <c r="C386" s="72" t="s">
        <v>343</v>
      </c>
      <c r="D386" s="60">
        <v>108</v>
      </c>
      <c r="E386" s="16">
        <v>-1477187.1882529722</v>
      </c>
      <c r="F386" s="16">
        <v>-512265.6937571771</v>
      </c>
      <c r="G386" s="16">
        <v>-120073.82585560574</v>
      </c>
      <c r="H386" s="16">
        <v>-45492.606545268442</v>
      </c>
      <c r="I386" s="16">
        <v>-13323.715476996265</v>
      </c>
      <c r="J386" s="16">
        <v>-49457.457591918093</v>
      </c>
      <c r="K386" s="16">
        <v>-2556.0276127721754</v>
      </c>
      <c r="L386" s="16">
        <v>-11761.034907289724</v>
      </c>
      <c r="M386" s="16">
        <f t="shared" si="71"/>
        <v>-2232117.5500000003</v>
      </c>
      <c r="N386" s="16"/>
    </row>
    <row r="387" spans="1:14" ht="15.6" customHeight="1" outlineLevel="2" x14ac:dyDescent="0.25">
      <c r="A387" s="6">
        <f t="shared" si="70"/>
        <v>380</v>
      </c>
      <c r="B387" s="193"/>
      <c r="C387" s="72" t="s">
        <v>344</v>
      </c>
      <c r="D387" s="60">
        <v>108</v>
      </c>
      <c r="E387" s="16">
        <v>-7272392.024463498</v>
      </c>
      <c r="F387" s="16">
        <v>-2521953.1927377987</v>
      </c>
      <c r="G387" s="16">
        <v>-591139.66086577252</v>
      </c>
      <c r="H387" s="16">
        <v>-223966.24587784393</v>
      </c>
      <c r="I387" s="16">
        <v>-65594.450684157258</v>
      </c>
      <c r="J387" s="16">
        <v>-243485.74304051686</v>
      </c>
      <c r="K387" s="16">
        <v>-12583.669133643691</v>
      </c>
      <c r="L387" s="16">
        <v>-57901.163196768248</v>
      </c>
      <c r="M387" s="16">
        <f t="shared" si="71"/>
        <v>-10989016.15</v>
      </c>
      <c r="N387" s="16"/>
    </row>
    <row r="388" spans="1:14" ht="15.6" customHeight="1" outlineLevel="2" x14ac:dyDescent="0.25">
      <c r="A388" s="6">
        <f t="shared" si="70"/>
        <v>381</v>
      </c>
      <c r="B388" s="193"/>
      <c r="C388" s="72" t="s">
        <v>345</v>
      </c>
      <c r="D388" s="60">
        <v>108</v>
      </c>
      <c r="E388" s="16">
        <v>-382858.74097749498</v>
      </c>
      <c r="F388" s="16">
        <v>-132769.49605133513</v>
      </c>
      <c r="G388" s="16">
        <v>-31120.845182659068</v>
      </c>
      <c r="H388" s="16">
        <v>-11790.815818207106</v>
      </c>
      <c r="I388" s="16">
        <v>-3453.2528938990345</v>
      </c>
      <c r="J388" s="16">
        <v>-12818.429577624327</v>
      </c>
      <c r="K388" s="16">
        <v>-662.47359949487975</v>
      </c>
      <c r="L388" s="16">
        <v>-3048.2358992854965</v>
      </c>
      <c r="M388" s="16">
        <f t="shared" si="71"/>
        <v>-578522.29</v>
      </c>
      <c r="N388" s="16"/>
    </row>
    <row r="389" spans="1:14" ht="15.6" customHeight="1" outlineLevel="2" x14ac:dyDescent="0.25">
      <c r="A389" s="6">
        <f t="shared" si="70"/>
        <v>382</v>
      </c>
      <c r="B389" s="193"/>
      <c r="C389" s="72" t="s">
        <v>346</v>
      </c>
      <c r="D389" s="60">
        <v>108</v>
      </c>
      <c r="E389" s="16">
        <v>-1039098.2085702345</v>
      </c>
      <c r="F389" s="16">
        <v>-360343.20425199508</v>
      </c>
      <c r="G389" s="16">
        <v>-84463.56584658334</v>
      </c>
      <c r="H389" s="16">
        <v>-32000.877302683206</v>
      </c>
      <c r="I389" s="16">
        <v>-9372.3050089677545</v>
      </c>
      <c r="J389" s="16">
        <v>-34789.873614446464</v>
      </c>
      <c r="K389" s="16">
        <v>-1797.9872385900894</v>
      </c>
      <c r="L389" s="16">
        <v>-8273.0681664996191</v>
      </c>
      <c r="M389" s="16">
        <f t="shared" si="71"/>
        <v>-1570139.09</v>
      </c>
      <c r="N389" s="16"/>
    </row>
    <row r="390" spans="1:14" ht="15.6" customHeight="1" outlineLevel="2" x14ac:dyDescent="0.25">
      <c r="A390" s="6">
        <f t="shared" si="70"/>
        <v>383</v>
      </c>
      <c r="B390" s="193"/>
      <c r="C390" s="72" t="s">
        <v>347</v>
      </c>
      <c r="D390" s="60">
        <v>108</v>
      </c>
      <c r="E390" s="16">
        <v>-88175.224727053253</v>
      </c>
      <c r="F390" s="16">
        <v>-30577.805593087498</v>
      </c>
      <c r="G390" s="16">
        <v>-7167.3628520815137</v>
      </c>
      <c r="H390" s="16">
        <v>-2715.5128594721532</v>
      </c>
      <c r="I390" s="16">
        <v>-795.30990772597465</v>
      </c>
      <c r="J390" s="16">
        <v>-2952.1799757508215</v>
      </c>
      <c r="K390" s="16">
        <v>-152.57261297485837</v>
      </c>
      <c r="L390" s="16">
        <v>-702.03147185392095</v>
      </c>
      <c r="M390" s="16">
        <f t="shared" si="71"/>
        <v>-133237.99999999997</v>
      </c>
      <c r="N390" s="16"/>
    </row>
    <row r="391" spans="1:14" ht="15.6" customHeight="1" outlineLevel="2" x14ac:dyDescent="0.25">
      <c r="A391" s="6">
        <f t="shared" si="70"/>
        <v>384</v>
      </c>
      <c r="B391" s="193"/>
      <c r="C391" s="72" t="s">
        <v>348</v>
      </c>
      <c r="D391" s="60">
        <v>108</v>
      </c>
      <c r="E391" s="16">
        <v>0</v>
      </c>
      <c r="F391" s="16">
        <v>0</v>
      </c>
      <c r="G391" s="16">
        <v>0</v>
      </c>
      <c r="H391" s="16">
        <v>0</v>
      </c>
      <c r="I391" s="16">
        <v>0</v>
      </c>
      <c r="J391" s="16">
        <v>0</v>
      </c>
      <c r="K391" s="16">
        <v>0</v>
      </c>
      <c r="L391" s="16">
        <v>0</v>
      </c>
      <c r="M391" s="16">
        <f t="shared" si="71"/>
        <v>0</v>
      </c>
      <c r="N391" s="16"/>
    </row>
    <row r="392" spans="1:14" ht="15.6" customHeight="1" outlineLevel="2" x14ac:dyDescent="0.25">
      <c r="A392" s="6">
        <f t="shared" si="70"/>
        <v>385</v>
      </c>
      <c r="B392" s="193"/>
      <c r="C392" s="72" t="s">
        <v>349</v>
      </c>
      <c r="D392" s="60">
        <v>108</v>
      </c>
      <c r="E392" s="16">
        <v>0</v>
      </c>
      <c r="F392" s="16">
        <v>0</v>
      </c>
      <c r="G392" s="16">
        <v>0</v>
      </c>
      <c r="H392" s="16">
        <v>0</v>
      </c>
      <c r="I392" s="16">
        <v>0</v>
      </c>
      <c r="J392" s="16">
        <v>0</v>
      </c>
      <c r="K392" s="16">
        <v>0</v>
      </c>
      <c r="L392" s="16">
        <v>0</v>
      </c>
      <c r="M392" s="16">
        <f t="shared" si="71"/>
        <v>0</v>
      </c>
    </row>
    <row r="393" spans="1:14" ht="15.6" customHeight="1" outlineLevel="2" x14ac:dyDescent="0.25">
      <c r="A393" s="6">
        <f t="shared" si="70"/>
        <v>386</v>
      </c>
      <c r="B393" s="193"/>
      <c r="C393" s="72" t="s">
        <v>350</v>
      </c>
      <c r="D393" s="60">
        <v>108</v>
      </c>
      <c r="E393" s="16">
        <v>-1284916.6554162933</v>
      </c>
      <c r="F393" s="16">
        <v>-436591.31738944887</v>
      </c>
      <c r="G393" s="16">
        <v>-92887.793126094228</v>
      </c>
      <c r="H393" s="16">
        <v>-22035.152534339053</v>
      </c>
      <c r="I393" s="16">
        <v>-10877.403541124111</v>
      </c>
      <c r="J393" s="16">
        <v>-21530.530720575563</v>
      </c>
      <c r="K393" s="16">
        <v>0</v>
      </c>
      <c r="L393" s="16">
        <v>0</v>
      </c>
      <c r="M393" s="16">
        <f t="shared" si="71"/>
        <v>-1868838.8527278751</v>
      </c>
    </row>
    <row r="394" spans="1:14" ht="15.6" customHeight="1" outlineLevel="2" x14ac:dyDescent="0.25">
      <c r="A394" s="6">
        <f t="shared" si="70"/>
        <v>387</v>
      </c>
      <c r="B394" s="193"/>
      <c r="C394" s="72" t="s">
        <v>351</v>
      </c>
      <c r="D394" s="60">
        <v>108</v>
      </c>
      <c r="E394" s="16">
        <v>-1734067.04343169</v>
      </c>
      <c r="F394" s="16">
        <v>-589204.45286638942</v>
      </c>
      <c r="G394" s="16">
        <v>-125357.28299426181</v>
      </c>
      <c r="H394" s="16">
        <v>-29737.673370268545</v>
      </c>
      <c r="I394" s="16">
        <v>-14679.665734941724</v>
      </c>
      <c r="J394" s="16">
        <v>-29056.657949575372</v>
      </c>
      <c r="K394" s="16">
        <v>0</v>
      </c>
      <c r="L394" s="16">
        <v>0</v>
      </c>
      <c r="M394" s="16">
        <f t="shared" si="71"/>
        <v>-2522102.7763471268</v>
      </c>
    </row>
    <row r="395" spans="1:14" ht="15.6" customHeight="1" outlineLevel="2" x14ac:dyDescent="0.25">
      <c r="A395" s="6">
        <f t="shared" si="70"/>
        <v>388</v>
      </c>
      <c r="B395" s="193"/>
      <c r="C395" s="72" t="s">
        <v>352</v>
      </c>
      <c r="D395" s="60">
        <v>108</v>
      </c>
      <c r="E395" s="16">
        <v>-1714134.8031658463</v>
      </c>
      <c r="F395" s="16">
        <v>-582431.84002842428</v>
      </c>
      <c r="G395" s="16">
        <v>-123916.36322522555</v>
      </c>
      <c r="H395" s="16">
        <v>-29395.853569927753</v>
      </c>
      <c r="I395" s="16">
        <v>-14510.930260982144</v>
      </c>
      <c r="J395" s="16">
        <v>-28722.666083593529</v>
      </c>
      <c r="K395" s="16">
        <v>0</v>
      </c>
      <c r="L395" s="16">
        <v>0</v>
      </c>
      <c r="M395" s="16">
        <f t="shared" si="71"/>
        <v>-2493112.4563339991</v>
      </c>
    </row>
    <row r="396" spans="1:14" ht="15.6" customHeight="1" outlineLevel="2" x14ac:dyDescent="0.25">
      <c r="A396" s="6">
        <f t="shared" si="70"/>
        <v>389</v>
      </c>
      <c r="B396" s="193"/>
      <c r="C396" s="72" t="s">
        <v>353</v>
      </c>
      <c r="D396" s="60">
        <v>108</v>
      </c>
      <c r="E396" s="16">
        <v>11940.930696906595</v>
      </c>
      <c r="F396" s="16">
        <v>4057.3111429780079</v>
      </c>
      <c r="G396" s="16">
        <v>863.22073547092043</v>
      </c>
      <c r="H396" s="16">
        <v>204.77610606040548</v>
      </c>
      <c r="I396" s="16">
        <v>101.08540604508563</v>
      </c>
      <c r="J396" s="16">
        <v>200.08657691398398</v>
      </c>
      <c r="K396" s="16">
        <v>0</v>
      </c>
      <c r="L396" s="16">
        <v>0</v>
      </c>
      <c r="M396" s="16">
        <f t="shared" si="71"/>
        <v>17367.410664375002</v>
      </c>
    </row>
    <row r="397" spans="1:14" ht="15.6" customHeight="1" outlineLevel="2" x14ac:dyDescent="0.25">
      <c r="A397" s="6">
        <f t="shared" si="70"/>
        <v>390</v>
      </c>
      <c r="B397" s="193"/>
      <c r="C397" s="72" t="s">
        <v>354</v>
      </c>
      <c r="D397" s="60">
        <v>108</v>
      </c>
      <c r="E397" s="16">
        <v>33727.721020627789</v>
      </c>
      <c r="F397" s="16">
        <v>11460.06637151804</v>
      </c>
      <c r="G397" s="16">
        <v>2438.2076141457474</v>
      </c>
      <c r="H397" s="16">
        <v>578.39975393920247</v>
      </c>
      <c r="I397" s="16">
        <v>285.52048922189636</v>
      </c>
      <c r="J397" s="16">
        <v>565.15395804746504</v>
      </c>
      <c r="K397" s="16">
        <v>0</v>
      </c>
      <c r="L397" s="16">
        <v>0</v>
      </c>
      <c r="M397" s="16">
        <f t="shared" si="71"/>
        <v>49055.069207500135</v>
      </c>
    </row>
    <row r="398" spans="1:14" ht="15.6" customHeight="1" outlineLevel="2" x14ac:dyDescent="0.25">
      <c r="A398" s="6">
        <f t="shared" si="70"/>
        <v>391</v>
      </c>
      <c r="B398" s="193"/>
      <c r="C398" s="72" t="s">
        <v>355</v>
      </c>
      <c r="D398" s="60">
        <v>108</v>
      </c>
      <c r="E398" s="16">
        <v>5366.886730006021</v>
      </c>
      <c r="F398" s="16">
        <v>1823.5705310973185</v>
      </c>
      <c r="G398" s="16">
        <v>387.97712070007168</v>
      </c>
      <c r="H398" s="16">
        <v>92.037228431666904</v>
      </c>
      <c r="I398" s="16">
        <v>45.433135663469152</v>
      </c>
      <c r="J398" s="16">
        <v>89.929505643155437</v>
      </c>
      <c r="K398" s="16">
        <v>0</v>
      </c>
      <c r="L398" s="16">
        <v>0</v>
      </c>
      <c r="M398" s="16">
        <f t="shared" si="71"/>
        <v>7805.8342515417035</v>
      </c>
    </row>
    <row r="399" spans="1:14" ht="15.6" customHeight="1" outlineLevel="2" x14ac:dyDescent="0.25">
      <c r="A399" s="6">
        <f t="shared" si="70"/>
        <v>392</v>
      </c>
      <c r="B399" s="193"/>
      <c r="C399" s="72" t="s">
        <v>356</v>
      </c>
      <c r="D399" s="60">
        <v>108</v>
      </c>
      <c r="E399" s="16">
        <v>0</v>
      </c>
      <c r="F399" s="16">
        <v>0</v>
      </c>
      <c r="G399" s="16">
        <v>0</v>
      </c>
      <c r="H399" s="16">
        <v>0</v>
      </c>
      <c r="I399" s="16">
        <v>0</v>
      </c>
      <c r="J399" s="16">
        <v>0</v>
      </c>
      <c r="K399" s="16">
        <v>0</v>
      </c>
      <c r="L399" s="16">
        <v>0</v>
      </c>
      <c r="M399" s="16">
        <f t="shared" si="71"/>
        <v>0</v>
      </c>
    </row>
    <row r="400" spans="1:14" ht="15.6" customHeight="1" outlineLevel="2" x14ac:dyDescent="0.25">
      <c r="A400" s="6">
        <f t="shared" si="70"/>
        <v>393</v>
      </c>
      <c r="B400" s="193"/>
      <c r="C400" s="72" t="s">
        <v>357</v>
      </c>
      <c r="D400" s="60">
        <v>108</v>
      </c>
      <c r="E400" s="16">
        <v>11174.637803292058</v>
      </c>
      <c r="F400" s="16">
        <v>3796.938750325854</v>
      </c>
      <c r="G400" s="16">
        <v>807.82472556162224</v>
      </c>
      <c r="H400" s="16">
        <v>191.63487956481944</v>
      </c>
      <c r="I400" s="16">
        <v>94.598388385686945</v>
      </c>
      <c r="J400" s="16">
        <v>187.24629453661748</v>
      </c>
      <c r="K400" s="16">
        <v>0</v>
      </c>
      <c r="L400" s="16">
        <v>0</v>
      </c>
      <c r="M400" s="16">
        <f t="shared" si="71"/>
        <v>16252.880841666658</v>
      </c>
    </row>
    <row r="401" spans="1:16" ht="15.6" customHeight="1" outlineLevel="2" x14ac:dyDescent="0.25">
      <c r="A401" s="6">
        <f t="shared" si="70"/>
        <v>394</v>
      </c>
      <c r="B401" s="193"/>
      <c r="C401" s="72" t="s">
        <v>358</v>
      </c>
      <c r="D401" s="60">
        <v>108</v>
      </c>
      <c r="E401" s="16">
        <v>0</v>
      </c>
      <c r="F401" s="16">
        <v>0</v>
      </c>
      <c r="G401" s="16">
        <v>0</v>
      </c>
      <c r="H401" s="16">
        <v>0</v>
      </c>
      <c r="I401" s="16">
        <v>0</v>
      </c>
      <c r="J401" s="16">
        <v>0</v>
      </c>
      <c r="K401" s="16">
        <v>0</v>
      </c>
      <c r="L401" s="16">
        <v>0</v>
      </c>
      <c r="M401" s="16">
        <f t="shared" si="71"/>
        <v>0</v>
      </c>
    </row>
    <row r="402" spans="1:16" ht="15.6" customHeight="1" outlineLevel="2" x14ac:dyDescent="0.25">
      <c r="A402" s="6">
        <f t="shared" si="70"/>
        <v>395</v>
      </c>
      <c r="B402" s="193"/>
      <c r="C402" s="43" t="s">
        <v>359</v>
      </c>
      <c r="D402" s="26">
        <v>108</v>
      </c>
      <c r="E402" s="16">
        <v>0</v>
      </c>
      <c r="F402" s="16">
        <v>0</v>
      </c>
      <c r="G402" s="16">
        <v>0</v>
      </c>
      <c r="H402" s="16">
        <v>0</v>
      </c>
      <c r="I402" s="16">
        <v>0</v>
      </c>
      <c r="J402" s="16">
        <v>0</v>
      </c>
      <c r="K402" s="16">
        <v>0</v>
      </c>
      <c r="L402" s="16">
        <v>0</v>
      </c>
      <c r="M402" s="16">
        <f t="shared" si="71"/>
        <v>0</v>
      </c>
    </row>
    <row r="403" spans="1:16" ht="15.6" customHeight="1" outlineLevel="2" x14ac:dyDescent="0.25">
      <c r="A403" s="6">
        <f t="shared" si="70"/>
        <v>396</v>
      </c>
      <c r="B403" s="193"/>
      <c r="C403" s="43" t="s">
        <v>360</v>
      </c>
      <c r="D403" s="26">
        <v>108</v>
      </c>
      <c r="E403" s="16">
        <v>0</v>
      </c>
      <c r="F403" s="16">
        <v>0</v>
      </c>
      <c r="G403" s="16">
        <v>0</v>
      </c>
      <c r="H403" s="16">
        <v>0</v>
      </c>
      <c r="I403" s="16">
        <v>0</v>
      </c>
      <c r="J403" s="16">
        <v>0</v>
      </c>
      <c r="K403" s="16">
        <v>0</v>
      </c>
      <c r="L403" s="16">
        <v>0</v>
      </c>
      <c r="M403" s="16">
        <f t="shared" si="71"/>
        <v>0</v>
      </c>
    </row>
    <row r="404" spans="1:16" ht="15.6" customHeight="1" outlineLevel="2" x14ac:dyDescent="0.25">
      <c r="A404" s="6">
        <f t="shared" si="70"/>
        <v>397</v>
      </c>
      <c r="B404" s="193"/>
      <c r="C404" s="43" t="s">
        <v>361</v>
      </c>
      <c r="D404" s="26">
        <v>108</v>
      </c>
      <c r="E404" s="16">
        <v>6565.0133801032853</v>
      </c>
      <c r="F404" s="16">
        <v>2230.6721826794578</v>
      </c>
      <c r="G404" s="16">
        <v>474.59078544164845</v>
      </c>
      <c r="H404" s="16">
        <v>112.58401127478945</v>
      </c>
      <c r="I404" s="16">
        <v>55.575822359565265</v>
      </c>
      <c r="J404" s="16">
        <v>110.00575147460341</v>
      </c>
      <c r="K404" s="16">
        <v>0</v>
      </c>
      <c r="L404" s="16">
        <v>0</v>
      </c>
      <c r="M404" s="16">
        <f t="shared" si="71"/>
        <v>9548.4419333333517</v>
      </c>
    </row>
    <row r="405" spans="1:16" ht="15.6" customHeight="1" outlineLevel="2" x14ac:dyDescent="0.25">
      <c r="A405" s="6">
        <f t="shared" si="70"/>
        <v>398</v>
      </c>
      <c r="B405" s="193"/>
      <c r="C405" s="43" t="s">
        <v>362</v>
      </c>
      <c r="D405" s="26">
        <v>108</v>
      </c>
      <c r="E405" s="16">
        <v>-156136.37017091207</v>
      </c>
      <c r="F405" s="16">
        <v>-53052.299740981907</v>
      </c>
      <c r="G405" s="16">
        <v>-11287.240141809936</v>
      </c>
      <c r="H405" s="16">
        <v>-2677.5968062764414</v>
      </c>
      <c r="I405" s="16">
        <v>-1321.7653445741212</v>
      </c>
      <c r="J405" s="16">
        <v>-2616.2777954456833</v>
      </c>
      <c r="K405" s="16">
        <v>0</v>
      </c>
      <c r="L405" s="16">
        <v>0</v>
      </c>
      <c r="M405" s="16">
        <f t="shared" si="71"/>
        <v>-227091.55000000016</v>
      </c>
    </row>
    <row r="406" spans="1:16" ht="15.6" customHeight="1" outlineLevel="2" x14ac:dyDescent="0.25">
      <c r="A406" s="6">
        <f t="shared" si="70"/>
        <v>399</v>
      </c>
      <c r="B406" s="193"/>
      <c r="C406" s="43" t="s">
        <v>363</v>
      </c>
      <c r="D406" s="26">
        <v>108</v>
      </c>
      <c r="E406" s="16">
        <v>3021.0004271132357</v>
      </c>
      <c r="F406" s="16">
        <v>1026.4810178525845</v>
      </c>
      <c r="G406" s="16">
        <v>218.39086724004048</v>
      </c>
      <c r="H406" s="16">
        <v>51.807410960967346</v>
      </c>
      <c r="I406" s="16">
        <v>25.574141797525861</v>
      </c>
      <c r="J406" s="16">
        <v>50.620981702319241</v>
      </c>
      <c r="K406" s="16">
        <v>0</v>
      </c>
      <c r="L406" s="16">
        <v>0</v>
      </c>
      <c r="M406" s="16">
        <f t="shared" si="71"/>
        <v>4393.874846666673</v>
      </c>
    </row>
    <row r="407" spans="1:16" ht="15.6" customHeight="1" outlineLevel="2" x14ac:dyDescent="0.25">
      <c r="A407" s="6">
        <f t="shared" si="70"/>
        <v>400</v>
      </c>
      <c r="B407" s="193"/>
      <c r="C407" s="43" t="s">
        <v>364</v>
      </c>
      <c r="D407" s="26">
        <v>108</v>
      </c>
      <c r="E407" s="16">
        <v>1524.4524370455892</v>
      </c>
      <c r="F407" s="16">
        <v>517.98122079105406</v>
      </c>
      <c r="G407" s="16">
        <v>110.20405253987752</v>
      </c>
      <c r="H407" s="16">
        <v>26.142973429480001</v>
      </c>
      <c r="I407" s="16">
        <v>12.905182812516843</v>
      </c>
      <c r="J407" s="16">
        <v>25.544279381476642</v>
      </c>
      <c r="K407" s="16">
        <v>0</v>
      </c>
      <c r="L407" s="16">
        <v>0</v>
      </c>
      <c r="M407" s="16">
        <f t="shared" si="71"/>
        <v>2217.2301459999949</v>
      </c>
    </row>
    <row r="408" spans="1:16" ht="15.6" customHeight="1" outlineLevel="2" x14ac:dyDescent="0.25">
      <c r="A408" s="6">
        <f t="shared" si="70"/>
        <v>401</v>
      </c>
      <c r="B408" s="193"/>
      <c r="C408" s="43" t="s">
        <v>365</v>
      </c>
      <c r="D408" s="26">
        <v>108</v>
      </c>
      <c r="E408" s="16">
        <v>0</v>
      </c>
      <c r="F408" s="16">
        <v>0</v>
      </c>
      <c r="G408" s="16">
        <v>0</v>
      </c>
      <c r="H408" s="16">
        <v>0</v>
      </c>
      <c r="I408" s="16">
        <v>0</v>
      </c>
      <c r="J408" s="16">
        <v>0</v>
      </c>
      <c r="K408" s="16">
        <v>0</v>
      </c>
      <c r="L408" s="16">
        <v>0</v>
      </c>
      <c r="M408" s="16">
        <f t="shared" si="71"/>
        <v>0</v>
      </c>
    </row>
    <row r="409" spans="1:16" ht="15.6" customHeight="1" outlineLevel="2" x14ac:dyDescent="0.25">
      <c r="A409" s="6">
        <f t="shared" si="70"/>
        <v>402</v>
      </c>
      <c r="B409" s="193"/>
      <c r="C409" s="43" t="s">
        <v>366</v>
      </c>
      <c r="D409" s="26">
        <v>108</v>
      </c>
      <c r="E409" s="16">
        <v>0</v>
      </c>
      <c r="F409" s="16">
        <v>0</v>
      </c>
      <c r="G409" s="16">
        <v>0</v>
      </c>
      <c r="H409" s="16">
        <v>0</v>
      </c>
      <c r="I409" s="16">
        <v>0</v>
      </c>
      <c r="J409" s="16">
        <v>0</v>
      </c>
      <c r="K409" s="16">
        <v>0</v>
      </c>
      <c r="L409" s="16">
        <v>0</v>
      </c>
      <c r="M409" s="16">
        <f t="shared" si="71"/>
        <v>0</v>
      </c>
    </row>
    <row r="410" spans="1:16" ht="15.6" customHeight="1" outlineLevel="2" x14ac:dyDescent="0.25">
      <c r="A410" s="6">
        <f t="shared" si="70"/>
        <v>403</v>
      </c>
      <c r="B410" s="193"/>
      <c r="C410" s="43" t="s">
        <v>367</v>
      </c>
      <c r="D410" s="26">
        <v>108</v>
      </c>
      <c r="E410" s="16">
        <v>91122.65108557597</v>
      </c>
      <c r="F410" s="16">
        <v>30961.820063404433</v>
      </c>
      <c r="G410" s="16">
        <v>6587.3392857500021</v>
      </c>
      <c r="H410" s="16">
        <v>1562.670627343914</v>
      </c>
      <c r="I410" s="16">
        <v>771.39466082625768</v>
      </c>
      <c r="J410" s="16">
        <v>1526.8842770993967</v>
      </c>
      <c r="K410" s="16">
        <v>0</v>
      </c>
      <c r="L410" s="16">
        <v>0</v>
      </c>
      <c r="M410" s="16">
        <f t="shared" si="71"/>
        <v>132532.75999999998</v>
      </c>
    </row>
    <row r="411" spans="1:16" ht="15.6" customHeight="1" outlineLevel="2" x14ac:dyDescent="0.25">
      <c r="A411" s="6">
        <f t="shared" si="70"/>
        <v>404</v>
      </c>
      <c r="B411" s="193"/>
      <c r="C411" s="225" t="s">
        <v>368</v>
      </c>
      <c r="D411" s="226"/>
      <c r="E411" s="73">
        <f t="shared" ref="E411:K411" si="72">SUM(E379:E410)</f>
        <v>-23633463.843063176</v>
      </c>
      <c r="F411" s="73">
        <f t="shared" si="72"/>
        <v>-8162633.5278690113</v>
      </c>
      <c r="G411" s="73">
        <f t="shared" si="72"/>
        <v>-1878559.2392209726</v>
      </c>
      <c r="H411" s="73">
        <f t="shared" si="72"/>
        <v>-663351.79760356445</v>
      </c>
      <c r="I411" s="73">
        <f t="shared" si="72"/>
        <v>-210547.15495066033</v>
      </c>
      <c r="J411" s="73">
        <f t="shared" si="72"/>
        <v>-712248.09005902626</v>
      </c>
      <c r="K411" s="73">
        <f t="shared" si="72"/>
        <v>-32718.28898368957</v>
      </c>
      <c r="L411" s="73">
        <f t="shared" ref="L411" si="73">SUM(L379:L410)</f>
        <v>-150546.47176781658</v>
      </c>
      <c r="M411" s="73">
        <f t="shared" si="71"/>
        <v>-35444068.413517915</v>
      </c>
      <c r="N411" s="16"/>
      <c r="P411" s="16"/>
    </row>
    <row r="412" spans="1:16" ht="15.6" customHeight="1" outlineLevel="2" x14ac:dyDescent="0.25">
      <c r="A412" s="6">
        <f t="shared" si="70"/>
        <v>405</v>
      </c>
      <c r="B412" s="193"/>
      <c r="C412" s="43" t="s">
        <v>369</v>
      </c>
      <c r="D412" s="26">
        <v>108</v>
      </c>
      <c r="M412" s="2">
        <f t="shared" si="71"/>
        <v>0</v>
      </c>
    </row>
    <row r="413" spans="1:16" ht="15.6" customHeight="1" outlineLevel="2" x14ac:dyDescent="0.25">
      <c r="A413" s="6">
        <f t="shared" si="70"/>
        <v>406</v>
      </c>
      <c r="B413" s="193"/>
      <c r="C413" s="43" t="s">
        <v>370</v>
      </c>
      <c r="D413" s="26">
        <v>108</v>
      </c>
      <c r="M413" s="2">
        <f t="shared" si="71"/>
        <v>0</v>
      </c>
    </row>
    <row r="414" spans="1:16" ht="15.6" customHeight="1" outlineLevel="2" x14ac:dyDescent="0.25">
      <c r="A414" s="6">
        <f t="shared" si="70"/>
        <v>407</v>
      </c>
      <c r="B414" s="193"/>
      <c r="C414" s="43" t="s">
        <v>371</v>
      </c>
      <c r="D414" s="26">
        <v>108</v>
      </c>
      <c r="M414" s="2">
        <f t="shared" si="71"/>
        <v>0</v>
      </c>
    </row>
    <row r="415" spans="1:16" ht="15.6" customHeight="1" outlineLevel="2" x14ac:dyDescent="0.25">
      <c r="A415" s="6">
        <f t="shared" si="70"/>
        <v>408</v>
      </c>
      <c r="B415" s="193"/>
      <c r="C415" s="43" t="s">
        <v>372</v>
      </c>
      <c r="D415" s="26">
        <v>108</v>
      </c>
      <c r="M415" s="2">
        <f t="shared" si="71"/>
        <v>0</v>
      </c>
    </row>
    <row r="416" spans="1:16" ht="15.6" customHeight="1" outlineLevel="2" x14ac:dyDescent="0.25">
      <c r="A416" s="6">
        <f t="shared" si="70"/>
        <v>409</v>
      </c>
      <c r="B416" s="193"/>
      <c r="C416" s="43" t="s">
        <v>373</v>
      </c>
      <c r="D416" s="26">
        <v>108</v>
      </c>
      <c r="M416" s="2">
        <f t="shared" si="71"/>
        <v>0</v>
      </c>
    </row>
    <row r="417" spans="1:13" ht="15.6" customHeight="1" outlineLevel="2" x14ac:dyDescent="0.25">
      <c r="A417" s="6">
        <f t="shared" si="70"/>
        <v>410</v>
      </c>
      <c r="B417" s="193"/>
      <c r="C417" s="43" t="s">
        <v>374</v>
      </c>
      <c r="D417" s="26">
        <v>108</v>
      </c>
      <c r="M417" s="2">
        <f t="shared" si="71"/>
        <v>0</v>
      </c>
    </row>
    <row r="418" spans="1:13" ht="15.6" customHeight="1" outlineLevel="2" x14ac:dyDescent="0.25">
      <c r="A418" s="6">
        <f t="shared" si="70"/>
        <v>411</v>
      </c>
      <c r="B418" s="193"/>
      <c r="C418" s="43" t="s">
        <v>375</v>
      </c>
      <c r="D418" s="26">
        <v>108</v>
      </c>
      <c r="M418" s="2">
        <f t="shared" si="71"/>
        <v>0</v>
      </c>
    </row>
    <row r="419" spans="1:13" ht="15.6" customHeight="1" outlineLevel="2" x14ac:dyDescent="0.25">
      <c r="A419" s="6">
        <f t="shared" si="70"/>
        <v>412</v>
      </c>
      <c r="B419" s="193"/>
      <c r="C419" s="43" t="s">
        <v>376</v>
      </c>
      <c r="D419" s="26">
        <v>108</v>
      </c>
      <c r="M419" s="2">
        <f t="shared" si="71"/>
        <v>0</v>
      </c>
    </row>
    <row r="420" spans="1:13" ht="15.6" customHeight="1" outlineLevel="2" x14ac:dyDescent="0.25">
      <c r="A420" s="6">
        <f t="shared" si="70"/>
        <v>413</v>
      </c>
      <c r="B420" s="193"/>
      <c r="C420" s="43" t="s">
        <v>377</v>
      </c>
      <c r="D420" s="26">
        <v>108</v>
      </c>
      <c r="M420" s="2">
        <f t="shared" si="71"/>
        <v>0</v>
      </c>
    </row>
    <row r="421" spans="1:13" ht="15.6" customHeight="1" outlineLevel="2" x14ac:dyDescent="0.25">
      <c r="A421" s="6">
        <f t="shared" si="70"/>
        <v>414</v>
      </c>
      <c r="B421" s="193"/>
      <c r="C421" s="225" t="s">
        <v>282</v>
      </c>
      <c r="D421" s="226"/>
      <c r="E421" s="20">
        <f t="shared" ref="E421:L421" si="74">SUM(E412:E420)</f>
        <v>0</v>
      </c>
      <c r="F421" s="20">
        <f t="shared" si="74"/>
        <v>0</v>
      </c>
      <c r="G421" s="20">
        <f t="shared" si="74"/>
        <v>0</v>
      </c>
      <c r="H421" s="20">
        <f t="shared" si="74"/>
        <v>0</v>
      </c>
      <c r="I421" s="20">
        <f t="shared" si="74"/>
        <v>0</v>
      </c>
      <c r="J421" s="20">
        <f t="shared" si="74"/>
        <v>0</v>
      </c>
      <c r="K421" s="20">
        <f t="shared" si="74"/>
        <v>0</v>
      </c>
      <c r="L421" s="20">
        <f t="shared" si="74"/>
        <v>0</v>
      </c>
      <c r="M421" s="20">
        <f t="shared" si="71"/>
        <v>0</v>
      </c>
    </row>
    <row r="422" spans="1:13" ht="15.6" customHeight="1" outlineLevel="2" x14ac:dyDescent="0.25">
      <c r="A422" s="6">
        <f t="shared" si="70"/>
        <v>415</v>
      </c>
      <c r="B422" s="193"/>
      <c r="C422" s="43" t="s">
        <v>378</v>
      </c>
      <c r="D422" s="26">
        <v>108</v>
      </c>
      <c r="E422" s="16">
        <v>-2192721.1791410358</v>
      </c>
      <c r="F422" s="16">
        <v>-846124.77170064487</v>
      </c>
      <c r="G422" s="16">
        <v>-232094.62710036946</v>
      </c>
      <c r="H422" s="16">
        <v>-81714.690037255117</v>
      </c>
      <c r="I422" s="16">
        <v>-7302.4813063026631</v>
      </c>
      <c r="J422" s="16">
        <v>-52930.376329581908</v>
      </c>
      <c r="K422" s="16">
        <v>-8447.2325368624497</v>
      </c>
      <c r="L422" s="16">
        <v>-3328.4118479472795</v>
      </c>
      <c r="M422" s="16">
        <f t="shared" si="71"/>
        <v>-3424663.7699999996</v>
      </c>
    </row>
    <row r="423" spans="1:13" ht="15.6" customHeight="1" outlineLevel="2" x14ac:dyDescent="0.25">
      <c r="A423" s="6"/>
      <c r="B423" s="193"/>
      <c r="C423" s="43" t="s">
        <v>379</v>
      </c>
      <c r="D423" s="26">
        <v>108</v>
      </c>
      <c r="E423" s="16">
        <v>0</v>
      </c>
      <c r="F423" s="16">
        <v>0</v>
      </c>
      <c r="G423" s="16">
        <v>0</v>
      </c>
      <c r="H423" s="16">
        <v>0</v>
      </c>
      <c r="I423" s="16">
        <v>0</v>
      </c>
      <c r="J423" s="16">
        <v>0</v>
      </c>
      <c r="K423" s="16">
        <v>0</v>
      </c>
      <c r="L423" s="16">
        <v>0</v>
      </c>
      <c r="M423" s="16">
        <f t="shared" ref="M423" si="75">SUM(E423:L423)</f>
        <v>0</v>
      </c>
    </row>
    <row r="424" spans="1:13" ht="15.6" customHeight="1" outlineLevel="2" x14ac:dyDescent="0.25">
      <c r="A424" s="6">
        <f>A422+1</f>
        <v>416</v>
      </c>
      <c r="B424" s="193"/>
      <c r="C424" s="43" t="s">
        <v>380</v>
      </c>
      <c r="D424" s="26">
        <v>108</v>
      </c>
      <c r="E424" s="16">
        <v>-4120325.4131512628</v>
      </c>
      <c r="F424" s="16">
        <v>-1589946.5160913365</v>
      </c>
      <c r="G424" s="16">
        <v>-436127.2191807513</v>
      </c>
      <c r="H424" s="16">
        <v>-153549.44221415967</v>
      </c>
      <c r="I424" s="16">
        <v>-13722.036158380897</v>
      </c>
      <c r="J424" s="16">
        <v>-99461.060892324604</v>
      </c>
      <c r="K424" s="16">
        <v>-15873.12934427304</v>
      </c>
      <c r="L424" s="16">
        <v>-6254.3929675104573</v>
      </c>
      <c r="M424" s="16">
        <f t="shared" si="71"/>
        <v>-6435259.21</v>
      </c>
    </row>
    <row r="425" spans="1:13" ht="15.6" customHeight="1" outlineLevel="2" x14ac:dyDescent="0.25">
      <c r="A425" s="6">
        <f t="shared" si="70"/>
        <v>417</v>
      </c>
      <c r="B425" s="193"/>
      <c r="C425" s="43" t="s">
        <v>381</v>
      </c>
      <c r="D425" s="26">
        <v>108</v>
      </c>
      <c r="E425" s="16">
        <v>-630656277.66820741</v>
      </c>
      <c r="F425" s="16">
        <v>-243356932.03484514</v>
      </c>
      <c r="G425" s="16">
        <v>-66753554.89166598</v>
      </c>
      <c r="H425" s="16">
        <v>-23502250.418310944</v>
      </c>
      <c r="I425" s="16">
        <v>-2100292.4230332752</v>
      </c>
      <c r="J425" s="16">
        <v>-15223492.356957102</v>
      </c>
      <c r="K425" s="16">
        <v>-572479.22895826865</v>
      </c>
      <c r="L425" s="16">
        <v>-955489.65802197566</v>
      </c>
      <c r="M425" s="16">
        <f t="shared" si="71"/>
        <v>-983120768.67999995</v>
      </c>
    </row>
    <row r="426" spans="1:13" ht="15.6" customHeight="1" outlineLevel="2" x14ac:dyDescent="0.25">
      <c r="A426" s="6">
        <f t="shared" si="70"/>
        <v>418</v>
      </c>
      <c r="B426" s="193"/>
      <c r="C426" s="43" t="s">
        <v>382</v>
      </c>
      <c r="D426" s="26">
        <v>108</v>
      </c>
      <c r="E426" s="16">
        <v>0</v>
      </c>
      <c r="F426" s="16">
        <v>0</v>
      </c>
      <c r="G426" s="16">
        <v>0</v>
      </c>
      <c r="H426" s="16">
        <v>0</v>
      </c>
      <c r="I426" s="16">
        <v>0</v>
      </c>
      <c r="J426" s="16">
        <v>0</v>
      </c>
      <c r="K426" s="16">
        <v>0</v>
      </c>
      <c r="L426" s="16">
        <v>0</v>
      </c>
      <c r="M426" s="16">
        <f t="shared" si="71"/>
        <v>0</v>
      </c>
    </row>
    <row r="427" spans="1:13" ht="15.6" customHeight="1" outlineLevel="2" x14ac:dyDescent="0.25">
      <c r="A427" s="6">
        <f t="shared" si="70"/>
        <v>419</v>
      </c>
      <c r="B427" s="193"/>
      <c r="C427" s="43" t="s">
        <v>383</v>
      </c>
      <c r="D427" s="26">
        <v>108</v>
      </c>
      <c r="E427" s="16">
        <v>-44105610.143888004</v>
      </c>
      <c r="F427" s="16">
        <v>-17019423.020456232</v>
      </c>
      <c r="G427" s="16">
        <v>-4668480.0770657109</v>
      </c>
      <c r="H427" s="16">
        <v>-1643654.6041953515</v>
      </c>
      <c r="I427" s="16">
        <v>-146886.15982857664</v>
      </c>
      <c r="J427" s="16">
        <v>-1064670.9510400824</v>
      </c>
      <c r="K427" s="16">
        <v>-180019.03127926352</v>
      </c>
      <c r="L427" s="16">
        <v>-66949.522246767272</v>
      </c>
      <c r="M427" s="16">
        <f t="shared" si="71"/>
        <v>-68895693.50999999</v>
      </c>
    </row>
    <row r="428" spans="1:13" ht="15.6" customHeight="1" outlineLevel="2" x14ac:dyDescent="0.25">
      <c r="A428" s="6">
        <f t="shared" si="70"/>
        <v>420</v>
      </c>
      <c r="B428" s="193"/>
      <c r="C428" s="43" t="s">
        <v>384</v>
      </c>
      <c r="D428" s="26">
        <v>108</v>
      </c>
      <c r="E428" s="16">
        <v>0</v>
      </c>
      <c r="F428" s="16">
        <v>0</v>
      </c>
      <c r="G428" s="16">
        <v>0</v>
      </c>
      <c r="H428" s="16">
        <v>0</v>
      </c>
      <c r="I428" s="16">
        <v>0</v>
      </c>
      <c r="J428" s="16">
        <v>0</v>
      </c>
      <c r="K428" s="16">
        <v>0</v>
      </c>
      <c r="L428" s="16">
        <v>0</v>
      </c>
      <c r="M428" s="16">
        <f t="shared" si="71"/>
        <v>0</v>
      </c>
    </row>
    <row r="429" spans="1:13" ht="15.6" customHeight="1" outlineLevel="2" x14ac:dyDescent="0.25">
      <c r="A429" s="6">
        <f t="shared" si="70"/>
        <v>421</v>
      </c>
      <c r="B429" s="193"/>
      <c r="C429" s="43" t="s">
        <v>385</v>
      </c>
      <c r="D429" s="26">
        <v>108</v>
      </c>
      <c r="E429" s="16">
        <v>-374024598.84885454</v>
      </c>
      <c r="F429" s="16">
        <v>-360376730.70962012</v>
      </c>
      <c r="G429" s="16">
        <v>-5515549.0111519992</v>
      </c>
      <c r="H429" s="16">
        <v>-6751810.5886360193</v>
      </c>
      <c r="I429" s="16">
        <v>-469106.86356209731</v>
      </c>
      <c r="J429" s="16">
        <v>-418333.6213127657</v>
      </c>
      <c r="K429" s="16">
        <v>-232538.14739232929</v>
      </c>
      <c r="L429" s="16">
        <v>-1230168.6994699312</v>
      </c>
      <c r="M429" s="16">
        <f t="shared" si="71"/>
        <v>-749018836.48999977</v>
      </c>
    </row>
    <row r="430" spans="1:13" ht="15.6" customHeight="1" outlineLevel="2" x14ac:dyDescent="0.25">
      <c r="A430" s="6">
        <f t="shared" si="70"/>
        <v>422</v>
      </c>
      <c r="B430" s="193"/>
      <c r="C430" s="43" t="s">
        <v>386</v>
      </c>
      <c r="D430" s="26">
        <v>108</v>
      </c>
      <c r="E430" s="16">
        <v>-38097618.544696525</v>
      </c>
      <c r="F430" s="16">
        <v>-11136087.691739205</v>
      </c>
      <c r="G430" s="16">
        <v>-192113.06814299026</v>
      </c>
      <c r="H430" s="16">
        <v>-1683.3422640735869</v>
      </c>
      <c r="I430" s="16">
        <v>-23031.903057203665</v>
      </c>
      <c r="J430" s="16">
        <v>0</v>
      </c>
      <c r="K430" s="16">
        <v>0</v>
      </c>
      <c r="L430" s="16">
        <v>0</v>
      </c>
      <c r="M430" s="16">
        <f t="shared" si="71"/>
        <v>-49450534.549899988</v>
      </c>
    </row>
    <row r="431" spans="1:13" ht="15.6" customHeight="1" outlineLevel="2" x14ac:dyDescent="0.25">
      <c r="A431" s="6">
        <f t="shared" si="70"/>
        <v>423</v>
      </c>
      <c r="B431" s="193"/>
      <c r="C431" s="43" t="s">
        <v>387</v>
      </c>
      <c r="D431" s="26">
        <v>108</v>
      </c>
      <c r="E431" s="16">
        <v>-71764419.012996361</v>
      </c>
      <c r="F431" s="16">
        <v>-5627147.6280995468</v>
      </c>
      <c r="G431" s="16">
        <v>-39038.685229630151</v>
      </c>
      <c r="H431" s="16">
        <v>-323.30174103213375</v>
      </c>
      <c r="I431" s="16">
        <v>-4202.9226334177392</v>
      </c>
      <c r="J431" s="16">
        <v>0</v>
      </c>
      <c r="K431" s="16">
        <v>0</v>
      </c>
      <c r="L431" s="16">
        <v>0</v>
      </c>
      <c r="M431" s="16">
        <f t="shared" si="71"/>
        <v>-77435131.550699994</v>
      </c>
    </row>
    <row r="432" spans="1:13" ht="15.6" customHeight="1" outlineLevel="2" x14ac:dyDescent="0.25">
      <c r="A432" s="6">
        <f t="shared" si="70"/>
        <v>424</v>
      </c>
      <c r="B432" s="193"/>
      <c r="C432" s="43" t="s">
        <v>388</v>
      </c>
      <c r="D432" s="26">
        <v>108</v>
      </c>
      <c r="E432" s="16">
        <v>-5844024.8460505391</v>
      </c>
      <c r="F432" s="16">
        <v>-1708232.0534541935</v>
      </c>
      <c r="G432" s="16">
        <v>-29469.389068543904</v>
      </c>
      <c r="H432" s="16">
        <v>-258.2180826896452</v>
      </c>
      <c r="I432" s="16">
        <v>-3533.0033440335019</v>
      </c>
      <c r="J432" s="16">
        <v>0</v>
      </c>
      <c r="K432" s="16">
        <v>0</v>
      </c>
      <c r="L432" s="16">
        <v>0</v>
      </c>
      <c r="M432" s="16">
        <f t="shared" si="71"/>
        <v>-7585517.5099999998</v>
      </c>
    </row>
    <row r="433" spans="1:14" ht="15.6" customHeight="1" outlineLevel="2" x14ac:dyDescent="0.25">
      <c r="A433" s="6">
        <f t="shared" si="70"/>
        <v>425</v>
      </c>
      <c r="B433" s="193"/>
      <c r="C433" s="43" t="s">
        <v>389</v>
      </c>
      <c r="D433" s="26">
        <v>108</v>
      </c>
      <c r="E433" s="16">
        <v>-28500244.381320901</v>
      </c>
      <c r="F433" s="16">
        <v>-8330736.4814425902</v>
      </c>
      <c r="G433" s="16">
        <v>-143716.84110640496</v>
      </c>
      <c r="H433" s="16">
        <v>-1259.2825414328113</v>
      </c>
      <c r="I433" s="16">
        <v>-17229.813588665224</v>
      </c>
      <c r="J433" s="16">
        <v>0</v>
      </c>
      <c r="K433" s="16">
        <v>0</v>
      </c>
      <c r="L433" s="16">
        <v>0</v>
      </c>
      <c r="M433" s="16">
        <f t="shared" si="71"/>
        <v>-36993186.799999997</v>
      </c>
    </row>
    <row r="434" spans="1:14" ht="15.6" customHeight="1" outlineLevel="2" x14ac:dyDescent="0.25">
      <c r="A434" s="6">
        <f t="shared" si="70"/>
        <v>426</v>
      </c>
      <c r="B434" s="193"/>
      <c r="C434" s="43" t="s">
        <v>390</v>
      </c>
      <c r="D434" s="26">
        <v>108</v>
      </c>
      <c r="E434" s="16">
        <v>-90494.032733095999</v>
      </c>
      <c r="F434" s="16">
        <v>-11046288.641958833</v>
      </c>
      <c r="G434" s="16">
        <v>-4975466.5659144726</v>
      </c>
      <c r="H434" s="16">
        <v>-2458247.8479503854</v>
      </c>
      <c r="I434" s="16">
        <v>-465692.32466585451</v>
      </c>
      <c r="J434" s="16">
        <v>-619759.84767233499</v>
      </c>
      <c r="K434" s="16">
        <v>-29564.664552511938</v>
      </c>
      <c r="L434" s="16">
        <v>-29564.664552511938</v>
      </c>
      <c r="M434" s="16">
        <f t="shared" si="71"/>
        <v>-19715078.590000004</v>
      </c>
    </row>
    <row r="435" spans="1:14" ht="15.6" customHeight="1" outlineLevel="2" x14ac:dyDescent="0.25">
      <c r="A435" s="6">
        <f t="shared" si="70"/>
        <v>427</v>
      </c>
      <c r="B435" s="193"/>
      <c r="C435" s="43" t="s">
        <v>391</v>
      </c>
      <c r="D435" s="26">
        <v>108</v>
      </c>
      <c r="E435" s="16">
        <v>-436927.59410734079</v>
      </c>
      <c r="F435" s="16">
        <v>-168601.12645904577</v>
      </c>
      <c r="G435" s="16">
        <v>-46247.807513735082</v>
      </c>
      <c r="H435" s="16">
        <v>-16282.691689597861</v>
      </c>
      <c r="I435" s="16">
        <v>-1455.1123136533679</v>
      </c>
      <c r="J435" s="16">
        <v>-10547.050945136536</v>
      </c>
      <c r="K435" s="16">
        <v>-1683.2185616241381</v>
      </c>
      <c r="L435" s="16">
        <v>-663.2284098663481</v>
      </c>
      <c r="M435" s="16">
        <f t="shared" si="71"/>
        <v>-682407.83</v>
      </c>
    </row>
    <row r="436" spans="1:14" ht="15.6" customHeight="1" outlineLevel="2" x14ac:dyDescent="0.25">
      <c r="A436" s="6">
        <f t="shared" si="70"/>
        <v>428</v>
      </c>
      <c r="B436" s="193"/>
      <c r="C436" s="43" t="s">
        <v>392</v>
      </c>
      <c r="D436" s="26">
        <v>108</v>
      </c>
      <c r="E436" s="16">
        <v>-2144762.4783485914</v>
      </c>
      <c r="F436" s="16">
        <v>-827618.52241318964</v>
      </c>
      <c r="G436" s="16">
        <v>-227018.30600559126</v>
      </c>
      <c r="H436" s="16">
        <v>-79927.44485208331</v>
      </c>
      <c r="I436" s="16">
        <v>-7142.7630898039379</v>
      </c>
      <c r="J436" s="16">
        <v>-51772.695131730608</v>
      </c>
      <c r="K436" s="16">
        <v>-8262.4765808323773</v>
      </c>
      <c r="L436" s="16">
        <v>-3255.613578177175</v>
      </c>
      <c r="M436" s="16">
        <f t="shared" si="71"/>
        <v>-3349760.2999999993</v>
      </c>
    </row>
    <row r="437" spans="1:14" ht="15.6" customHeight="1" outlineLevel="2" x14ac:dyDescent="0.25">
      <c r="A437" s="6">
        <f t="shared" si="70"/>
        <v>429</v>
      </c>
      <c r="B437" s="193"/>
      <c r="C437" s="43" t="s">
        <v>393</v>
      </c>
      <c r="D437" s="26">
        <v>108</v>
      </c>
      <c r="E437" s="16">
        <v>-1185329.4078745856</v>
      </c>
      <c r="F437" s="16">
        <v>-457393.57295797579</v>
      </c>
      <c r="G437" s="16">
        <v>-125464.46375800644</v>
      </c>
      <c r="H437" s="16">
        <v>-44172.887131257528</v>
      </c>
      <c r="I437" s="16">
        <v>-3947.5360228908612</v>
      </c>
      <c r="J437" s="16">
        <v>-28612.817822054185</v>
      </c>
      <c r="K437" s="16">
        <v>-4566.3594789650542</v>
      </c>
      <c r="L437" s="16">
        <v>-1799.2549542644538</v>
      </c>
      <c r="M437" s="16">
        <f t="shared" si="71"/>
        <v>-1851286.3</v>
      </c>
    </row>
    <row r="438" spans="1:14" ht="15.6" customHeight="1" outlineLevel="2" x14ac:dyDescent="0.25">
      <c r="A438" s="6">
        <f t="shared" si="70"/>
        <v>430</v>
      </c>
      <c r="B438" s="193"/>
      <c r="C438" s="225" t="s">
        <v>294</v>
      </c>
      <c r="D438" s="226"/>
      <c r="E438" s="73">
        <f t="shared" ref="E438:K438" si="76">SUM(E422:E437)</f>
        <v>-1203163353.5513704</v>
      </c>
      <c r="F438" s="73">
        <f t="shared" si="76"/>
        <v>-662491262.77123785</v>
      </c>
      <c r="G438" s="73">
        <f t="shared" si="76"/>
        <v>-83384340.95290418</v>
      </c>
      <c r="H438" s="73">
        <f t="shared" si="76"/>
        <v>-34735134.759646282</v>
      </c>
      <c r="I438" s="73">
        <f t="shared" si="76"/>
        <v>-3263545.3426041557</v>
      </c>
      <c r="J438" s="73">
        <f t="shared" si="76"/>
        <v>-17569580.778103113</v>
      </c>
      <c r="K438" s="73">
        <f t="shared" si="76"/>
        <v>-1053433.4886849306</v>
      </c>
      <c r="L438" s="73">
        <f t="shared" ref="L438" si="77">SUM(L422:L437)</f>
        <v>-2297473.4460489517</v>
      </c>
      <c r="M438" s="73">
        <f t="shared" si="71"/>
        <v>-2007958125.0905998</v>
      </c>
      <c r="N438" s="16"/>
    </row>
    <row r="439" spans="1:14" ht="15.6" customHeight="1" outlineLevel="2" x14ac:dyDescent="0.25">
      <c r="A439" s="6">
        <f t="shared" si="70"/>
        <v>431</v>
      </c>
      <c r="B439" s="193"/>
      <c r="C439" s="43" t="s">
        <v>394</v>
      </c>
      <c r="D439" s="26">
        <v>108</v>
      </c>
      <c r="E439" s="16">
        <v>-4402919.6221744549</v>
      </c>
      <c r="F439" s="16">
        <v>-2253010.1420071293</v>
      </c>
      <c r="G439" s="16">
        <v>-313979.1017179059</v>
      </c>
      <c r="H439" s="16">
        <v>-126889.49426751636</v>
      </c>
      <c r="I439" s="16">
        <v>-12566.068806873529</v>
      </c>
      <c r="J439" s="16">
        <v>-67708.423497619035</v>
      </c>
      <c r="K439" s="16">
        <v>-12399.127886871118</v>
      </c>
      <c r="L439" s="16">
        <v>-8160.5390466306753</v>
      </c>
      <c r="M439" s="16">
        <f t="shared" si="71"/>
        <v>-7197632.5194050008</v>
      </c>
    </row>
    <row r="440" spans="1:14" ht="15.6" customHeight="1" outlineLevel="2" x14ac:dyDescent="0.25">
      <c r="A440" s="6">
        <f t="shared" si="70"/>
        <v>432</v>
      </c>
      <c r="B440" s="193"/>
      <c r="C440" s="43" t="s">
        <v>395</v>
      </c>
      <c r="D440" s="26">
        <v>108</v>
      </c>
      <c r="E440" s="16">
        <v>-13514540.451858087</v>
      </c>
      <c r="F440" s="16">
        <v>-6915501.375327047</v>
      </c>
      <c r="G440" s="16">
        <v>-963743.06944742461</v>
      </c>
      <c r="H440" s="16">
        <v>-389480.92410264257</v>
      </c>
      <c r="I440" s="16">
        <v>-38570.916524579596</v>
      </c>
      <c r="J440" s="16">
        <v>-207827.60232134318</v>
      </c>
      <c r="K440" s="16">
        <v>-38058.499762510975</v>
      </c>
      <c r="L440" s="16">
        <v>-25048.364385128418</v>
      </c>
      <c r="M440" s="16">
        <f t="shared" si="71"/>
        <v>-22092771.203728758</v>
      </c>
    </row>
    <row r="441" spans="1:14" ht="15.6" customHeight="1" outlineLevel="2" x14ac:dyDescent="0.25">
      <c r="A441" s="6">
        <f t="shared" si="70"/>
        <v>433</v>
      </c>
      <c r="B441" s="193"/>
      <c r="C441" s="43" t="s">
        <v>396</v>
      </c>
      <c r="D441" s="26">
        <v>108</v>
      </c>
      <c r="E441" s="16">
        <v>-11936034.504733443</v>
      </c>
      <c r="F441" s="16">
        <v>-4107710.6012067422</v>
      </c>
      <c r="G441" s="16">
        <v>-936797.32253541029</v>
      </c>
      <c r="H441" s="16">
        <v>-370356.31635402056</v>
      </c>
      <c r="I441" s="16">
        <v>-42327.869188509183</v>
      </c>
      <c r="J441" s="16">
        <v>-238935.05718645916</v>
      </c>
      <c r="K441" s="16">
        <v>-34419.72684237684</v>
      </c>
      <c r="L441" s="16">
        <v>-29869.395383036295</v>
      </c>
      <c r="M441" s="16">
        <f t="shared" si="71"/>
        <v>-17696450.793430001</v>
      </c>
    </row>
    <row r="442" spans="1:14" ht="15.6" customHeight="1" outlineLevel="2" x14ac:dyDescent="0.25">
      <c r="A442" s="6"/>
      <c r="B442" s="193"/>
      <c r="C442" s="43" t="s">
        <v>397</v>
      </c>
      <c r="D442" s="26">
        <v>108</v>
      </c>
      <c r="E442" s="16">
        <v>0</v>
      </c>
      <c r="F442" s="16">
        <v>0</v>
      </c>
      <c r="G442" s="16">
        <v>0</v>
      </c>
      <c r="H442" s="16">
        <v>0</v>
      </c>
      <c r="I442" s="16">
        <v>0</v>
      </c>
      <c r="J442" s="16">
        <v>0</v>
      </c>
      <c r="K442" s="16">
        <v>0</v>
      </c>
      <c r="L442" s="16">
        <v>0</v>
      </c>
      <c r="M442" s="16">
        <f t="shared" ref="M442" si="78">SUM(E442:L442)</f>
        <v>0</v>
      </c>
    </row>
    <row r="443" spans="1:14" ht="15.6" customHeight="1" outlineLevel="2" x14ac:dyDescent="0.25">
      <c r="A443" s="6">
        <f>A441+1</f>
        <v>434</v>
      </c>
      <c r="B443" s="193"/>
      <c r="C443" s="43" t="s">
        <v>398</v>
      </c>
      <c r="D443" s="26">
        <v>108</v>
      </c>
      <c r="E443" s="16">
        <v>434991.91335396154</v>
      </c>
      <c r="F443" s="16">
        <v>149699.70916343096</v>
      </c>
      <c r="G443" s="16">
        <v>34140.254838652276</v>
      </c>
      <c r="H443" s="16">
        <v>13497.112680905264</v>
      </c>
      <c r="I443" s="16">
        <v>1542.5793884228547</v>
      </c>
      <c r="J443" s="16">
        <v>8707.6505728647935</v>
      </c>
      <c r="K443" s="16">
        <v>1254.3783138653534</v>
      </c>
      <c r="L443" s="16">
        <v>1088.5479128968977</v>
      </c>
      <c r="M443" s="16">
        <f t="shared" si="71"/>
        <v>644922.14622500003</v>
      </c>
    </row>
    <row r="444" spans="1:14" ht="15.6" customHeight="1" outlineLevel="2" x14ac:dyDescent="0.25">
      <c r="A444" s="6">
        <f t="shared" ref="A444:A502" si="79">A443+1</f>
        <v>435</v>
      </c>
      <c r="B444" s="193"/>
      <c r="C444" s="43" t="s">
        <v>399</v>
      </c>
      <c r="D444" s="26">
        <v>108</v>
      </c>
      <c r="E444" s="16">
        <v>-10487.982587651497</v>
      </c>
      <c r="F444" s="16">
        <v>-5366.7868521077307</v>
      </c>
      <c r="G444" s="16">
        <v>-747.91448272624825</v>
      </c>
      <c r="H444" s="16">
        <v>-302.25734754076007</v>
      </c>
      <c r="I444" s="16">
        <v>-29.93302675296902</v>
      </c>
      <c r="J444" s="16">
        <v>-161.28497170467426</v>
      </c>
      <c r="K444" s="16">
        <v>-29.535364834878607</v>
      </c>
      <c r="L444" s="16">
        <v>-19.438826681247434</v>
      </c>
      <c r="M444" s="16">
        <f t="shared" si="71"/>
        <v>-17145.133460000005</v>
      </c>
    </row>
    <row r="445" spans="1:14" ht="15.6" customHeight="1" outlineLevel="2" x14ac:dyDescent="0.25">
      <c r="A445" s="6">
        <f t="shared" si="79"/>
        <v>436</v>
      </c>
      <c r="B445" s="193"/>
      <c r="C445" s="43" t="s">
        <v>400</v>
      </c>
      <c r="D445" s="26">
        <v>108</v>
      </c>
      <c r="E445" s="16">
        <v>-1385671.1837757914</v>
      </c>
      <c r="F445" s="16">
        <v>-476869.95284114499</v>
      </c>
      <c r="G445" s="16">
        <v>-108754.13055825644</v>
      </c>
      <c r="H445" s="16">
        <v>-42995.190328714452</v>
      </c>
      <c r="I445" s="16">
        <v>-4913.9024004906059</v>
      </c>
      <c r="J445" s="16">
        <v>-27738.309855404623</v>
      </c>
      <c r="K445" s="16">
        <v>-3995.834933285561</v>
      </c>
      <c r="L445" s="16">
        <v>-3467.5804969117235</v>
      </c>
      <c r="M445" s="16">
        <f t="shared" si="71"/>
        <v>-2054406.0851899998</v>
      </c>
    </row>
    <row r="446" spans="1:14" ht="15.6" customHeight="1" outlineLevel="2" x14ac:dyDescent="0.25">
      <c r="A446" s="6">
        <f t="shared" si="79"/>
        <v>437</v>
      </c>
      <c r="B446" s="193"/>
      <c r="C446" s="43" t="s">
        <v>401</v>
      </c>
      <c r="D446" s="26">
        <v>108</v>
      </c>
      <c r="E446" s="16">
        <v>-470244.23163922905</v>
      </c>
      <c r="F446" s="16">
        <v>-240627.83653095594</v>
      </c>
      <c r="G446" s="16">
        <v>-33533.853467257744</v>
      </c>
      <c r="H446" s="16">
        <v>-13552.155809160568</v>
      </c>
      <c r="I446" s="16">
        <v>-1342.0915841964907</v>
      </c>
      <c r="J446" s="16">
        <v>-7231.4505635732976</v>
      </c>
      <c r="K446" s="16">
        <v>-1324.2618231760268</v>
      </c>
      <c r="L446" s="16">
        <v>-871.5685824511105</v>
      </c>
      <c r="M446" s="16">
        <f t="shared" si="71"/>
        <v>-768727.45000000019</v>
      </c>
    </row>
    <row r="447" spans="1:14" ht="15.6" customHeight="1" outlineLevel="2" x14ac:dyDescent="0.25">
      <c r="A447" s="6">
        <f t="shared" si="79"/>
        <v>438</v>
      </c>
      <c r="B447" s="193"/>
      <c r="C447" s="43" t="s">
        <v>402</v>
      </c>
      <c r="D447" s="26">
        <v>108</v>
      </c>
      <c r="E447" s="16">
        <v>-91215.54953664534</v>
      </c>
      <c r="F447" s="16">
        <v>-46675.746061728336</v>
      </c>
      <c r="G447" s="16">
        <v>-6504.723856865874</v>
      </c>
      <c r="H447" s="16">
        <v>-2628.7772531087812</v>
      </c>
      <c r="I447" s="16">
        <v>-260.33200014861649</v>
      </c>
      <c r="J447" s="16">
        <v>-1402.7194651682246</v>
      </c>
      <c r="K447" s="16">
        <v>-256.87347510957591</v>
      </c>
      <c r="L447" s="16">
        <v>-169.0623762252672</v>
      </c>
      <c r="M447" s="16">
        <f t="shared" ref="M447:M499" si="80">SUM(E447:L447)</f>
        <v>-149113.78402500003</v>
      </c>
    </row>
    <row r="448" spans="1:14" ht="15.6" customHeight="1" outlineLevel="2" x14ac:dyDescent="0.25">
      <c r="A448" s="6">
        <f t="shared" si="79"/>
        <v>439</v>
      </c>
      <c r="B448" s="193"/>
      <c r="C448" s="43" t="s">
        <v>403</v>
      </c>
      <c r="D448" s="26">
        <v>108</v>
      </c>
      <c r="E448" s="16">
        <v>-12878831.666639511</v>
      </c>
      <c r="F448" s="16">
        <v>-4432168.2672107564</v>
      </c>
      <c r="G448" s="16">
        <v>-1010792.5725170805</v>
      </c>
      <c r="H448" s="16">
        <v>-399609.8246120679</v>
      </c>
      <c r="I448" s="16">
        <v>-45671.240466853938</v>
      </c>
      <c r="J448" s="16">
        <v>-257807.9327387143</v>
      </c>
      <c r="K448" s="16">
        <v>-37138.453968015267</v>
      </c>
      <c r="L448" s="16">
        <v>-32228.703341119792</v>
      </c>
      <c r="M448" s="16">
        <f t="shared" si="80"/>
        <v>-19094248.661494117</v>
      </c>
    </row>
    <row r="449" spans="1:14" ht="15.6" customHeight="1" outlineLevel="2" x14ac:dyDescent="0.25">
      <c r="A449" s="6">
        <f t="shared" si="79"/>
        <v>440</v>
      </c>
      <c r="B449" s="193"/>
      <c r="C449" s="43" t="s">
        <v>404</v>
      </c>
      <c r="D449" s="26">
        <v>108</v>
      </c>
      <c r="E449" s="16">
        <v>-232949.12225352455</v>
      </c>
      <c r="F449" s="16">
        <v>-80167.963542928599</v>
      </c>
      <c r="G449" s="16">
        <v>-18282.966082875719</v>
      </c>
      <c r="H449" s="16">
        <v>-7228.0436841485534</v>
      </c>
      <c r="I449" s="16">
        <v>-826.09010307526933</v>
      </c>
      <c r="J449" s="16">
        <v>-4663.1661315245465</v>
      </c>
      <c r="K449" s="16">
        <v>-671.75117104077299</v>
      </c>
      <c r="L449" s="16">
        <v>-582.94481588189512</v>
      </c>
      <c r="M449" s="16">
        <f t="shared" si="80"/>
        <v>-345372.04778499994</v>
      </c>
    </row>
    <row r="450" spans="1:14" ht="15.6" customHeight="1" outlineLevel="2" x14ac:dyDescent="0.25">
      <c r="A450" s="6">
        <f t="shared" si="79"/>
        <v>441</v>
      </c>
      <c r="B450" s="193"/>
      <c r="C450" s="43" t="s">
        <v>405</v>
      </c>
      <c r="D450" s="26">
        <v>108</v>
      </c>
      <c r="E450" s="16">
        <v>-94190.781615968706</v>
      </c>
      <c r="F450" s="16">
        <v>-32415.16033037845</v>
      </c>
      <c r="G450" s="16">
        <v>-7392.5449855531888</v>
      </c>
      <c r="H450" s="16">
        <v>-2922.591326286989</v>
      </c>
      <c r="I450" s="16">
        <v>-334.02174578358381</v>
      </c>
      <c r="J450" s="16">
        <v>-1885.507266498252</v>
      </c>
      <c r="K450" s="16">
        <v>-271.61625353930856</v>
      </c>
      <c r="L450" s="16">
        <v>-235.70824099150218</v>
      </c>
      <c r="M450" s="16">
        <f t="shared" si="80"/>
        <v>-139647.93176500002</v>
      </c>
    </row>
    <row r="451" spans="1:14" ht="15.6" customHeight="1" outlineLevel="2" x14ac:dyDescent="0.25">
      <c r="A451" s="6">
        <f t="shared" si="79"/>
        <v>442</v>
      </c>
      <c r="B451" s="193"/>
      <c r="C451" s="43" t="s">
        <v>406</v>
      </c>
      <c r="D451" s="26">
        <v>108</v>
      </c>
      <c r="E451" s="16">
        <v>0</v>
      </c>
      <c r="F451" s="16">
        <v>0</v>
      </c>
      <c r="G451" s="16">
        <v>0</v>
      </c>
      <c r="H451" s="16">
        <v>0</v>
      </c>
      <c r="I451" s="16">
        <v>0</v>
      </c>
      <c r="J451" s="16">
        <v>0</v>
      </c>
      <c r="K451" s="16">
        <v>0</v>
      </c>
      <c r="L451" s="16">
        <v>0</v>
      </c>
      <c r="M451" s="16">
        <f t="shared" si="80"/>
        <v>0</v>
      </c>
    </row>
    <row r="452" spans="1:14" ht="15.6" customHeight="1" outlineLevel="2" x14ac:dyDescent="0.25">
      <c r="A452" s="6">
        <f t="shared" si="79"/>
        <v>443</v>
      </c>
      <c r="B452" s="193"/>
      <c r="C452" s="225" t="s">
        <v>305</v>
      </c>
      <c r="D452" s="226"/>
      <c r="E452" s="73">
        <f t="shared" ref="E452:L452" si="81">SUM(E439:E451)</f>
        <v>-44582093.183460332</v>
      </c>
      <c r="F452" s="73">
        <f t="shared" si="81"/>
        <v>-18440814.122747485</v>
      </c>
      <c r="G452" s="73">
        <f t="shared" si="81"/>
        <v>-3366387.9448127039</v>
      </c>
      <c r="H452" s="73">
        <f t="shared" si="81"/>
        <v>-1342468.4624043021</v>
      </c>
      <c r="I452" s="73">
        <f t="shared" si="81"/>
        <v>-145299.88645884095</v>
      </c>
      <c r="J452" s="73">
        <f t="shared" si="81"/>
        <v>-806653.8034251444</v>
      </c>
      <c r="K452" s="73">
        <f t="shared" si="81"/>
        <v>-127311.30316689497</v>
      </c>
      <c r="L452" s="73">
        <f t="shared" si="81"/>
        <v>-99564.757582161037</v>
      </c>
      <c r="M452" s="73">
        <f t="shared" si="80"/>
        <v>-68910593.464057863</v>
      </c>
      <c r="N452" s="16"/>
    </row>
    <row r="453" spans="1:14" ht="15.6" customHeight="1" outlineLevel="1" x14ac:dyDescent="0.25">
      <c r="A453" s="6">
        <f t="shared" si="79"/>
        <v>444</v>
      </c>
      <c r="B453" s="194"/>
      <c r="C453" s="72" t="s">
        <v>407</v>
      </c>
      <c r="D453" s="60">
        <v>108</v>
      </c>
      <c r="E453" s="16">
        <v>14818005.536558906</v>
      </c>
      <c r="F453" s="16">
        <v>7655273.692138196</v>
      </c>
      <c r="G453" s="16">
        <v>1047228.1479722233</v>
      </c>
      <c r="H453" s="16">
        <v>425609.90131210012</v>
      </c>
      <c r="I453" s="16">
        <v>40516.197325794965</v>
      </c>
      <c r="J453" s="16">
        <v>222097.81917181713</v>
      </c>
      <c r="K453" s="16">
        <v>41925.261137977854</v>
      </c>
      <c r="L453" s="16">
        <v>26362.723042991394</v>
      </c>
      <c r="M453" s="16">
        <f t="shared" si="80"/>
        <v>24277019.278660007</v>
      </c>
      <c r="N453" s="16"/>
    </row>
    <row r="454" spans="1:14" outlineLevel="1" x14ac:dyDescent="0.25">
      <c r="A454" s="6">
        <f t="shared" si="79"/>
        <v>445</v>
      </c>
      <c r="B454" s="208" t="s">
        <v>408</v>
      </c>
      <c r="C454" s="209"/>
      <c r="D454" s="210"/>
      <c r="E454" s="73">
        <f t="shared" ref="E454:L454" si="82">E372+E378+E411+E421+E438+E452+E453</f>
        <v>-1260935382.5672617</v>
      </c>
      <c r="F454" s="73">
        <f t="shared" si="82"/>
        <v>-682925804.65707111</v>
      </c>
      <c r="G454" s="73">
        <f t="shared" si="82"/>
        <v>-87898294.946112633</v>
      </c>
      <c r="H454" s="73">
        <f t="shared" si="82"/>
        <v>-36390363.431113943</v>
      </c>
      <c r="I454" s="73">
        <f t="shared" si="82"/>
        <v>-3615908.1273437082</v>
      </c>
      <c r="J454" s="73">
        <f t="shared" si="82"/>
        <v>-18939685.188558999</v>
      </c>
      <c r="K454" s="73">
        <f t="shared" si="82"/>
        <v>-1171537.8196975372</v>
      </c>
      <c r="L454" s="73">
        <f t="shared" si="82"/>
        <v>-2521221.952355938</v>
      </c>
      <c r="M454" s="73">
        <f t="shared" si="80"/>
        <v>-2094398198.6895156</v>
      </c>
      <c r="N454" s="16"/>
    </row>
    <row r="455" spans="1:14" ht="15.6" customHeight="1" outlineLevel="1" x14ac:dyDescent="0.25">
      <c r="A455" s="6">
        <f t="shared" si="79"/>
        <v>446</v>
      </c>
      <c r="B455" s="192" t="s">
        <v>409</v>
      </c>
      <c r="C455" s="72" t="s">
        <v>308</v>
      </c>
      <c r="D455" s="60">
        <v>111</v>
      </c>
      <c r="E455" s="16">
        <v>-63937691.202023134</v>
      </c>
      <c r="F455" s="16">
        <v>-25955455.987391949</v>
      </c>
      <c r="G455" s="16">
        <v>-4511142.8556046076</v>
      </c>
      <c r="H455" s="16">
        <v>-1800205.867063032</v>
      </c>
      <c r="I455" s="16">
        <v>-193110.33668795379</v>
      </c>
      <c r="J455" s="16">
        <v>-1065320.5438233207</v>
      </c>
      <c r="K455" s="16">
        <v>-171363.57199349819</v>
      </c>
      <c r="L455" s="16">
        <v>-131154.99277749716</v>
      </c>
      <c r="M455" s="16">
        <f t="shared" si="80"/>
        <v>-97765445.357364982</v>
      </c>
    </row>
    <row r="456" spans="1:14" ht="15.6" customHeight="1" outlineLevel="1" x14ac:dyDescent="0.25">
      <c r="A456" s="6">
        <f t="shared" si="79"/>
        <v>447</v>
      </c>
      <c r="B456" s="193"/>
      <c r="C456" s="59" t="s">
        <v>318</v>
      </c>
      <c r="D456" s="60">
        <v>111</v>
      </c>
      <c r="E456" s="16">
        <v>0</v>
      </c>
      <c r="F456" s="16">
        <v>0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f t="shared" si="80"/>
        <v>0</v>
      </c>
    </row>
    <row r="457" spans="1:14" outlineLevel="1" x14ac:dyDescent="0.25">
      <c r="A457" s="6">
        <f t="shared" si="79"/>
        <v>448</v>
      </c>
      <c r="B457" s="193"/>
      <c r="C457" s="59" t="s">
        <v>310</v>
      </c>
      <c r="D457" s="60">
        <v>111</v>
      </c>
      <c r="E457" s="16">
        <v>0</v>
      </c>
      <c r="F457" s="16">
        <v>0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f t="shared" si="80"/>
        <v>0</v>
      </c>
    </row>
    <row r="458" spans="1:14" x14ac:dyDescent="0.25">
      <c r="A458" s="6">
        <f t="shared" si="79"/>
        <v>449</v>
      </c>
      <c r="B458" s="193"/>
      <c r="C458" s="72" t="s">
        <v>311</v>
      </c>
      <c r="D458" s="60">
        <v>111</v>
      </c>
      <c r="E458" s="16">
        <v>0</v>
      </c>
      <c r="F458" s="16">
        <v>0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f t="shared" si="80"/>
        <v>0</v>
      </c>
    </row>
    <row r="459" spans="1:14" x14ac:dyDescent="0.25">
      <c r="A459" s="6">
        <f t="shared" si="79"/>
        <v>450</v>
      </c>
      <c r="B459" s="193"/>
      <c r="C459" s="72" t="s">
        <v>312</v>
      </c>
      <c r="D459" s="60">
        <v>111</v>
      </c>
      <c r="E459" s="16">
        <v>0</v>
      </c>
      <c r="F459" s="16">
        <v>0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f t="shared" si="80"/>
        <v>0</v>
      </c>
    </row>
    <row r="460" spans="1:14" ht="15.6" customHeight="1" outlineLevel="1" x14ac:dyDescent="0.25">
      <c r="A460" s="6">
        <f t="shared" si="79"/>
        <v>451</v>
      </c>
      <c r="B460" s="194"/>
      <c r="C460" s="72" t="s">
        <v>313</v>
      </c>
      <c r="D460" s="60">
        <v>111</v>
      </c>
      <c r="E460" s="16">
        <v>-8179938.5861970149</v>
      </c>
      <c r="F460" s="16">
        <v>-3479590.0457735453</v>
      </c>
      <c r="G460" s="16">
        <v>-613553.74598465406</v>
      </c>
      <c r="H460" s="16">
        <v>-245050.19168184663</v>
      </c>
      <c r="I460" s="16">
        <v>-26262.848724248423</v>
      </c>
      <c r="J460" s="16">
        <v>-145345.13948745353</v>
      </c>
      <c r="K460" s="16">
        <v>-23320.388627998211</v>
      </c>
      <c r="L460" s="16">
        <v>-17896.103659488894</v>
      </c>
      <c r="M460" s="16">
        <f t="shared" si="80"/>
        <v>-12730957.05013625</v>
      </c>
    </row>
    <row r="461" spans="1:14" outlineLevel="1" x14ac:dyDescent="0.25">
      <c r="A461" s="6">
        <f t="shared" si="79"/>
        <v>452</v>
      </c>
      <c r="B461" s="208" t="s">
        <v>408</v>
      </c>
      <c r="C461" s="209"/>
      <c r="D461" s="210"/>
      <c r="E461" s="73">
        <f t="shared" ref="E461:K461" si="83">SUM(E455:E460)</f>
        <v>-72117629.788220152</v>
      </c>
      <c r="F461" s="73">
        <f t="shared" si="83"/>
        <v>-29435046.033165492</v>
      </c>
      <c r="G461" s="73">
        <f t="shared" si="83"/>
        <v>-5124696.6015892616</v>
      </c>
      <c r="H461" s="73">
        <f t="shared" si="83"/>
        <v>-2045256.0587448785</v>
      </c>
      <c r="I461" s="73">
        <f t="shared" si="83"/>
        <v>-219373.18541220221</v>
      </c>
      <c r="J461" s="73">
        <f t="shared" si="83"/>
        <v>-1210665.6833107742</v>
      </c>
      <c r="K461" s="73">
        <f t="shared" si="83"/>
        <v>-194683.9606214964</v>
      </c>
      <c r="L461" s="73">
        <f t="shared" ref="L461" si="84">SUM(L455:L460)</f>
        <v>-149051.09643698606</v>
      </c>
      <c r="M461" s="73">
        <f t="shared" si="80"/>
        <v>-110496402.40750125</v>
      </c>
      <c r="N461" s="16"/>
    </row>
    <row r="462" spans="1:14" ht="31.5" outlineLevel="1" x14ac:dyDescent="0.25">
      <c r="A462" s="6">
        <f t="shared" si="79"/>
        <v>453</v>
      </c>
      <c r="B462" s="63" t="s">
        <v>410</v>
      </c>
      <c r="C462" s="70" t="s">
        <v>410</v>
      </c>
      <c r="D462" s="71">
        <v>114</v>
      </c>
      <c r="E462" s="16"/>
      <c r="F462" s="16"/>
      <c r="G462" s="16"/>
      <c r="H462" s="16"/>
      <c r="I462" s="16"/>
      <c r="J462" s="16"/>
      <c r="K462" s="16"/>
      <c r="L462" s="16"/>
      <c r="M462" s="16">
        <f t="shared" si="80"/>
        <v>0</v>
      </c>
    </row>
    <row r="463" spans="1:14" outlineLevel="1" x14ac:dyDescent="0.25">
      <c r="A463" s="6">
        <f t="shared" si="79"/>
        <v>454</v>
      </c>
      <c r="B463" s="208" t="s">
        <v>411</v>
      </c>
      <c r="C463" s="227"/>
      <c r="D463" s="228"/>
      <c r="E463" s="73">
        <f t="shared" ref="E463:K463" si="85">SUM(E462)</f>
        <v>0</v>
      </c>
      <c r="F463" s="73">
        <f t="shared" si="85"/>
        <v>0</v>
      </c>
      <c r="G463" s="73">
        <f t="shared" si="85"/>
        <v>0</v>
      </c>
      <c r="H463" s="73">
        <f t="shared" si="85"/>
        <v>0</v>
      </c>
      <c r="I463" s="73">
        <f t="shared" si="85"/>
        <v>0</v>
      </c>
      <c r="J463" s="73">
        <f t="shared" si="85"/>
        <v>0</v>
      </c>
      <c r="K463" s="73">
        <f t="shared" si="85"/>
        <v>0</v>
      </c>
      <c r="L463" s="73">
        <f t="shared" ref="L463" si="86">SUM(L462)</f>
        <v>0</v>
      </c>
      <c r="M463" s="73">
        <f t="shared" si="80"/>
        <v>0</v>
      </c>
    </row>
    <row r="464" spans="1:14" ht="47.25" x14ac:dyDescent="0.25">
      <c r="A464" s="6">
        <f t="shared" si="79"/>
        <v>455</v>
      </c>
      <c r="B464" s="74" t="s">
        <v>412</v>
      </c>
      <c r="C464" s="70" t="s">
        <v>412</v>
      </c>
      <c r="D464" s="71">
        <v>115</v>
      </c>
      <c r="E464" s="16"/>
      <c r="F464" s="16"/>
      <c r="G464" s="16"/>
      <c r="H464" s="16"/>
      <c r="I464" s="16"/>
      <c r="J464" s="16"/>
      <c r="K464" s="16"/>
      <c r="L464" s="16"/>
      <c r="M464" s="16">
        <f t="shared" si="80"/>
        <v>0</v>
      </c>
    </row>
    <row r="465" spans="1:15" x14ac:dyDescent="0.25">
      <c r="A465" s="6">
        <f t="shared" si="79"/>
        <v>456</v>
      </c>
      <c r="B465" s="229" t="s">
        <v>413</v>
      </c>
      <c r="C465" s="230"/>
      <c r="D465" s="231"/>
      <c r="E465" s="73">
        <f t="shared" ref="E465:L465" si="87">SUM(E464)</f>
        <v>0</v>
      </c>
      <c r="F465" s="73">
        <f t="shared" si="87"/>
        <v>0</v>
      </c>
      <c r="G465" s="73">
        <f t="shared" si="87"/>
        <v>0</v>
      </c>
      <c r="H465" s="73">
        <f t="shared" si="87"/>
        <v>0</v>
      </c>
      <c r="I465" s="73">
        <f t="shared" si="87"/>
        <v>0</v>
      </c>
      <c r="J465" s="73">
        <f t="shared" si="87"/>
        <v>0</v>
      </c>
      <c r="K465" s="73">
        <f t="shared" si="87"/>
        <v>0</v>
      </c>
      <c r="L465" s="73">
        <f t="shared" si="87"/>
        <v>0</v>
      </c>
      <c r="M465" s="73">
        <f t="shared" si="80"/>
        <v>0</v>
      </c>
    </row>
    <row r="466" spans="1:15" x14ac:dyDescent="0.25">
      <c r="A466" s="6">
        <f t="shared" si="79"/>
        <v>457</v>
      </c>
      <c r="B466" s="215" t="s">
        <v>414</v>
      </c>
      <c r="C466" s="57" t="s">
        <v>415</v>
      </c>
      <c r="D466" s="58">
        <v>117.1</v>
      </c>
      <c r="E466" s="16">
        <v>6039383.3149570478</v>
      </c>
      <c r="F466" s="16">
        <v>2052072.6434530418</v>
      </c>
      <c r="G466" s="16">
        <v>436592.51018671313</v>
      </c>
      <c r="H466" s="16">
        <v>103569.93350304523</v>
      </c>
      <c r="I466" s="16">
        <v>51126.124935345477</v>
      </c>
      <c r="J466" s="16">
        <v>101198.10296480755</v>
      </c>
      <c r="K466" s="16">
        <v>0</v>
      </c>
      <c r="L466" s="16">
        <v>0</v>
      </c>
      <c r="M466" s="16">
        <f t="shared" si="80"/>
        <v>8783942.6300000008</v>
      </c>
    </row>
    <row r="467" spans="1:15" x14ac:dyDescent="0.25">
      <c r="A467" s="6">
        <f t="shared" si="79"/>
        <v>458</v>
      </c>
      <c r="B467" s="211"/>
      <c r="C467" s="59" t="s">
        <v>416</v>
      </c>
      <c r="D467" s="60">
        <v>117.2</v>
      </c>
      <c r="E467" s="16"/>
      <c r="F467" s="16"/>
      <c r="G467" s="16"/>
      <c r="H467" s="16"/>
      <c r="I467" s="16"/>
      <c r="J467" s="16"/>
      <c r="K467" s="16"/>
      <c r="L467" s="16"/>
      <c r="M467" s="16">
        <f t="shared" si="80"/>
        <v>0</v>
      </c>
    </row>
    <row r="468" spans="1:15" x14ac:dyDescent="0.25">
      <c r="A468" s="6">
        <f t="shared" si="79"/>
        <v>459</v>
      </c>
      <c r="B468" s="211"/>
      <c r="C468" s="59" t="s">
        <v>417</v>
      </c>
      <c r="D468" s="60">
        <v>117.3</v>
      </c>
      <c r="E468" s="16"/>
      <c r="F468" s="16"/>
      <c r="G468" s="16"/>
      <c r="H468" s="16"/>
      <c r="I468" s="16"/>
      <c r="J468" s="16"/>
      <c r="K468" s="16"/>
      <c r="L468" s="16"/>
      <c r="M468" s="16">
        <f t="shared" si="80"/>
        <v>0</v>
      </c>
    </row>
    <row r="469" spans="1:15" x14ac:dyDescent="0.25">
      <c r="A469" s="6">
        <f t="shared" si="79"/>
        <v>460</v>
      </c>
      <c r="B469" s="212"/>
      <c r="C469" s="61" t="s">
        <v>418</v>
      </c>
      <c r="D469" s="62">
        <v>117.4</v>
      </c>
      <c r="E469" s="16"/>
      <c r="F469" s="16"/>
      <c r="G469" s="16"/>
      <c r="H469" s="16"/>
      <c r="I469" s="16"/>
      <c r="J469" s="16"/>
      <c r="K469" s="16"/>
      <c r="L469" s="16"/>
      <c r="M469" s="16">
        <f t="shared" si="80"/>
        <v>0</v>
      </c>
    </row>
    <row r="470" spans="1:15" ht="15.6" customHeight="1" outlineLevel="1" x14ac:dyDescent="0.25">
      <c r="A470" s="6">
        <f t="shared" si="79"/>
        <v>461</v>
      </c>
      <c r="B470" s="229" t="s">
        <v>419</v>
      </c>
      <c r="C470" s="230"/>
      <c r="D470" s="231"/>
      <c r="E470" s="73">
        <f t="shared" ref="E470:L470" si="88">SUM(E466:E469)</f>
        <v>6039383.3149570478</v>
      </c>
      <c r="F470" s="73">
        <f t="shared" si="88"/>
        <v>2052072.6434530418</v>
      </c>
      <c r="G470" s="73">
        <f t="shared" si="88"/>
        <v>436592.51018671313</v>
      </c>
      <c r="H470" s="73">
        <f t="shared" si="88"/>
        <v>103569.93350304523</v>
      </c>
      <c r="I470" s="73">
        <f t="shared" si="88"/>
        <v>51126.124935345477</v>
      </c>
      <c r="J470" s="73">
        <f t="shared" si="88"/>
        <v>101198.10296480755</v>
      </c>
      <c r="K470" s="73">
        <f t="shared" si="88"/>
        <v>0</v>
      </c>
      <c r="L470" s="73">
        <f t="shared" si="88"/>
        <v>0</v>
      </c>
      <c r="M470" s="73">
        <f t="shared" si="80"/>
        <v>8783942.6300000008</v>
      </c>
      <c r="N470" s="16"/>
    </row>
    <row r="471" spans="1:15" ht="16.5" outlineLevel="1" thickBot="1" x14ac:dyDescent="0.3">
      <c r="A471" s="6">
        <f t="shared" si="79"/>
        <v>462</v>
      </c>
      <c r="B471" s="238" t="s">
        <v>420</v>
      </c>
      <c r="C471" s="238"/>
      <c r="D471" s="239"/>
      <c r="E471" s="75">
        <f t="shared" ref="E471:L471" si="89">E336+E359+E361+E454+E461+E463+E465+E470</f>
        <v>2024406149.272898</v>
      </c>
      <c r="F471" s="75">
        <f t="shared" si="89"/>
        <v>976465399.15157211</v>
      </c>
      <c r="G471" s="75">
        <f t="shared" si="89"/>
        <v>146833839.38823551</v>
      </c>
      <c r="H471" s="75">
        <f t="shared" si="89"/>
        <v>58259318.295506954</v>
      </c>
      <c r="I471" s="75">
        <f t="shared" si="89"/>
        <v>5886489.1727731153</v>
      </c>
      <c r="J471" s="75">
        <f t="shared" si="89"/>
        <v>32015201.266699802</v>
      </c>
      <c r="K471" s="75">
        <f t="shared" si="89"/>
        <v>8041795.6999508003</v>
      </c>
      <c r="L471" s="75">
        <f t="shared" si="89"/>
        <v>3605098.120041654</v>
      </c>
      <c r="M471" s="75">
        <f t="shared" si="80"/>
        <v>3255513290.3676777</v>
      </c>
      <c r="N471" s="16"/>
      <c r="O471" s="16"/>
    </row>
    <row r="472" spans="1:15" outlineLevel="1" x14ac:dyDescent="0.25">
      <c r="A472" s="6">
        <f t="shared" si="79"/>
        <v>463</v>
      </c>
      <c r="B472" s="63" t="s">
        <v>421</v>
      </c>
      <c r="C472" s="76" t="s">
        <v>421</v>
      </c>
      <c r="D472" s="77">
        <v>165</v>
      </c>
      <c r="E472" s="16"/>
      <c r="F472" s="16"/>
      <c r="G472" s="16"/>
      <c r="H472" s="16"/>
      <c r="I472" s="16"/>
      <c r="J472" s="16"/>
      <c r="K472" s="16"/>
      <c r="L472" s="16"/>
      <c r="M472" s="16">
        <f t="shared" si="80"/>
        <v>0</v>
      </c>
    </row>
    <row r="473" spans="1:15" x14ac:dyDescent="0.25">
      <c r="A473" s="6">
        <f t="shared" si="79"/>
        <v>464</v>
      </c>
      <c r="B473" s="208" t="s">
        <v>422</v>
      </c>
      <c r="C473" s="209"/>
      <c r="D473" s="210"/>
      <c r="E473" s="73">
        <f t="shared" ref="E473:K473" si="90">SUM(E472)</f>
        <v>0</v>
      </c>
      <c r="F473" s="73">
        <f t="shared" si="90"/>
        <v>0</v>
      </c>
      <c r="G473" s="73">
        <f t="shared" si="90"/>
        <v>0</v>
      </c>
      <c r="H473" s="73">
        <f t="shared" si="90"/>
        <v>0</v>
      </c>
      <c r="I473" s="73">
        <f t="shared" si="90"/>
        <v>0</v>
      </c>
      <c r="J473" s="73">
        <f t="shared" si="90"/>
        <v>0</v>
      </c>
      <c r="K473" s="73">
        <f t="shared" si="90"/>
        <v>0</v>
      </c>
      <c r="L473" s="73">
        <f t="shared" ref="L473" si="91">SUM(L472)</f>
        <v>0</v>
      </c>
      <c r="M473" s="73">
        <f t="shared" si="80"/>
        <v>0</v>
      </c>
    </row>
    <row r="474" spans="1:15" ht="16.5" thickBot="1" x14ac:dyDescent="0.3">
      <c r="A474" s="6">
        <f t="shared" si="79"/>
        <v>465</v>
      </c>
      <c r="B474" s="201" t="s">
        <v>423</v>
      </c>
      <c r="C474" s="201"/>
      <c r="D474" s="202"/>
      <c r="E474" s="75">
        <f t="shared" ref="E474:L474" si="92">E471+E473</f>
        <v>2024406149.272898</v>
      </c>
      <c r="F474" s="75">
        <f t="shared" si="92"/>
        <v>976465399.15157211</v>
      </c>
      <c r="G474" s="75">
        <f t="shared" si="92"/>
        <v>146833839.38823551</v>
      </c>
      <c r="H474" s="75">
        <f t="shared" si="92"/>
        <v>58259318.295506954</v>
      </c>
      <c r="I474" s="75">
        <f t="shared" si="92"/>
        <v>5886489.1727731153</v>
      </c>
      <c r="J474" s="75">
        <f t="shared" si="92"/>
        <v>32015201.266699802</v>
      </c>
      <c r="K474" s="75">
        <f t="shared" si="92"/>
        <v>8041795.6999508003</v>
      </c>
      <c r="L474" s="75">
        <f t="shared" si="92"/>
        <v>3605098.120041654</v>
      </c>
      <c r="M474" s="75">
        <f t="shared" si="80"/>
        <v>3255513290.3676777</v>
      </c>
      <c r="N474" s="16"/>
    </row>
    <row r="475" spans="1:15" x14ac:dyDescent="0.25">
      <c r="A475" s="6">
        <f t="shared" si="79"/>
        <v>466</v>
      </c>
      <c r="B475" s="215" t="s">
        <v>424</v>
      </c>
      <c r="C475" s="28" t="s">
        <v>425</v>
      </c>
      <c r="D475" s="45">
        <v>182.3</v>
      </c>
      <c r="E475" s="16">
        <v>19806770.282981701</v>
      </c>
      <c r="F475" s="16">
        <v>10057054.992356341</v>
      </c>
      <c r="G475" s="16">
        <v>1415800.8650204695</v>
      </c>
      <c r="H475" s="16">
        <v>571850.54474956519</v>
      </c>
      <c r="I475" s="16">
        <v>56852.304985722571</v>
      </c>
      <c r="J475" s="16">
        <v>306756.23502979422</v>
      </c>
      <c r="K475" s="16">
        <v>55809.687890762034</v>
      </c>
      <c r="L475" s="16">
        <v>37013.634449373538</v>
      </c>
      <c r="M475" s="16">
        <f t="shared" si="80"/>
        <v>32307908.54746373</v>
      </c>
    </row>
    <row r="476" spans="1:15" x14ac:dyDescent="0.25">
      <c r="A476" s="6">
        <f t="shared" si="79"/>
        <v>467</v>
      </c>
      <c r="B476" s="211"/>
      <c r="C476" s="31" t="s">
        <v>426</v>
      </c>
      <c r="D476" s="26">
        <v>186</v>
      </c>
      <c r="E476" s="16">
        <v>0</v>
      </c>
      <c r="F476" s="16">
        <v>0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f t="shared" si="80"/>
        <v>0</v>
      </c>
    </row>
    <row r="477" spans="1:15" x14ac:dyDescent="0.25">
      <c r="A477" s="6">
        <f t="shared" si="79"/>
        <v>468</v>
      </c>
      <c r="B477" s="212"/>
      <c r="C477" s="37" t="s">
        <v>427</v>
      </c>
      <c r="D477" s="38">
        <v>190</v>
      </c>
      <c r="E477" s="16">
        <v>1876159.6917429685</v>
      </c>
      <c r="F477" s="16">
        <v>944273.74953460973</v>
      </c>
      <c r="G477" s="16">
        <v>134029.94266147594</v>
      </c>
      <c r="H477" s="16">
        <v>54072.853572876083</v>
      </c>
      <c r="I477" s="16">
        <v>5413.7274178342395</v>
      </c>
      <c r="J477" s="16">
        <v>29146.167558691886</v>
      </c>
      <c r="K477" s="16">
        <v>5266.7061553769972</v>
      </c>
      <c r="L477" s="16">
        <v>3513.0181285790377</v>
      </c>
      <c r="M477" s="16">
        <f t="shared" si="80"/>
        <v>3051875.8567724125</v>
      </c>
    </row>
    <row r="478" spans="1:15" x14ac:dyDescent="0.25">
      <c r="A478" s="6">
        <f t="shared" si="79"/>
        <v>469</v>
      </c>
      <c r="B478" s="240" t="s">
        <v>428</v>
      </c>
      <c r="C478" s="241"/>
      <c r="D478" s="242"/>
      <c r="E478" s="73">
        <f t="shared" ref="E478:K478" si="93">SUM(E475:E477)</f>
        <v>21682929.974724669</v>
      </c>
      <c r="F478" s="73">
        <f t="shared" si="93"/>
        <v>11001328.741890952</v>
      </c>
      <c r="G478" s="73">
        <f t="shared" si="93"/>
        <v>1549830.8076819454</v>
      </c>
      <c r="H478" s="73">
        <f t="shared" si="93"/>
        <v>625923.39832244127</v>
      </c>
      <c r="I478" s="73">
        <f t="shared" si="93"/>
        <v>62266.032403556812</v>
      </c>
      <c r="J478" s="73">
        <f t="shared" si="93"/>
        <v>335902.40258848609</v>
      </c>
      <c r="K478" s="73">
        <f t="shared" si="93"/>
        <v>61076.39404613903</v>
      </c>
      <c r="L478" s="73">
        <f t="shared" ref="L478" si="94">SUM(L475:L477)</f>
        <v>40526.652577952576</v>
      </c>
      <c r="M478" s="73">
        <f t="shared" si="80"/>
        <v>35359784.404236145</v>
      </c>
      <c r="N478" s="16"/>
    </row>
    <row r="479" spans="1:15" outlineLevel="2" x14ac:dyDescent="0.25">
      <c r="A479" s="6">
        <f t="shared" si="79"/>
        <v>470</v>
      </c>
      <c r="B479" s="243" t="s">
        <v>429</v>
      </c>
      <c r="C479" s="28" t="s">
        <v>430</v>
      </c>
      <c r="D479" s="45">
        <v>228.1</v>
      </c>
      <c r="E479" s="16"/>
      <c r="F479" s="16"/>
      <c r="G479" s="16"/>
      <c r="H479" s="16"/>
      <c r="I479" s="16"/>
      <c r="J479" s="16"/>
      <c r="K479" s="16"/>
      <c r="L479" s="16"/>
      <c r="M479" s="16">
        <f t="shared" si="80"/>
        <v>0</v>
      </c>
    </row>
    <row r="480" spans="1:15" outlineLevel="2" x14ac:dyDescent="0.25">
      <c r="A480" s="6">
        <f t="shared" si="79"/>
        <v>471</v>
      </c>
      <c r="B480" s="244"/>
      <c r="C480" s="31" t="s">
        <v>431</v>
      </c>
      <c r="D480" s="27">
        <v>228.2</v>
      </c>
      <c r="E480" s="16"/>
      <c r="F480" s="16"/>
      <c r="G480" s="16"/>
      <c r="H480" s="16"/>
      <c r="I480" s="16"/>
      <c r="J480" s="16"/>
      <c r="K480" s="16"/>
      <c r="L480" s="16"/>
      <c r="M480" s="16">
        <f t="shared" si="80"/>
        <v>0</v>
      </c>
    </row>
    <row r="481" spans="1:14" x14ac:dyDescent="0.25">
      <c r="A481" s="6">
        <f t="shared" si="79"/>
        <v>472</v>
      </c>
      <c r="B481" s="244"/>
      <c r="C481" s="31" t="s">
        <v>432</v>
      </c>
      <c r="D481" s="27">
        <v>228.3</v>
      </c>
      <c r="E481" s="16"/>
      <c r="F481" s="16"/>
      <c r="G481" s="16"/>
      <c r="H481" s="16"/>
      <c r="I481" s="16"/>
      <c r="J481" s="16"/>
      <c r="K481" s="16"/>
      <c r="L481" s="16"/>
      <c r="M481" s="16">
        <f t="shared" si="80"/>
        <v>0</v>
      </c>
    </row>
    <row r="482" spans="1:14" x14ac:dyDescent="0.25">
      <c r="A482" s="6">
        <f t="shared" si="79"/>
        <v>473</v>
      </c>
      <c r="B482" s="244"/>
      <c r="C482" s="31" t="s">
        <v>433</v>
      </c>
      <c r="D482" s="27">
        <v>228.4</v>
      </c>
      <c r="E482" s="16"/>
      <c r="F482" s="16"/>
      <c r="G482" s="16"/>
      <c r="H482" s="16"/>
      <c r="I482" s="16"/>
      <c r="J482" s="16"/>
      <c r="K482" s="16"/>
      <c r="L482" s="16"/>
      <c r="M482" s="16">
        <f t="shared" si="80"/>
        <v>0</v>
      </c>
    </row>
    <row r="483" spans="1:14" outlineLevel="1" x14ac:dyDescent="0.25">
      <c r="A483" s="6">
        <f t="shared" si="79"/>
        <v>474</v>
      </c>
      <c r="B483" s="244"/>
      <c r="C483" s="31" t="s">
        <v>434</v>
      </c>
      <c r="D483" s="26">
        <v>229</v>
      </c>
      <c r="E483" s="16"/>
      <c r="F483" s="16"/>
      <c r="G483" s="16"/>
      <c r="H483" s="16"/>
      <c r="I483" s="16"/>
      <c r="J483" s="16"/>
      <c r="K483" s="16"/>
      <c r="L483" s="16"/>
      <c r="M483" s="16">
        <f t="shared" si="80"/>
        <v>0</v>
      </c>
    </row>
    <row r="484" spans="1:14" outlineLevel="1" x14ac:dyDescent="0.25">
      <c r="A484" s="6">
        <f t="shared" si="79"/>
        <v>475</v>
      </c>
      <c r="B484" s="219"/>
      <c r="C484" s="37" t="s">
        <v>435</v>
      </c>
      <c r="D484" s="38">
        <v>230</v>
      </c>
      <c r="E484" s="16">
        <v>-11344678.168890081</v>
      </c>
      <c r="F484" s="16">
        <v>-5805165.0190455122</v>
      </c>
      <c r="G484" s="16">
        <v>-809006.7878613004</v>
      </c>
      <c r="H484" s="16">
        <v>-326946.79871699889</v>
      </c>
      <c r="I484" s="16">
        <v>-32378.062443870869</v>
      </c>
      <c r="J484" s="16">
        <v>-174459.29969624319</v>
      </c>
      <c r="K484" s="16">
        <v>-31947.918091221865</v>
      </c>
      <c r="L484" s="16">
        <v>-21026.658924780597</v>
      </c>
      <c r="M484" s="16">
        <f t="shared" si="80"/>
        <v>-18545608.713670012</v>
      </c>
    </row>
    <row r="485" spans="1:14" outlineLevel="1" x14ac:dyDescent="0.25">
      <c r="A485" s="6">
        <f t="shared" si="79"/>
        <v>476</v>
      </c>
      <c r="B485" s="245" t="s">
        <v>436</v>
      </c>
      <c r="C485" s="236"/>
      <c r="D485" s="237"/>
      <c r="E485" s="73">
        <f t="shared" ref="E485:L485" si="95">SUM(E479:E484)</f>
        <v>-11344678.168890081</v>
      </c>
      <c r="F485" s="73">
        <f t="shared" si="95"/>
        <v>-5805165.0190455122</v>
      </c>
      <c r="G485" s="73">
        <f t="shared" si="95"/>
        <v>-809006.7878613004</v>
      </c>
      <c r="H485" s="73">
        <f t="shared" si="95"/>
        <v>-326946.79871699889</v>
      </c>
      <c r="I485" s="73">
        <f t="shared" si="95"/>
        <v>-32378.062443870869</v>
      </c>
      <c r="J485" s="73">
        <f t="shared" si="95"/>
        <v>-174459.29969624319</v>
      </c>
      <c r="K485" s="73">
        <f t="shared" si="95"/>
        <v>-31947.918091221865</v>
      </c>
      <c r="L485" s="73">
        <f t="shared" si="95"/>
        <v>-21026.658924780597</v>
      </c>
      <c r="M485" s="73">
        <f t="shared" si="80"/>
        <v>-18545608.713670012</v>
      </c>
      <c r="N485" s="16"/>
    </row>
    <row r="486" spans="1:14" outlineLevel="1" x14ac:dyDescent="0.25">
      <c r="A486" s="6">
        <f t="shared" si="79"/>
        <v>477</v>
      </c>
      <c r="B486" s="78" t="s">
        <v>437</v>
      </c>
      <c r="C486" s="43" t="s">
        <v>437</v>
      </c>
      <c r="D486" s="26">
        <v>235</v>
      </c>
      <c r="E486" s="16">
        <v>-560939.5892642854</v>
      </c>
      <c r="F486" s="16">
        <v>-201712.29588064185</v>
      </c>
      <c r="G486" s="16">
        <v>-61463.74359446676</v>
      </c>
      <c r="H486" s="16">
        <v>0</v>
      </c>
      <c r="I486" s="16">
        <v>-19440.210665605904</v>
      </c>
      <c r="J486" s="16">
        <v>0</v>
      </c>
      <c r="K486" s="16">
        <v>0</v>
      </c>
      <c r="L486" s="16">
        <v>0</v>
      </c>
      <c r="M486" s="16">
        <f t="shared" si="80"/>
        <v>-843555.83940499998</v>
      </c>
    </row>
    <row r="487" spans="1:14" ht="16.5" outlineLevel="1" thickBot="1" x14ac:dyDescent="0.3">
      <c r="A487" s="6">
        <f t="shared" si="79"/>
        <v>478</v>
      </c>
      <c r="B487" s="201" t="s">
        <v>438</v>
      </c>
      <c r="C487" s="201"/>
      <c r="D487" s="202"/>
      <c r="E487" s="75">
        <f>E485+E478+E486</f>
        <v>9777312.2165703028</v>
      </c>
      <c r="F487" s="75">
        <f t="shared" ref="F487:M487" si="96">F485+F478+F486</f>
        <v>4994451.426964798</v>
      </c>
      <c r="G487" s="75">
        <f t="shared" si="96"/>
        <v>679360.27622617828</v>
      </c>
      <c r="H487" s="75">
        <f t="shared" si="96"/>
        <v>298976.59960544237</v>
      </c>
      <c r="I487" s="75">
        <f t="shared" si="96"/>
        <v>10447.759294080039</v>
      </c>
      <c r="J487" s="75">
        <f t="shared" si="96"/>
        <v>161443.1028922429</v>
      </c>
      <c r="K487" s="75">
        <f t="shared" si="96"/>
        <v>29128.475954917165</v>
      </c>
      <c r="L487" s="75">
        <f t="shared" si="96"/>
        <v>19499.99365317198</v>
      </c>
      <c r="M487" s="75">
        <f t="shared" si="96"/>
        <v>15970619.851161133</v>
      </c>
      <c r="N487" s="16"/>
    </row>
    <row r="488" spans="1:14" x14ac:dyDescent="0.25">
      <c r="A488" s="6">
        <f>A487+1</f>
        <v>479</v>
      </c>
      <c r="B488" s="259" t="s">
        <v>439</v>
      </c>
      <c r="C488" s="28" t="s">
        <v>440</v>
      </c>
      <c r="D488" s="35">
        <v>253</v>
      </c>
      <c r="E488" s="16">
        <v>-2687868.0594102484</v>
      </c>
      <c r="F488" s="16">
        <v>-966549.78123222047</v>
      </c>
      <c r="G488" s="16">
        <v>-294517.33552275953</v>
      </c>
      <c r="H488" s="16">
        <v>0</v>
      </c>
      <c r="I488" s="16">
        <v>-93152.136729771461</v>
      </c>
      <c r="J488" s="16">
        <v>0</v>
      </c>
      <c r="K488" s="16">
        <v>0</v>
      </c>
      <c r="L488" s="16">
        <v>0</v>
      </c>
      <c r="M488" s="16">
        <f t="shared" si="80"/>
        <v>-4042087.312895</v>
      </c>
      <c r="N488" s="16"/>
    </row>
    <row r="489" spans="1:14" ht="31.5" x14ac:dyDescent="0.25">
      <c r="A489" s="6">
        <f t="shared" si="79"/>
        <v>480</v>
      </c>
      <c r="B489" s="260"/>
      <c r="C489" s="31" t="s">
        <v>441</v>
      </c>
      <c r="D489" s="26">
        <v>281</v>
      </c>
      <c r="E489" s="16"/>
      <c r="F489" s="16"/>
      <c r="G489" s="16"/>
      <c r="H489" s="16"/>
      <c r="I489" s="16"/>
      <c r="J489" s="16"/>
      <c r="K489" s="16"/>
      <c r="L489" s="16"/>
      <c r="M489" s="16">
        <f t="shared" si="80"/>
        <v>0</v>
      </c>
    </row>
    <row r="490" spans="1:14" ht="31.5" x14ac:dyDescent="0.25">
      <c r="A490" s="6">
        <f t="shared" si="79"/>
        <v>481</v>
      </c>
      <c r="B490" s="260"/>
      <c r="C490" s="31" t="s">
        <v>442</v>
      </c>
      <c r="D490" s="26">
        <v>282</v>
      </c>
      <c r="E490" s="16">
        <v>-354598732.48568314</v>
      </c>
      <c r="F490" s="16">
        <v>-178470029.05888486</v>
      </c>
      <c r="G490" s="16">
        <v>-25331984.261283915</v>
      </c>
      <c r="H490" s="16">
        <v>-10219900.482465241</v>
      </c>
      <c r="I490" s="16">
        <v>-1023207.6133154705</v>
      </c>
      <c r="J490" s="16">
        <v>-5508696.3645008244</v>
      </c>
      <c r="K490" s="16">
        <v>-995420.23810150323</v>
      </c>
      <c r="L490" s="16">
        <v>-663968.94735334418</v>
      </c>
      <c r="M490" s="16">
        <f t="shared" si="80"/>
        <v>-576811939.45158839</v>
      </c>
    </row>
    <row r="491" spans="1:14" x14ac:dyDescent="0.25">
      <c r="A491" s="6">
        <f t="shared" si="79"/>
        <v>482</v>
      </c>
      <c r="B491" s="260"/>
      <c r="C491" s="31" t="s">
        <v>443</v>
      </c>
      <c r="D491" s="26">
        <v>283</v>
      </c>
      <c r="E491" s="16">
        <v>-4199728.1065813033</v>
      </c>
      <c r="F491" s="16">
        <v>-2113728.9238653514</v>
      </c>
      <c r="G491" s="16">
        <v>-300022.07157321024</v>
      </c>
      <c r="H491" s="16">
        <v>-121040.48709312863</v>
      </c>
      <c r="I491" s="16">
        <v>-12118.469071748455</v>
      </c>
      <c r="J491" s="16">
        <v>-65242.83600915136</v>
      </c>
      <c r="K491" s="16">
        <v>-11789.366314171815</v>
      </c>
      <c r="L491" s="16">
        <v>-7863.7874155673289</v>
      </c>
      <c r="M491" s="16">
        <f t="shared" si="80"/>
        <v>-6831534.047923632</v>
      </c>
    </row>
    <row r="492" spans="1:14" outlineLevel="1" x14ac:dyDescent="0.25">
      <c r="A492" s="6">
        <f t="shared" si="79"/>
        <v>483</v>
      </c>
      <c r="B492" s="260"/>
      <c r="C492" s="31" t="s">
        <v>444</v>
      </c>
      <c r="D492" s="26">
        <v>255</v>
      </c>
      <c r="E492" s="16"/>
      <c r="F492" s="16"/>
      <c r="G492" s="16"/>
      <c r="H492" s="16"/>
      <c r="I492" s="16"/>
      <c r="J492" s="16"/>
      <c r="K492" s="16"/>
      <c r="L492" s="16"/>
      <c r="M492" s="16">
        <f t="shared" si="80"/>
        <v>0</v>
      </c>
    </row>
    <row r="493" spans="1:14" outlineLevel="1" x14ac:dyDescent="0.25">
      <c r="A493" s="6">
        <f t="shared" si="79"/>
        <v>484</v>
      </c>
      <c r="B493" s="260"/>
      <c r="C493" s="31" t="s">
        <v>445</v>
      </c>
      <c r="D493" s="26">
        <v>252</v>
      </c>
      <c r="E493" s="16">
        <v>-332885.4706694716</v>
      </c>
      <c r="F493" s="16">
        <v>-23711.803862265489</v>
      </c>
      <c r="G493" s="16">
        <v>-544.46546826285658</v>
      </c>
      <c r="H493" s="16">
        <v>0</v>
      </c>
      <c r="I493" s="16">
        <v>0</v>
      </c>
      <c r="J493" s="16">
        <v>0</v>
      </c>
      <c r="K493" s="16">
        <v>0</v>
      </c>
      <c r="L493" s="16">
        <v>0</v>
      </c>
      <c r="M493" s="16">
        <f t="shared" si="80"/>
        <v>-357141.73999999993</v>
      </c>
    </row>
    <row r="494" spans="1:14" outlineLevel="1" x14ac:dyDescent="0.25">
      <c r="A494" s="6">
        <f t="shared" si="79"/>
        <v>485</v>
      </c>
      <c r="B494" s="261"/>
      <c r="C494" s="37" t="s">
        <v>446</v>
      </c>
      <c r="D494" s="38">
        <v>254</v>
      </c>
      <c r="E494" s="16">
        <v>-12293.808992872449</v>
      </c>
      <c r="F494" s="16">
        <v>-6187.4909501852526</v>
      </c>
      <c r="G494" s="16">
        <v>-878.25067432030175</v>
      </c>
      <c r="H494" s="16">
        <v>-354.32023001567109</v>
      </c>
      <c r="I494" s="16">
        <v>-35.474235539353387</v>
      </c>
      <c r="J494" s="16">
        <v>-190.98449797092351</v>
      </c>
      <c r="K494" s="16">
        <v>-34.510857354386005</v>
      </c>
      <c r="L494" s="16">
        <v>-23.019561741637538</v>
      </c>
      <c r="M494" s="16">
        <f t="shared" si="80"/>
        <v>-19997.859999999979</v>
      </c>
    </row>
    <row r="495" spans="1:14" ht="15.75" customHeight="1" outlineLevel="1" x14ac:dyDescent="0.25">
      <c r="A495" s="6">
        <f t="shared" si="79"/>
        <v>486</v>
      </c>
      <c r="B495" s="235" t="s">
        <v>447</v>
      </c>
      <c r="C495" s="236"/>
      <c r="D495" s="237"/>
      <c r="E495" s="73">
        <f t="shared" ref="E495:L495" si="97">SUM(E488:E494)</f>
        <v>-361831507.93133706</v>
      </c>
      <c r="F495" s="73">
        <f t="shared" si="97"/>
        <v>-181580207.05879489</v>
      </c>
      <c r="G495" s="73">
        <f t="shared" si="97"/>
        <v>-25927946.384522464</v>
      </c>
      <c r="H495" s="73">
        <f t="shared" si="97"/>
        <v>-10341295.289788386</v>
      </c>
      <c r="I495" s="73">
        <f t="shared" si="97"/>
        <v>-1128513.6933525298</v>
      </c>
      <c r="J495" s="73">
        <f t="shared" si="97"/>
        <v>-5574130.1850079466</v>
      </c>
      <c r="K495" s="73">
        <f t="shared" si="97"/>
        <v>-1007244.1152730294</v>
      </c>
      <c r="L495" s="73">
        <f t="shared" si="97"/>
        <v>-671855.75433065312</v>
      </c>
      <c r="M495" s="73">
        <f t="shared" si="80"/>
        <v>-588062700.41240692</v>
      </c>
      <c r="N495" s="16"/>
    </row>
    <row r="496" spans="1:14" ht="15.75" customHeight="1" outlineLevel="1" x14ac:dyDescent="0.25">
      <c r="A496" s="6">
        <f t="shared" si="79"/>
        <v>487</v>
      </c>
      <c r="B496" s="79" t="s">
        <v>448</v>
      </c>
      <c r="C496" s="70" t="s">
        <v>448</v>
      </c>
      <c r="D496" s="71" t="s">
        <v>449</v>
      </c>
      <c r="E496" s="16">
        <v>81604817.25121361</v>
      </c>
      <c r="F496" s="16">
        <v>28351921.755544219</v>
      </c>
      <c r="G496" s="16">
        <v>5132050.9318671618</v>
      </c>
      <c r="H496" s="16">
        <v>2014268.1947265011</v>
      </c>
      <c r="I496" s="16">
        <v>243852.77898608212</v>
      </c>
      <c r="J496" s="16">
        <v>1333684.3078503106</v>
      </c>
      <c r="K496" s="16">
        <v>179281.65508003684</v>
      </c>
      <c r="L496" s="16">
        <v>168290.41673196721</v>
      </c>
      <c r="M496" s="16">
        <f t="shared" si="80"/>
        <v>119028167.29199989</v>
      </c>
    </row>
    <row r="497" spans="1:16" outlineLevel="1" x14ac:dyDescent="0.25">
      <c r="A497" s="6">
        <f t="shared" si="79"/>
        <v>488</v>
      </c>
      <c r="B497" s="235" t="s">
        <v>450</v>
      </c>
      <c r="C497" s="249"/>
      <c r="D497" s="250"/>
      <c r="E497" s="73">
        <f t="shared" ref="E497:K497" si="98">SUM(E496)</f>
        <v>81604817.25121361</v>
      </c>
      <c r="F497" s="73">
        <f t="shared" si="98"/>
        <v>28351921.755544219</v>
      </c>
      <c r="G497" s="73">
        <f t="shared" si="98"/>
        <v>5132050.9318671618</v>
      </c>
      <c r="H497" s="73">
        <f t="shared" si="98"/>
        <v>2014268.1947265011</v>
      </c>
      <c r="I497" s="73">
        <f t="shared" si="98"/>
        <v>243852.77898608212</v>
      </c>
      <c r="J497" s="73">
        <f t="shared" si="98"/>
        <v>1333684.3078503106</v>
      </c>
      <c r="K497" s="73">
        <f t="shared" si="98"/>
        <v>179281.65508003684</v>
      </c>
      <c r="L497" s="73">
        <f t="shared" ref="L497" si="99">SUM(L496)</f>
        <v>168290.41673196721</v>
      </c>
      <c r="M497" s="73">
        <f t="shared" si="80"/>
        <v>119028167.29199989</v>
      </c>
      <c r="N497" s="16"/>
    </row>
    <row r="498" spans="1:16" ht="16.5" thickBot="1" x14ac:dyDescent="0.3">
      <c r="A498" s="6">
        <f t="shared" si="79"/>
        <v>489</v>
      </c>
      <c r="B498" s="201" t="s">
        <v>451</v>
      </c>
      <c r="C498" s="201"/>
      <c r="D498" s="202"/>
      <c r="E498" s="80">
        <f t="shared" ref="E498:L498" si="100">E474+E487+E495+E497</f>
        <v>1753956770.8093448</v>
      </c>
      <c r="F498" s="80">
        <f t="shared" si="100"/>
        <v>828231565.2752862</v>
      </c>
      <c r="G498" s="80">
        <f t="shared" si="100"/>
        <v>126717304.2118064</v>
      </c>
      <c r="H498" s="80">
        <f t="shared" si="100"/>
        <v>50231267.800050512</v>
      </c>
      <c r="I498" s="80">
        <f t="shared" si="100"/>
        <v>5012276.0177007476</v>
      </c>
      <c r="J498" s="80">
        <f t="shared" si="100"/>
        <v>27936198.492434405</v>
      </c>
      <c r="K498" s="80">
        <f t="shared" si="100"/>
        <v>7242961.7157127252</v>
      </c>
      <c r="L498" s="80">
        <f t="shared" si="100"/>
        <v>3121032.77609614</v>
      </c>
      <c r="M498" s="80">
        <f t="shared" si="80"/>
        <v>2802449377.0984321</v>
      </c>
      <c r="N498" s="16"/>
      <c r="O498" s="16"/>
      <c r="P498" s="16"/>
    </row>
    <row r="499" spans="1:16" x14ac:dyDescent="0.25">
      <c r="A499" s="6">
        <f t="shared" si="79"/>
        <v>490</v>
      </c>
      <c r="B499" s="81"/>
      <c r="C499" s="43"/>
      <c r="D499" s="56"/>
      <c r="M499" s="16">
        <f t="shared" si="80"/>
        <v>0</v>
      </c>
      <c r="O499" s="16"/>
    </row>
    <row r="500" spans="1:16" x14ac:dyDescent="0.25">
      <c r="A500" s="6">
        <f t="shared" si="79"/>
        <v>491</v>
      </c>
      <c r="B500" s="251" t="s">
        <v>452</v>
      </c>
      <c r="C500" s="252"/>
      <c r="D500" s="253"/>
      <c r="E500" s="82" t="s">
        <v>453</v>
      </c>
      <c r="F500" s="82" t="s">
        <v>453</v>
      </c>
      <c r="G500" s="82" t="s">
        <v>453</v>
      </c>
      <c r="H500" s="82" t="s">
        <v>453</v>
      </c>
      <c r="I500" s="82" t="s">
        <v>453</v>
      </c>
      <c r="J500" s="82" t="s">
        <v>453</v>
      </c>
      <c r="K500" s="82" t="s">
        <v>453</v>
      </c>
      <c r="L500" s="82" t="s">
        <v>453</v>
      </c>
      <c r="M500" s="82" t="s">
        <v>453</v>
      </c>
      <c r="O500" s="16"/>
    </row>
    <row r="501" spans="1:16" x14ac:dyDescent="0.25">
      <c r="A501" s="6">
        <f t="shared" si="79"/>
        <v>492</v>
      </c>
      <c r="B501" s="251" t="s">
        <v>454</v>
      </c>
      <c r="C501" s="252"/>
      <c r="D501" s="253"/>
      <c r="E501" s="83" t="s">
        <v>453</v>
      </c>
      <c r="F501" s="83" t="s">
        <v>453</v>
      </c>
      <c r="G501" s="83" t="s">
        <v>453</v>
      </c>
      <c r="H501" s="83" t="s">
        <v>453</v>
      </c>
      <c r="I501" s="83" t="s">
        <v>453</v>
      </c>
      <c r="J501" s="83" t="s">
        <v>453</v>
      </c>
      <c r="K501" s="83" t="s">
        <v>453</v>
      </c>
      <c r="L501" s="83" t="s">
        <v>453</v>
      </c>
      <c r="M501" s="83" t="s">
        <v>453</v>
      </c>
      <c r="O501" s="16"/>
    </row>
    <row r="502" spans="1:16" x14ac:dyDescent="0.25">
      <c r="A502" s="6">
        <f t="shared" si="79"/>
        <v>493</v>
      </c>
      <c r="B502" s="254" t="s">
        <v>455</v>
      </c>
      <c r="C502" s="255"/>
      <c r="D502" s="256"/>
      <c r="E502" s="84" t="s">
        <v>453</v>
      </c>
      <c r="F502" s="84" t="s">
        <v>453</v>
      </c>
      <c r="G502" s="84" t="s">
        <v>453</v>
      </c>
      <c r="H502" s="84" t="s">
        <v>453</v>
      </c>
      <c r="I502" s="84" t="s">
        <v>453</v>
      </c>
      <c r="J502" s="84" t="s">
        <v>453</v>
      </c>
      <c r="K502" s="84" t="s">
        <v>453</v>
      </c>
      <c r="L502" s="84" t="s">
        <v>453</v>
      </c>
      <c r="M502" s="84" t="s">
        <v>453</v>
      </c>
    </row>
  </sheetData>
  <mergeCells count="99">
    <mergeCell ref="B474:D474"/>
    <mergeCell ref="B502:D502"/>
    <mergeCell ref="B475:B477"/>
    <mergeCell ref="B478:D478"/>
    <mergeCell ref="B479:B484"/>
    <mergeCell ref="B485:D485"/>
    <mergeCell ref="B487:D487"/>
    <mergeCell ref="B488:B494"/>
    <mergeCell ref="B495:D495"/>
    <mergeCell ref="B497:D497"/>
    <mergeCell ref="B498:D498"/>
    <mergeCell ref="B500:D500"/>
    <mergeCell ref="B501:D501"/>
    <mergeCell ref="C452:D452"/>
    <mergeCell ref="B454:D454"/>
    <mergeCell ref="B455:B460"/>
    <mergeCell ref="B461:D461"/>
    <mergeCell ref="B473:D473"/>
    <mergeCell ref="B465:D465"/>
    <mergeCell ref="B466:B469"/>
    <mergeCell ref="B470:D470"/>
    <mergeCell ref="B471:D471"/>
    <mergeCell ref="B353:B358"/>
    <mergeCell ref="B359:D359"/>
    <mergeCell ref="B361:D361"/>
    <mergeCell ref="B362:B367"/>
    <mergeCell ref="B368:D368"/>
    <mergeCell ref="B463:D463"/>
    <mergeCell ref="B369:B453"/>
    <mergeCell ref="C372:D372"/>
    <mergeCell ref="C378:D378"/>
    <mergeCell ref="C411:D411"/>
    <mergeCell ref="C421:D421"/>
    <mergeCell ref="C438:D438"/>
    <mergeCell ref="B352:D352"/>
    <mergeCell ref="B250:B335"/>
    <mergeCell ref="C253:D253"/>
    <mergeCell ref="C259:D259"/>
    <mergeCell ref="C273:D273"/>
    <mergeCell ref="C284:D284"/>
    <mergeCell ref="C294:D294"/>
    <mergeCell ref="C304:D304"/>
    <mergeCell ref="C321:D321"/>
    <mergeCell ref="C335:D335"/>
    <mergeCell ref="B336:D336"/>
    <mergeCell ref="B337:B342"/>
    <mergeCell ref="B343:D343"/>
    <mergeCell ref="B345:D345"/>
    <mergeCell ref="B346:B351"/>
    <mergeCell ref="B247:D247"/>
    <mergeCell ref="B208:B219"/>
    <mergeCell ref="B220:D220"/>
    <mergeCell ref="B221:B227"/>
    <mergeCell ref="B228:D228"/>
    <mergeCell ref="B229:B230"/>
    <mergeCell ref="B231:D231"/>
    <mergeCell ref="B232:B237"/>
    <mergeCell ref="B238:D238"/>
    <mergeCell ref="B239:B244"/>
    <mergeCell ref="B245:D245"/>
    <mergeCell ref="B246:D246"/>
    <mergeCell ref="B207:D207"/>
    <mergeCell ref="B152:B175"/>
    <mergeCell ref="C164:D164"/>
    <mergeCell ref="C175:D175"/>
    <mergeCell ref="B176:D176"/>
    <mergeCell ref="B177:B181"/>
    <mergeCell ref="B182:D182"/>
    <mergeCell ref="B183:B186"/>
    <mergeCell ref="B187:D187"/>
    <mergeCell ref="B188:B191"/>
    <mergeCell ref="B192:D192"/>
    <mergeCell ref="B193:B206"/>
    <mergeCell ref="B151:D151"/>
    <mergeCell ref="B30:D30"/>
    <mergeCell ref="B31:B85"/>
    <mergeCell ref="C61:D61"/>
    <mergeCell ref="C85:D85"/>
    <mergeCell ref="B86:D86"/>
    <mergeCell ref="B87:B129"/>
    <mergeCell ref="C100:D100"/>
    <mergeCell ref="C109:D109"/>
    <mergeCell ref="C116:D116"/>
    <mergeCell ref="C126:D126"/>
    <mergeCell ref="C129:D129"/>
    <mergeCell ref="B130:D130"/>
    <mergeCell ref="B131:B150"/>
    <mergeCell ref="C142:D142"/>
    <mergeCell ref="C150:D150"/>
    <mergeCell ref="A1:B1"/>
    <mergeCell ref="B2:D2"/>
    <mergeCell ref="B3:D3"/>
    <mergeCell ref="B5:D5"/>
    <mergeCell ref="B6:B29"/>
    <mergeCell ref="C11:D11"/>
    <mergeCell ref="C13:D13"/>
    <mergeCell ref="C15:D15"/>
    <mergeCell ref="C19:D19"/>
    <mergeCell ref="C29:D29"/>
  </mergeCells>
  <pageMargins left="0.45" right="0.45" top="0.5" bottom="0.5" header="0.3" footer="0.3"/>
  <pageSetup scale="46" orientation="landscape" horizontalDpi="1200" verticalDpi="1200" r:id="rId1"/>
  <rowBreaks count="8" manualBreakCount="8">
    <brk id="61" max="11" man="1"/>
    <brk id="130" max="11" man="1"/>
    <brk id="187" max="11" man="1"/>
    <brk id="247" max="11" man="1"/>
    <brk id="304" max="16383" man="1"/>
    <brk id="368" max="16383" man="1"/>
    <brk id="421" max="11" man="1"/>
    <brk id="474" max="11" man="1"/>
  </rowBreaks>
  <colBreaks count="1" manualBreakCount="1">
    <brk id="7" max="49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D5EF9-F25C-4D30-BC97-4BD968BD2ACE}">
  <dimension ref="A1:AA51"/>
  <sheetViews>
    <sheetView topLeftCell="A24" zoomScale="70" zoomScaleNormal="70" workbookViewId="0">
      <selection activeCell="D54" sqref="D54"/>
    </sheetView>
  </sheetViews>
  <sheetFormatPr defaultColWidth="8.7109375" defaultRowHeight="15" x14ac:dyDescent="0.25"/>
  <cols>
    <col min="1" max="1" width="8.7109375" style="85"/>
    <col min="2" max="2" width="52.28515625" style="103" customWidth="1"/>
    <col min="3" max="3" width="56.42578125" bestFit="1" customWidth="1"/>
    <col min="4" max="4" width="16.42578125" bestFit="1" customWidth="1"/>
    <col min="5" max="5" width="20.5703125" bestFit="1" customWidth="1"/>
    <col min="6" max="6" width="16.42578125" bestFit="1" customWidth="1"/>
    <col min="7" max="7" width="14.85546875" bestFit="1" customWidth="1"/>
    <col min="8" max="8" width="13.5703125" customWidth="1"/>
    <col min="9" max="9" width="11.85546875" customWidth="1"/>
    <col min="10" max="10" width="13.5703125" customWidth="1"/>
    <col min="11" max="15" width="15.140625" customWidth="1"/>
    <col min="16" max="16" width="13.85546875" customWidth="1"/>
    <col min="19" max="27" width="16" customWidth="1"/>
  </cols>
  <sheetData>
    <row r="1" spans="1:27" ht="15.75" x14ac:dyDescent="0.25">
      <c r="A1" s="187" t="s">
        <v>638</v>
      </c>
      <c r="B1" s="187"/>
      <c r="C1" s="1" t="s">
        <v>639</v>
      </c>
    </row>
    <row r="2" spans="1:27" ht="26.25" x14ac:dyDescent="0.4">
      <c r="B2" s="86" t="s">
        <v>456</v>
      </c>
      <c r="C2" s="86"/>
      <c r="D2" s="86"/>
    </row>
    <row r="3" spans="1:27" ht="15.75" thickBot="1" x14ac:dyDescent="0.3">
      <c r="A3" s="87" t="s">
        <v>1</v>
      </c>
      <c r="B3" s="88" t="s">
        <v>2</v>
      </c>
      <c r="C3" s="87" t="s">
        <v>3</v>
      </c>
      <c r="D3" s="87" t="s">
        <v>4</v>
      </c>
      <c r="E3" s="87" t="s">
        <v>5</v>
      </c>
      <c r="F3" s="87" t="s">
        <v>6</v>
      </c>
      <c r="G3" s="87" t="s">
        <v>7</v>
      </c>
      <c r="H3" s="87" t="s">
        <v>8</v>
      </c>
      <c r="I3" s="87" t="s">
        <v>9</v>
      </c>
      <c r="J3" s="87" t="s">
        <v>10</v>
      </c>
      <c r="K3" s="87" t="s">
        <v>11</v>
      </c>
      <c r="L3" s="87" t="s">
        <v>457</v>
      </c>
      <c r="M3" s="87" t="s">
        <v>458</v>
      </c>
      <c r="N3" s="87" t="s">
        <v>459</v>
      </c>
      <c r="O3" s="87" t="s">
        <v>460</v>
      </c>
      <c r="P3" s="87" t="s">
        <v>461</v>
      </c>
    </row>
    <row r="4" spans="1:27" ht="48" thickBot="1" x14ac:dyDescent="0.3">
      <c r="A4" s="89" t="s">
        <v>12</v>
      </c>
      <c r="B4" s="90" t="s">
        <v>462</v>
      </c>
      <c r="C4" s="2" t="s">
        <v>463</v>
      </c>
      <c r="D4" s="2" t="s">
        <v>464</v>
      </c>
      <c r="E4" s="2" t="s">
        <v>465</v>
      </c>
      <c r="F4" s="2" t="s">
        <v>466</v>
      </c>
      <c r="G4" s="2" t="s">
        <v>467</v>
      </c>
      <c r="H4" s="91" t="s">
        <v>468</v>
      </c>
      <c r="I4" s="91" t="s">
        <v>469</v>
      </c>
      <c r="J4" s="91" t="s">
        <v>470</v>
      </c>
      <c r="K4" s="91" t="s">
        <v>471</v>
      </c>
      <c r="L4" s="91" t="s">
        <v>472</v>
      </c>
      <c r="M4" s="91" t="s">
        <v>473</v>
      </c>
      <c r="N4" s="91" t="s">
        <v>474</v>
      </c>
      <c r="O4" s="91" t="s">
        <v>475</v>
      </c>
      <c r="P4" s="92" t="s">
        <v>476</v>
      </c>
      <c r="S4" s="93" t="s">
        <v>468</v>
      </c>
      <c r="T4" s="93" t="s">
        <v>469</v>
      </c>
      <c r="U4" s="93" t="s">
        <v>470</v>
      </c>
      <c r="V4" s="93" t="s">
        <v>471</v>
      </c>
      <c r="W4" s="93" t="s">
        <v>472</v>
      </c>
      <c r="X4" s="93" t="s">
        <v>473</v>
      </c>
      <c r="Y4" s="93" t="s">
        <v>474</v>
      </c>
      <c r="Z4" s="93" t="s">
        <v>475</v>
      </c>
      <c r="AA4" s="94" t="s">
        <v>476</v>
      </c>
    </row>
    <row r="5" spans="1:27" ht="15.75" x14ac:dyDescent="0.25">
      <c r="A5" s="85">
        <v>1</v>
      </c>
      <c r="B5" s="90" t="s">
        <v>477</v>
      </c>
      <c r="C5" s="2" t="s">
        <v>478</v>
      </c>
      <c r="D5" s="2" t="s">
        <v>479</v>
      </c>
      <c r="E5" s="2" t="s">
        <v>480</v>
      </c>
      <c r="F5" s="2" t="s">
        <v>480</v>
      </c>
      <c r="G5" s="2" t="s">
        <v>481</v>
      </c>
      <c r="H5" s="95">
        <f>S5</f>
        <v>0.89338239282879039</v>
      </c>
      <c r="I5" s="95">
        <f t="shared" ref="I5:O20" si="0">T5</f>
        <v>6.8188149546311486E-2</v>
      </c>
      <c r="J5" s="95">
        <f t="shared" si="0"/>
        <v>7.2144217496668142E-3</v>
      </c>
      <c r="K5" s="95">
        <f t="shared" si="0"/>
        <v>1.0381451967640816E-2</v>
      </c>
      <c r="L5" s="95">
        <f t="shared" si="0"/>
        <v>8.0634348252088203E-4</v>
      </c>
      <c r="M5" s="95">
        <f t="shared" si="0"/>
        <v>1.3207423157668033E-2</v>
      </c>
      <c r="N5" s="95">
        <f t="shared" si="0"/>
        <v>1.9438016389036934E-3</v>
      </c>
      <c r="O5" s="95">
        <f t="shared" si="0"/>
        <v>4.8760156284982691E-3</v>
      </c>
      <c r="P5" s="96">
        <f>SUM(Table13[[#This Row],[Residential (16,23,53)]:[Contracts]])</f>
        <v>1.0000000000000004</v>
      </c>
      <c r="S5" s="97">
        <v>0.89338239282879039</v>
      </c>
      <c r="T5" s="97">
        <v>6.8188149546311486E-2</v>
      </c>
      <c r="U5" s="97">
        <v>7.2144217496668142E-3</v>
      </c>
      <c r="V5" s="97">
        <v>1.0381451967640816E-2</v>
      </c>
      <c r="W5" s="97">
        <v>8.0634348252088203E-4</v>
      </c>
      <c r="X5" s="97">
        <v>1.3207423157668033E-2</v>
      </c>
      <c r="Y5" s="97">
        <v>1.9438016389036934E-3</v>
      </c>
      <c r="Z5" s="97">
        <v>4.8760156284982691E-3</v>
      </c>
      <c r="AA5" s="98">
        <f>SUM(S5:Z5)</f>
        <v>1.0000000000000004</v>
      </c>
    </row>
    <row r="6" spans="1:27" ht="15.75" x14ac:dyDescent="0.25">
      <c r="A6" s="85">
        <f t="shared" ref="A6:A47" si="1">A5+1</f>
        <v>2</v>
      </c>
      <c r="B6" s="90" t="s">
        <v>482</v>
      </c>
      <c r="C6" s="2" t="s">
        <v>483</v>
      </c>
      <c r="D6" s="2" t="s">
        <v>484</v>
      </c>
      <c r="E6" s="2" t="s">
        <v>485</v>
      </c>
      <c r="F6" s="2" t="s">
        <v>485</v>
      </c>
      <c r="G6" s="2" t="s">
        <v>481</v>
      </c>
      <c r="H6" s="95">
        <f t="shared" ref="H6:O49" si="2">S6</f>
        <v>0.64027341847373132</v>
      </c>
      <c r="I6" s="95">
        <f t="shared" si="0"/>
        <v>0.24706798346532133</v>
      </c>
      <c r="J6" s="95">
        <f t="shared" si="0"/>
        <v>6.7771507712235793E-2</v>
      </c>
      <c r="K6" s="95">
        <f t="shared" si="0"/>
        <v>2.3860646044459758E-2</v>
      </c>
      <c r="L6" s="95">
        <f t="shared" si="0"/>
        <v>2.1323206588256291E-3</v>
      </c>
      <c r="M6" s="95">
        <f t="shared" si="0"/>
        <v>1.5455641745987203E-2</v>
      </c>
      <c r="N6" s="95">
        <f t="shared" si="0"/>
        <v>2.4665874095028168E-3</v>
      </c>
      <c r="O6" s="95">
        <f t="shared" si="0"/>
        <v>9.7189448993624267E-4</v>
      </c>
      <c r="P6" s="96">
        <f>SUM(Table13[[#This Row],[Residential (16,23,53)]:[Contracts]])</f>
        <v>1.0000000000000002</v>
      </c>
      <c r="S6" s="97">
        <v>0.64027341847373132</v>
      </c>
      <c r="T6" s="97">
        <v>0.24706798346532133</v>
      </c>
      <c r="U6" s="97">
        <v>6.7771507712235793E-2</v>
      </c>
      <c r="V6" s="97">
        <v>2.3860646044459758E-2</v>
      </c>
      <c r="W6" s="97">
        <v>2.1323206588256291E-3</v>
      </c>
      <c r="X6" s="97">
        <v>1.5455641745987203E-2</v>
      </c>
      <c r="Y6" s="97">
        <v>2.4665874095028168E-3</v>
      </c>
      <c r="Z6" s="97">
        <v>9.7189448993624267E-4</v>
      </c>
      <c r="AA6" s="98">
        <f t="shared" ref="AA6:AA49" si="3">SUM(S6:Z6)</f>
        <v>1.0000000000000002</v>
      </c>
    </row>
    <row r="7" spans="1:27" ht="15.75" x14ac:dyDescent="0.25">
      <c r="A7" s="85">
        <f t="shared" si="1"/>
        <v>3</v>
      </c>
      <c r="B7" s="90" t="s">
        <v>486</v>
      </c>
      <c r="C7" s="2" t="s">
        <v>487</v>
      </c>
      <c r="D7" s="2" t="s">
        <v>488</v>
      </c>
      <c r="E7" s="2" t="s">
        <v>489</v>
      </c>
      <c r="F7" s="2" t="s">
        <v>489</v>
      </c>
      <c r="G7" s="2" t="s">
        <v>481</v>
      </c>
      <c r="H7" s="95">
        <f t="shared" si="2"/>
        <v>0</v>
      </c>
      <c r="I7" s="95">
        <f t="shared" si="0"/>
        <v>0.84368804170333256</v>
      </c>
      <c r="J7" s="95">
        <f t="shared" si="0"/>
        <v>0.1233517587476801</v>
      </c>
      <c r="K7" s="95">
        <f t="shared" si="0"/>
        <v>1.6752526353153111E-2</v>
      </c>
      <c r="L7" s="95">
        <f t="shared" si="0"/>
        <v>7.6253602628426871E-3</v>
      </c>
      <c r="M7" s="95">
        <f t="shared" si="0"/>
        <v>8.5823129329916821E-3</v>
      </c>
      <c r="N7" s="95">
        <f t="shared" si="0"/>
        <v>0</v>
      </c>
      <c r="O7" s="95">
        <f t="shared" si="0"/>
        <v>0</v>
      </c>
      <c r="P7" s="96">
        <f>SUM(Table13[[#This Row],[Residential (16,23,53)]:[Contracts]])</f>
        <v>1.0000000000000002</v>
      </c>
      <c r="S7" s="97">
        <v>0</v>
      </c>
      <c r="T7" s="97">
        <v>0.84368804170333256</v>
      </c>
      <c r="U7" s="97">
        <v>0.1233517587476801</v>
      </c>
      <c r="V7" s="97">
        <v>1.6752526353153111E-2</v>
      </c>
      <c r="W7" s="97">
        <v>7.6253602628426871E-3</v>
      </c>
      <c r="X7" s="97">
        <v>8.5823129329916821E-3</v>
      </c>
      <c r="Y7" s="97">
        <v>0</v>
      </c>
      <c r="Z7" s="97">
        <v>0</v>
      </c>
      <c r="AA7" s="98">
        <f t="shared" si="3"/>
        <v>1.0000000000000002</v>
      </c>
    </row>
    <row r="8" spans="1:27" ht="15.75" x14ac:dyDescent="0.25">
      <c r="A8" s="85">
        <f t="shared" si="1"/>
        <v>4</v>
      </c>
      <c r="B8" s="90" t="s">
        <v>490</v>
      </c>
      <c r="C8" s="2" t="s">
        <v>491</v>
      </c>
      <c r="D8" s="2" t="s">
        <v>492</v>
      </c>
      <c r="E8" s="2" t="s">
        <v>493</v>
      </c>
      <c r="F8" s="2" t="s">
        <v>494</v>
      </c>
      <c r="G8" s="2" t="s">
        <v>481</v>
      </c>
      <c r="H8" s="95">
        <f t="shared" si="2"/>
        <v>0.51208217930255562</v>
      </c>
      <c r="I8" s="95">
        <f t="shared" si="0"/>
        <v>0.20727784526432427</v>
      </c>
      <c r="J8" s="95">
        <f t="shared" si="0"/>
        <v>7.7870793494187962E-2</v>
      </c>
      <c r="K8" s="95">
        <f t="shared" si="0"/>
        <v>7.3279871923063136E-2</v>
      </c>
      <c r="L8" s="95">
        <f t="shared" si="0"/>
        <v>6.9672618165697161E-3</v>
      </c>
      <c r="M8" s="95">
        <f t="shared" si="0"/>
        <v>8.2310862889885719E-2</v>
      </c>
      <c r="N8" s="95">
        <f t="shared" si="0"/>
        <v>1.1744703400733025E-2</v>
      </c>
      <c r="O8" s="95">
        <f t="shared" si="0"/>
        <v>2.8466481908680421E-2</v>
      </c>
      <c r="P8" s="96">
        <f>SUM(Table13[[#This Row],[Residential (16,23,53)]:[Contracts]])</f>
        <v>1</v>
      </c>
      <c r="S8" s="97">
        <v>0.51208217930255562</v>
      </c>
      <c r="T8" s="97">
        <v>0.20727784526432427</v>
      </c>
      <c r="U8" s="97">
        <v>7.7870793494187962E-2</v>
      </c>
      <c r="V8" s="97">
        <v>7.3279871923063136E-2</v>
      </c>
      <c r="W8" s="97">
        <v>6.9672618165697161E-3</v>
      </c>
      <c r="X8" s="97">
        <v>8.2310862889885719E-2</v>
      </c>
      <c r="Y8" s="97">
        <v>1.1744703400733025E-2</v>
      </c>
      <c r="Z8" s="97">
        <v>2.8466481908680421E-2</v>
      </c>
      <c r="AA8" s="98">
        <f t="shared" si="3"/>
        <v>1</v>
      </c>
    </row>
    <row r="9" spans="1:27" ht="15.75" x14ac:dyDescent="0.25">
      <c r="A9" s="85">
        <f t="shared" si="1"/>
        <v>5</v>
      </c>
      <c r="B9" s="90" t="s">
        <v>490</v>
      </c>
      <c r="C9" s="2" t="s">
        <v>495</v>
      </c>
      <c r="D9" s="2" t="s">
        <v>496</v>
      </c>
      <c r="E9" s="2" t="s">
        <v>493</v>
      </c>
      <c r="F9" s="2" t="s">
        <v>494</v>
      </c>
      <c r="G9" s="2" t="s">
        <v>481</v>
      </c>
      <c r="H9" s="95">
        <f t="shared" si="2"/>
        <v>0.62371798347816998</v>
      </c>
      <c r="I9" s="95">
        <f t="shared" si="0"/>
        <v>0.25246404729542565</v>
      </c>
      <c r="J9" s="95">
        <f t="shared" si="0"/>
        <v>7.2332193821617985E-2</v>
      </c>
      <c r="K9" s="95">
        <f t="shared" si="0"/>
        <v>2.415937117010403E-2</v>
      </c>
      <c r="L9" s="95">
        <f t="shared" si="0"/>
        <v>6.1765755945891957E-3</v>
      </c>
      <c r="M9" s="95">
        <f t="shared" si="0"/>
        <v>2.1149828640093113E-2</v>
      </c>
      <c r="N9" s="95">
        <f t="shared" si="0"/>
        <v>0</v>
      </c>
      <c r="O9" s="95">
        <f t="shared" si="0"/>
        <v>0</v>
      </c>
      <c r="P9" s="96">
        <f>SUM(Table13[[#This Row],[Residential (16,23,53)]:[Contracts]])</f>
        <v>0.99999999999999989</v>
      </c>
      <c r="S9" s="97">
        <v>0.62371798347816998</v>
      </c>
      <c r="T9" s="97">
        <v>0.25246404729542565</v>
      </c>
      <c r="U9" s="97">
        <v>7.2332193821617985E-2</v>
      </c>
      <c r="V9" s="97">
        <v>2.415937117010403E-2</v>
      </c>
      <c r="W9" s="97">
        <v>6.1765755945891957E-3</v>
      </c>
      <c r="X9" s="97">
        <v>2.1149828640093113E-2</v>
      </c>
      <c r="Y9" s="97">
        <v>0</v>
      </c>
      <c r="Z9" s="97">
        <v>0</v>
      </c>
      <c r="AA9" s="98">
        <f t="shared" si="3"/>
        <v>0.99999999999999989</v>
      </c>
    </row>
    <row r="10" spans="1:27" ht="15.75" x14ac:dyDescent="0.25">
      <c r="A10" s="85">
        <f t="shared" si="1"/>
        <v>6</v>
      </c>
      <c r="B10" s="90" t="s">
        <v>497</v>
      </c>
      <c r="C10" s="2" t="s">
        <v>498</v>
      </c>
      <c r="D10" s="2" t="s">
        <v>499</v>
      </c>
      <c r="E10" s="2" t="s">
        <v>500</v>
      </c>
      <c r="F10" s="2" t="s">
        <v>501</v>
      </c>
      <c r="G10" s="2" t="s">
        <v>481</v>
      </c>
      <c r="H10" s="95">
        <f t="shared" si="2"/>
        <v>0</v>
      </c>
      <c r="I10" s="95">
        <f t="shared" si="0"/>
        <v>0</v>
      </c>
      <c r="J10" s="95">
        <f t="shared" si="0"/>
        <v>0</v>
      </c>
      <c r="K10" s="95">
        <f t="shared" si="0"/>
        <v>0</v>
      </c>
      <c r="L10" s="95">
        <f t="shared" si="0"/>
        <v>0</v>
      </c>
      <c r="M10" s="95">
        <f t="shared" si="0"/>
        <v>0</v>
      </c>
      <c r="N10" s="95">
        <f t="shared" si="0"/>
        <v>0</v>
      </c>
      <c r="O10" s="95">
        <f t="shared" si="0"/>
        <v>1</v>
      </c>
      <c r="P10" s="96">
        <f>SUM(Table13[[#This Row],[Residential (16,23,53)]:[Contracts]])</f>
        <v>1</v>
      </c>
      <c r="S10" s="97">
        <v>0</v>
      </c>
      <c r="T10" s="97">
        <v>0</v>
      </c>
      <c r="U10" s="97">
        <v>0</v>
      </c>
      <c r="V10" s="97">
        <v>0</v>
      </c>
      <c r="W10" s="97">
        <v>0</v>
      </c>
      <c r="X10" s="97">
        <v>0</v>
      </c>
      <c r="Y10" s="97">
        <v>0</v>
      </c>
      <c r="Z10" s="97">
        <v>1</v>
      </c>
      <c r="AA10" s="98">
        <f t="shared" si="3"/>
        <v>1</v>
      </c>
    </row>
    <row r="11" spans="1:27" ht="15.75" x14ac:dyDescent="0.25">
      <c r="A11" s="85">
        <f t="shared" si="1"/>
        <v>7</v>
      </c>
      <c r="B11" s="90" t="s">
        <v>502</v>
      </c>
      <c r="C11" s="2" t="s">
        <v>503</v>
      </c>
      <c r="D11" s="2" t="s">
        <v>504</v>
      </c>
      <c r="E11" s="2" t="s">
        <v>480</v>
      </c>
      <c r="F11" s="2" t="s">
        <v>480</v>
      </c>
      <c r="G11" s="2" t="s">
        <v>481</v>
      </c>
      <c r="H11" s="95">
        <f t="shared" si="2"/>
        <v>0.93181218993296577</v>
      </c>
      <c r="I11" s="95">
        <f t="shared" si="0"/>
        <v>6.6374022992721909E-2</v>
      </c>
      <c r="J11" s="95">
        <f t="shared" si="0"/>
        <v>1.5240663982857856E-3</v>
      </c>
      <c r="K11" s="95">
        <f t="shared" si="0"/>
        <v>1.3306327125115006E-4</v>
      </c>
      <c r="L11" s="95">
        <f t="shared" si="0"/>
        <v>1.2962445017071833E-4</v>
      </c>
      <c r="M11" s="95">
        <f t="shared" si="0"/>
        <v>1.5570217669732565E-5</v>
      </c>
      <c r="N11" s="95">
        <f t="shared" si="0"/>
        <v>1.1462736934772441E-6</v>
      </c>
      <c r="O11" s="95">
        <f t="shared" si="0"/>
        <v>1.0316463241295196E-5</v>
      </c>
      <c r="P11" s="96">
        <f>SUM(Table13[[#This Row],[Residential (16,23,53)]:[Contracts]])</f>
        <v>1</v>
      </c>
      <c r="S11" s="97">
        <v>0.93181218993296577</v>
      </c>
      <c r="T11" s="97">
        <v>6.6374022992721909E-2</v>
      </c>
      <c r="U11" s="97">
        <v>1.5240663982857856E-3</v>
      </c>
      <c r="V11" s="97">
        <v>1.3306327125115006E-4</v>
      </c>
      <c r="W11" s="97">
        <v>1.2962445017071833E-4</v>
      </c>
      <c r="X11" s="97">
        <v>1.5570217669732565E-5</v>
      </c>
      <c r="Y11" s="97">
        <v>1.1462736934772441E-6</v>
      </c>
      <c r="Z11" s="97">
        <v>1.0316463241295196E-5</v>
      </c>
      <c r="AA11" s="98">
        <f t="shared" si="3"/>
        <v>1</v>
      </c>
    </row>
    <row r="12" spans="1:27" ht="15.75" x14ac:dyDescent="0.25">
      <c r="A12" s="85">
        <f t="shared" si="1"/>
        <v>8</v>
      </c>
      <c r="B12" s="90" t="s">
        <v>505</v>
      </c>
      <c r="C12" s="2" t="s">
        <v>506</v>
      </c>
      <c r="D12" s="2" t="s">
        <v>507</v>
      </c>
      <c r="E12" s="2" t="s">
        <v>480</v>
      </c>
      <c r="F12" s="2" t="s">
        <v>480</v>
      </c>
      <c r="G12" s="2" t="s">
        <v>481</v>
      </c>
      <c r="H12" s="95">
        <f t="shared" si="2"/>
        <v>0.66497031146147101</v>
      </c>
      <c r="I12" s="95">
        <f t="shared" si="0"/>
        <v>0.2391214504814751</v>
      </c>
      <c r="J12" s="95">
        <f t="shared" si="0"/>
        <v>7.2862685222853843E-2</v>
      </c>
      <c r="K12" s="95">
        <f t="shared" si="0"/>
        <v>0</v>
      </c>
      <c r="L12" s="95">
        <f t="shared" si="0"/>
        <v>2.3045552834200057E-2</v>
      </c>
      <c r="M12" s="95">
        <f t="shared" si="0"/>
        <v>0</v>
      </c>
      <c r="N12" s="95">
        <f t="shared" si="0"/>
        <v>0</v>
      </c>
      <c r="O12" s="95">
        <f t="shared" si="0"/>
        <v>0</v>
      </c>
      <c r="P12" s="96">
        <f>SUM(Table13[[#This Row],[Residential (16,23,53)]:[Contracts]])</f>
        <v>1</v>
      </c>
      <c r="S12" s="97">
        <v>0.66497031146147101</v>
      </c>
      <c r="T12" s="97">
        <v>0.2391214504814751</v>
      </c>
      <c r="U12" s="97">
        <v>7.2862685222853843E-2</v>
      </c>
      <c r="V12" s="97">
        <v>0</v>
      </c>
      <c r="W12" s="97">
        <v>2.3045552834200057E-2</v>
      </c>
      <c r="X12" s="97">
        <v>0</v>
      </c>
      <c r="Y12" s="97">
        <v>0</v>
      </c>
      <c r="Z12" s="97">
        <v>0</v>
      </c>
      <c r="AA12" s="98">
        <f t="shared" si="3"/>
        <v>1</v>
      </c>
    </row>
    <row r="13" spans="1:27" ht="15.75" x14ac:dyDescent="0.25">
      <c r="A13" s="85">
        <f t="shared" si="1"/>
        <v>9</v>
      </c>
      <c r="B13" s="90" t="s">
        <v>477</v>
      </c>
      <c r="C13" s="2" t="s">
        <v>508</v>
      </c>
      <c r="D13" s="2" t="s">
        <v>509</v>
      </c>
      <c r="E13" s="2" t="s">
        <v>485</v>
      </c>
      <c r="F13" s="2" t="s">
        <v>485</v>
      </c>
      <c r="G13" s="2" t="s">
        <v>510</v>
      </c>
      <c r="H13" s="95">
        <f t="shared" si="2"/>
        <v>0.90299536562562055</v>
      </c>
      <c r="I13" s="95">
        <f t="shared" si="0"/>
        <v>7.7116555562716613E-2</v>
      </c>
      <c r="J13" s="95">
        <f t="shared" si="0"/>
        <v>4.0499577076433171E-3</v>
      </c>
      <c r="K13" s="95">
        <f t="shared" si="0"/>
        <v>5.2830013594336016E-3</v>
      </c>
      <c r="L13" s="95">
        <f t="shared" si="0"/>
        <v>4.6097392305153217E-4</v>
      </c>
      <c r="M13" s="95">
        <f t="shared" si="0"/>
        <v>6.6558578835992947E-3</v>
      </c>
      <c r="N13" s="95">
        <f t="shared" si="0"/>
        <v>9.7908931177986152E-4</v>
      </c>
      <c r="O13" s="95">
        <f t="shared" si="0"/>
        <v>2.4591986261552836E-3</v>
      </c>
      <c r="P13" s="96">
        <f>SUM(Table13[[#This Row],[Residential (16,23,53)]:[Contracts]])</f>
        <v>1</v>
      </c>
      <c r="S13" s="97">
        <v>0.90299536562562055</v>
      </c>
      <c r="T13" s="97">
        <v>7.7116555562716613E-2</v>
      </c>
      <c r="U13" s="97">
        <v>4.0499577076433171E-3</v>
      </c>
      <c r="V13" s="97">
        <v>5.2830013594336016E-3</v>
      </c>
      <c r="W13" s="97">
        <v>4.6097392305153217E-4</v>
      </c>
      <c r="X13" s="97">
        <v>6.6558578835992947E-3</v>
      </c>
      <c r="Y13" s="97">
        <v>9.7908931177986152E-4</v>
      </c>
      <c r="Z13" s="97">
        <v>2.4591986261552836E-3</v>
      </c>
      <c r="AA13" s="98">
        <f t="shared" si="3"/>
        <v>1</v>
      </c>
    </row>
    <row r="14" spans="1:27" ht="15.75" x14ac:dyDescent="0.25">
      <c r="A14" s="85">
        <f t="shared" si="1"/>
        <v>10</v>
      </c>
      <c r="B14" s="90" t="s">
        <v>477</v>
      </c>
      <c r="C14" s="2" t="s">
        <v>511</v>
      </c>
      <c r="D14" s="2" t="s">
        <v>512</v>
      </c>
      <c r="E14" s="2" t="s">
        <v>480</v>
      </c>
      <c r="F14" s="2" t="s">
        <v>480</v>
      </c>
      <c r="G14" s="2" t="s">
        <v>481</v>
      </c>
      <c r="H14" s="95">
        <f t="shared" si="2"/>
        <v>0.93202915614516624</v>
      </c>
      <c r="I14" s="95">
        <f t="shared" si="0"/>
        <v>6.6388331197742234E-2</v>
      </c>
      <c r="J14" s="95">
        <f t="shared" si="0"/>
        <v>1.41683754102585E-3</v>
      </c>
      <c r="K14" s="95">
        <f t="shared" si="0"/>
        <v>3.8600200052224924E-5</v>
      </c>
      <c r="L14" s="95">
        <f t="shared" si="0"/>
        <v>1.2248875363107017E-4</v>
      </c>
      <c r="M14" s="95">
        <f t="shared" si="0"/>
        <v>4.5861623824425658E-6</v>
      </c>
      <c r="N14" s="95">
        <f t="shared" si="0"/>
        <v>0</v>
      </c>
      <c r="O14" s="95">
        <f t="shared" si="0"/>
        <v>0</v>
      </c>
      <c r="P14" s="96">
        <f>SUM(Table13[[#This Row],[Residential (16,23,53)]:[Contracts]])</f>
        <v>1</v>
      </c>
      <c r="S14" s="97">
        <v>0.93202915614516624</v>
      </c>
      <c r="T14" s="97">
        <v>6.6388331197742234E-2</v>
      </c>
      <c r="U14" s="97">
        <v>1.41683754102585E-3</v>
      </c>
      <c r="V14" s="97">
        <v>3.8600200052224924E-5</v>
      </c>
      <c r="W14" s="97">
        <v>1.2248875363107017E-4</v>
      </c>
      <c r="X14" s="97">
        <v>4.5861623824425658E-6</v>
      </c>
      <c r="Y14" s="97">
        <v>0</v>
      </c>
      <c r="Z14" s="97">
        <v>0</v>
      </c>
      <c r="AA14" s="98">
        <f t="shared" si="3"/>
        <v>1</v>
      </c>
    </row>
    <row r="15" spans="1:27" ht="15.75" x14ac:dyDescent="0.25">
      <c r="A15" s="85">
        <f t="shared" si="1"/>
        <v>11</v>
      </c>
      <c r="B15" s="90" t="s">
        <v>505</v>
      </c>
      <c r="C15" s="2" t="s">
        <v>513</v>
      </c>
      <c r="D15" s="2" t="s">
        <v>514</v>
      </c>
      <c r="E15" s="2" t="s">
        <v>480</v>
      </c>
      <c r="F15" s="2" t="s">
        <v>480</v>
      </c>
      <c r="G15" s="2" t="s">
        <v>481</v>
      </c>
      <c r="H15" s="95">
        <f t="shared" si="2"/>
        <v>0.93208223342774676</v>
      </c>
      <c r="I15" s="95">
        <f t="shared" si="0"/>
        <v>6.6393258492455948E-2</v>
      </c>
      <c r="J15" s="95">
        <f t="shared" si="0"/>
        <v>1.5245080797972722E-3</v>
      </c>
      <c r="K15" s="95">
        <f t="shared" si="0"/>
        <v>0</v>
      </c>
      <c r="L15" s="95">
        <f t="shared" si="0"/>
        <v>0</v>
      </c>
      <c r="M15" s="95">
        <f t="shared" si="0"/>
        <v>0</v>
      </c>
      <c r="N15" s="95">
        <f t="shared" si="0"/>
        <v>0</v>
      </c>
      <c r="O15" s="95">
        <f t="shared" si="0"/>
        <v>0</v>
      </c>
      <c r="P15" s="96">
        <f>SUM(Table13[[#This Row],[Residential (16,23,53)]:[Contracts]])</f>
        <v>1</v>
      </c>
      <c r="S15" s="97">
        <v>0.93208223342774676</v>
      </c>
      <c r="T15" s="97">
        <v>6.6393258492455948E-2</v>
      </c>
      <c r="U15" s="97">
        <v>1.5245080797972722E-3</v>
      </c>
      <c r="V15" s="97">
        <v>0</v>
      </c>
      <c r="W15" s="97">
        <v>0</v>
      </c>
      <c r="X15" s="97">
        <v>0</v>
      </c>
      <c r="Y15" s="97">
        <v>0</v>
      </c>
      <c r="Z15" s="97">
        <v>0</v>
      </c>
      <c r="AA15" s="98">
        <f t="shared" si="3"/>
        <v>1</v>
      </c>
    </row>
    <row r="16" spans="1:27" ht="15.75" x14ac:dyDescent="0.25">
      <c r="A16" s="85">
        <f t="shared" si="1"/>
        <v>12</v>
      </c>
      <c r="B16" s="90" t="s">
        <v>497</v>
      </c>
      <c r="C16" s="2" t="s">
        <v>515</v>
      </c>
      <c r="D16" s="2" t="s">
        <v>516</v>
      </c>
      <c r="E16" s="2" t="s">
        <v>480</v>
      </c>
      <c r="F16" s="2" t="s">
        <v>480</v>
      </c>
      <c r="G16" s="2" t="s">
        <v>481</v>
      </c>
      <c r="H16" s="95">
        <f t="shared" si="2"/>
        <v>0</v>
      </c>
      <c r="I16" s="95">
        <f t="shared" si="0"/>
        <v>0</v>
      </c>
      <c r="J16" s="95">
        <f t="shared" si="0"/>
        <v>0</v>
      </c>
      <c r="K16" s="95">
        <f t="shared" si="0"/>
        <v>0.78210669270252897</v>
      </c>
      <c r="L16" s="95">
        <f t="shared" si="0"/>
        <v>0</v>
      </c>
      <c r="M16" s="95">
        <f t="shared" si="0"/>
        <v>4.8458338799059177E-2</v>
      </c>
      <c r="N16" s="95">
        <f t="shared" si="0"/>
        <v>2.6936425273880297E-2</v>
      </c>
      <c r="O16" s="95">
        <f t="shared" si="0"/>
        <v>0.14249854322453148</v>
      </c>
      <c r="P16" s="96">
        <f>SUM(Table13[[#This Row],[Residential (16,23,53)]:[Contracts]])</f>
        <v>0.99999999999999989</v>
      </c>
      <c r="S16" s="97">
        <v>0</v>
      </c>
      <c r="T16" s="97">
        <v>0</v>
      </c>
      <c r="U16" s="97">
        <v>0</v>
      </c>
      <c r="V16" s="97">
        <v>0.78210669270252897</v>
      </c>
      <c r="W16" s="97">
        <v>0</v>
      </c>
      <c r="X16" s="97">
        <v>4.8458338799059177E-2</v>
      </c>
      <c r="Y16" s="97">
        <v>2.6936425273880297E-2</v>
      </c>
      <c r="Z16" s="97">
        <v>0.14249854322453148</v>
      </c>
      <c r="AA16" s="98">
        <f t="shared" si="3"/>
        <v>0.99999999999999989</v>
      </c>
    </row>
    <row r="17" spans="1:27" ht="15.75" x14ac:dyDescent="0.25">
      <c r="A17" s="85">
        <f t="shared" si="1"/>
        <v>13</v>
      </c>
      <c r="B17" s="90" t="s">
        <v>517</v>
      </c>
      <c r="C17" s="2" t="s">
        <v>518</v>
      </c>
      <c r="D17" s="2" t="s">
        <v>519</v>
      </c>
      <c r="E17" s="2" t="s">
        <v>485</v>
      </c>
      <c r="F17" s="2" t="s">
        <v>485</v>
      </c>
      <c r="G17" s="2" t="s">
        <v>510</v>
      </c>
      <c r="H17" s="95">
        <f t="shared" si="2"/>
        <v>0.61447167744432407</v>
      </c>
      <c r="I17" s="95">
        <f t="shared" si="0"/>
        <v>0.28945221078265665</v>
      </c>
      <c r="J17" s="95">
        <f t="shared" si="0"/>
        <v>5.8090295546883226E-2</v>
      </c>
      <c r="K17" s="95">
        <f t="shared" si="0"/>
        <v>2.0674476972875624E-2</v>
      </c>
      <c r="L17" s="95">
        <f t="shared" si="0"/>
        <v>2.2239301220242469E-3</v>
      </c>
      <c r="M17" s="95">
        <f t="shared" si="0"/>
        <v>1.2406850417300986E-2</v>
      </c>
      <c r="N17" s="95">
        <f t="shared" si="0"/>
        <v>1.9098952881367235E-3</v>
      </c>
      <c r="O17" s="95">
        <f t="shared" si="0"/>
        <v>7.7066342579829321E-4</v>
      </c>
      <c r="P17" s="96">
        <f>SUM(Table13[[#This Row],[Residential (16,23,53)]:[Contracts]])</f>
        <v>0.99999999999999978</v>
      </c>
      <c r="S17" s="97">
        <v>0.61447167744432407</v>
      </c>
      <c r="T17" s="97">
        <v>0.28945221078265665</v>
      </c>
      <c r="U17" s="97">
        <v>5.8090295546883226E-2</v>
      </c>
      <c r="V17" s="97">
        <v>2.0674476972875624E-2</v>
      </c>
      <c r="W17" s="97">
        <v>2.2239301220242469E-3</v>
      </c>
      <c r="X17" s="97">
        <v>1.2406850417300986E-2</v>
      </c>
      <c r="Y17" s="97">
        <v>1.9098952881367235E-3</v>
      </c>
      <c r="Z17" s="97">
        <v>7.7066342579829321E-4</v>
      </c>
      <c r="AA17" s="98">
        <f t="shared" si="3"/>
        <v>0.99999999999999978</v>
      </c>
    </row>
    <row r="18" spans="1:27" ht="15.75" x14ac:dyDescent="0.25">
      <c r="A18" s="85">
        <f t="shared" si="1"/>
        <v>14</v>
      </c>
      <c r="B18" s="90" t="s">
        <v>517</v>
      </c>
      <c r="C18" s="2" t="s">
        <v>520</v>
      </c>
      <c r="D18" s="2" t="s">
        <v>521</v>
      </c>
      <c r="E18" s="2" t="s">
        <v>485</v>
      </c>
      <c r="F18" s="2" t="s">
        <v>485</v>
      </c>
      <c r="G18" s="2" t="s">
        <v>510</v>
      </c>
      <c r="H18" s="95">
        <f t="shared" si="2"/>
        <v>0.61614339410179253</v>
      </c>
      <c r="I18" s="95">
        <f t="shared" si="0"/>
        <v>0.2714329616092504</v>
      </c>
      <c r="J18" s="95">
        <f t="shared" si="0"/>
        <v>6.7094749777565285E-2</v>
      </c>
      <c r="K18" s="95">
        <f t="shared" si="0"/>
        <v>2.5272046493310253E-2</v>
      </c>
      <c r="L18" s="95">
        <f t="shared" si="0"/>
        <v>2.7477786730437364E-3</v>
      </c>
      <c r="M18" s="95">
        <f t="shared" si="0"/>
        <v>1.4193260542503743E-2</v>
      </c>
      <c r="N18" s="95">
        <f t="shared" si="0"/>
        <v>2.145617187295004E-3</v>
      </c>
      <c r="O18" s="95">
        <f t="shared" si="0"/>
        <v>9.7019161523897632E-4</v>
      </c>
      <c r="P18" s="96">
        <f>SUM(Table13[[#This Row],[Residential (16,23,53)]:[Contracts]])</f>
        <v>0.99999999999999989</v>
      </c>
      <c r="S18" s="97">
        <v>0.61614339410179253</v>
      </c>
      <c r="T18" s="97">
        <v>0.2714329616092504</v>
      </c>
      <c r="U18" s="97">
        <v>6.7094749777565285E-2</v>
      </c>
      <c r="V18" s="97">
        <v>2.5272046493310253E-2</v>
      </c>
      <c r="W18" s="97">
        <v>2.7477786730437364E-3</v>
      </c>
      <c r="X18" s="97">
        <v>1.4193260542503743E-2</v>
      </c>
      <c r="Y18" s="97">
        <v>2.145617187295004E-3</v>
      </c>
      <c r="Z18" s="97">
        <v>9.7019161523897632E-4</v>
      </c>
      <c r="AA18" s="98">
        <f t="shared" si="3"/>
        <v>0.99999999999999989</v>
      </c>
    </row>
    <row r="19" spans="1:27" ht="15.75" x14ac:dyDescent="0.25">
      <c r="A19" s="85">
        <f t="shared" si="1"/>
        <v>15</v>
      </c>
      <c r="B19" s="90" t="s">
        <v>497</v>
      </c>
      <c r="C19" s="2" t="s">
        <v>497</v>
      </c>
      <c r="D19" s="2" t="s">
        <v>522</v>
      </c>
      <c r="E19" s="2" t="s">
        <v>523</v>
      </c>
      <c r="F19" s="2" t="s">
        <v>485</v>
      </c>
      <c r="G19" s="2" t="s">
        <v>510</v>
      </c>
      <c r="H19" s="95">
        <f t="shared" si="2"/>
        <v>0.61037170035055466</v>
      </c>
      <c r="I19" s="95">
        <f t="shared" si="0"/>
        <v>0.31533004955296701</v>
      </c>
      <c r="J19" s="95">
        <f t="shared" si="0"/>
        <v>4.3136603219356431E-2</v>
      </c>
      <c r="K19" s="95">
        <f t="shared" si="0"/>
        <v>1.7531390341903288E-2</v>
      </c>
      <c r="L19" s="95">
        <f t="shared" si="0"/>
        <v>1.668911527429956E-3</v>
      </c>
      <c r="M19" s="95">
        <f t="shared" si="0"/>
        <v>9.1484797463190059E-3</v>
      </c>
      <c r="N19" s="95">
        <f t="shared" si="0"/>
        <v>1.7269525824709052E-3</v>
      </c>
      <c r="O19" s="95">
        <f t="shared" si="0"/>
        <v>1.0859126789986432E-3</v>
      </c>
      <c r="P19" s="96">
        <f>SUM(Table13[[#This Row],[Residential (16,23,53)]:[Contracts]])</f>
        <v>0.99999999999999989</v>
      </c>
      <c r="S19" s="97">
        <v>0.61037170035055466</v>
      </c>
      <c r="T19" s="97">
        <v>0.31533004955296701</v>
      </c>
      <c r="U19" s="97">
        <v>4.3136603219356431E-2</v>
      </c>
      <c r="V19" s="97">
        <v>1.7531390341903288E-2</v>
      </c>
      <c r="W19" s="97">
        <v>1.668911527429956E-3</v>
      </c>
      <c r="X19" s="97">
        <v>9.1484797463190059E-3</v>
      </c>
      <c r="Y19" s="97">
        <v>1.7269525824709052E-3</v>
      </c>
      <c r="Z19" s="97">
        <v>1.0859126789986432E-3</v>
      </c>
      <c r="AA19" s="98">
        <f t="shared" si="3"/>
        <v>0.99999999999999989</v>
      </c>
    </row>
    <row r="20" spans="1:27" ht="15.75" x14ac:dyDescent="0.25">
      <c r="A20" s="85">
        <f t="shared" si="1"/>
        <v>16</v>
      </c>
      <c r="B20" s="90" t="s">
        <v>517</v>
      </c>
      <c r="C20" s="2" t="s">
        <v>524</v>
      </c>
      <c r="D20" s="2" t="s">
        <v>525</v>
      </c>
      <c r="E20" s="2" t="s">
        <v>485</v>
      </c>
      <c r="F20" s="2" t="s">
        <v>485</v>
      </c>
      <c r="G20" s="2" t="s">
        <v>510</v>
      </c>
      <c r="H20" s="95">
        <f t="shared" si="2"/>
        <v>0.58707102135368383</v>
      </c>
      <c r="I20" s="95">
        <f t="shared" si="0"/>
        <v>0.33543508162654528</v>
      </c>
      <c r="J20" s="95">
        <f t="shared" si="0"/>
        <v>4.4965486676939274E-2</v>
      </c>
      <c r="K20" s="95">
        <f t="shared" si="0"/>
        <v>1.8255605667275337E-2</v>
      </c>
      <c r="L20" s="95">
        <f t="shared" si="0"/>
        <v>1.5637443437844607E-3</v>
      </c>
      <c r="M20" s="95">
        <f t="shared" si="0"/>
        <v>9.8314628123495253E-3</v>
      </c>
      <c r="N20" s="95">
        <f t="shared" si="0"/>
        <v>1.6525741874092977E-3</v>
      </c>
      <c r="O20" s="95">
        <f t="shared" si="0"/>
        <v>1.2250233320130336E-3</v>
      </c>
      <c r="P20" s="96">
        <f>SUM(Table13[[#This Row],[Residential (16,23,53)]:[Contracts]])</f>
        <v>0.99999999999999989</v>
      </c>
      <c r="S20" s="97">
        <v>0.58707102135368383</v>
      </c>
      <c r="T20" s="97">
        <v>0.33543508162654528</v>
      </c>
      <c r="U20" s="97">
        <v>4.4965486676939274E-2</v>
      </c>
      <c r="V20" s="97">
        <v>1.8255605667275337E-2</v>
      </c>
      <c r="W20" s="97">
        <v>1.5637443437844607E-3</v>
      </c>
      <c r="X20" s="97">
        <v>9.8314628123495253E-3</v>
      </c>
      <c r="Y20" s="97">
        <v>1.6525741874092977E-3</v>
      </c>
      <c r="Z20" s="97">
        <v>1.2250233320130336E-3</v>
      </c>
      <c r="AA20" s="98">
        <f t="shared" si="3"/>
        <v>0.99999999999999989</v>
      </c>
    </row>
    <row r="21" spans="1:27" ht="15.75" x14ac:dyDescent="0.25">
      <c r="A21" s="85">
        <f t="shared" si="1"/>
        <v>17</v>
      </c>
      <c r="B21" s="90" t="s">
        <v>526</v>
      </c>
      <c r="C21" s="2" t="s">
        <v>527</v>
      </c>
      <c r="D21" s="2" t="s">
        <v>528</v>
      </c>
      <c r="E21" s="2" t="s">
        <v>485</v>
      </c>
      <c r="F21" s="2" t="s">
        <v>485</v>
      </c>
      <c r="G21" s="2" t="s">
        <v>510</v>
      </c>
      <c r="H21" s="95">
        <f t="shared" si="2"/>
        <v>0.64252346103936253</v>
      </c>
      <c r="I21" s="95">
        <f t="shared" si="2"/>
        <v>0.27331724017844411</v>
      </c>
      <c r="J21" s="95">
        <f t="shared" si="2"/>
        <v>4.8193843052678258E-2</v>
      </c>
      <c r="K21" s="95">
        <f t="shared" si="2"/>
        <v>1.9248371565217404E-2</v>
      </c>
      <c r="L21" s="95">
        <f t="shared" si="2"/>
        <v>2.062912365568569E-3</v>
      </c>
      <c r="M21" s="95">
        <f t="shared" si="2"/>
        <v>1.1416670319054922E-2</v>
      </c>
      <c r="N21" s="95">
        <f t="shared" si="2"/>
        <v>1.8317859793383429E-3</v>
      </c>
      <c r="O21" s="95">
        <f t="shared" si="2"/>
        <v>1.4057155003360383E-3</v>
      </c>
      <c r="P21" s="96">
        <f>SUM(Table13[[#This Row],[Residential (16,23,53)]:[Contracts]])</f>
        <v>1.0000000000000002</v>
      </c>
      <c r="S21" s="97">
        <v>0.64252346103936253</v>
      </c>
      <c r="T21" s="97">
        <v>0.27331724017844411</v>
      </c>
      <c r="U21" s="97">
        <v>4.8193843052678258E-2</v>
      </c>
      <c r="V21" s="97">
        <v>1.9248371565217404E-2</v>
      </c>
      <c r="W21" s="97">
        <v>2.062912365568569E-3</v>
      </c>
      <c r="X21" s="97">
        <v>1.1416670319054922E-2</v>
      </c>
      <c r="Y21" s="97">
        <v>1.8317859793383429E-3</v>
      </c>
      <c r="Z21" s="97">
        <v>1.4057155003360383E-3</v>
      </c>
      <c r="AA21" s="98">
        <f t="shared" si="3"/>
        <v>1.0000000000000002</v>
      </c>
    </row>
    <row r="22" spans="1:27" ht="47.25" x14ac:dyDescent="0.25">
      <c r="A22" s="85">
        <f t="shared" si="1"/>
        <v>18</v>
      </c>
      <c r="B22" s="90" t="s">
        <v>529</v>
      </c>
      <c r="C22" s="2" t="s">
        <v>530</v>
      </c>
      <c r="D22" s="2" t="s">
        <v>531</v>
      </c>
      <c r="E22" s="2" t="s">
        <v>532</v>
      </c>
      <c r="F22" s="2" t="s">
        <v>501</v>
      </c>
      <c r="G22" s="2" t="s">
        <v>481</v>
      </c>
      <c r="H22" s="95">
        <f t="shared" si="2"/>
        <v>0.68754812836898582</v>
      </c>
      <c r="I22" s="95">
        <f t="shared" si="2"/>
        <v>0.23361635314472012</v>
      </c>
      <c r="J22" s="95">
        <f t="shared" si="2"/>
        <v>4.9703479243547052E-2</v>
      </c>
      <c r="K22" s="95">
        <f t="shared" si="2"/>
        <v>1.1790825357775045E-2</v>
      </c>
      <c r="L22" s="95">
        <f t="shared" si="2"/>
        <v>5.8204074285199961E-3</v>
      </c>
      <c r="M22" s="95">
        <f t="shared" si="2"/>
        <v>1.1520806456451952E-2</v>
      </c>
      <c r="N22" s="95">
        <f t="shared" si="2"/>
        <v>0</v>
      </c>
      <c r="O22" s="95">
        <f t="shared" si="2"/>
        <v>0</v>
      </c>
      <c r="P22" s="96">
        <f>SUM(Table13[[#This Row],[Residential (16,23,53)]:[Contracts]])</f>
        <v>0.99999999999999989</v>
      </c>
      <c r="S22" s="97">
        <v>0.68754812836898582</v>
      </c>
      <c r="T22" s="97">
        <v>0.23361635314472012</v>
      </c>
      <c r="U22" s="97">
        <v>4.9703479243547052E-2</v>
      </c>
      <c r="V22" s="97">
        <v>1.1790825357775045E-2</v>
      </c>
      <c r="W22" s="97">
        <v>5.8204074285199961E-3</v>
      </c>
      <c r="X22" s="97">
        <v>1.1520806456451952E-2</v>
      </c>
      <c r="Y22" s="97">
        <v>0</v>
      </c>
      <c r="Z22" s="97">
        <v>0</v>
      </c>
      <c r="AA22" s="98">
        <f t="shared" si="3"/>
        <v>0.99999999999999989</v>
      </c>
    </row>
    <row r="23" spans="1:27" ht="15.75" x14ac:dyDescent="0.25">
      <c r="A23" s="85">
        <f t="shared" si="1"/>
        <v>19</v>
      </c>
      <c r="B23" s="90" t="s">
        <v>533</v>
      </c>
      <c r="C23" s="2" t="s">
        <v>533</v>
      </c>
      <c r="D23" s="2" t="s">
        <v>534</v>
      </c>
      <c r="E23" s="2" t="s">
        <v>485</v>
      </c>
      <c r="F23" s="2" t="s">
        <v>485</v>
      </c>
      <c r="G23" s="2" t="s">
        <v>510</v>
      </c>
      <c r="H23" s="95">
        <f t="shared" si="2"/>
        <v>0.65399069137679233</v>
      </c>
      <c r="I23" s="95">
        <f t="shared" si="2"/>
        <v>0.26548701223132759</v>
      </c>
      <c r="J23" s="95">
        <f t="shared" si="2"/>
        <v>4.6142508113320511E-2</v>
      </c>
      <c r="K23" s="95">
        <f t="shared" si="2"/>
        <v>1.8413518810073283E-2</v>
      </c>
      <c r="L23" s="95">
        <f t="shared" si="2"/>
        <v>1.9752412110646224E-3</v>
      </c>
      <c r="M23" s="95">
        <f t="shared" si="2"/>
        <v>1.0896698111783993E-2</v>
      </c>
      <c r="N23" s="95">
        <f t="shared" si="2"/>
        <v>1.7528030621361951E-3</v>
      </c>
      <c r="O23" s="95">
        <f t="shared" si="2"/>
        <v>1.3415270835015617E-3</v>
      </c>
      <c r="P23" s="96">
        <f>SUM(Table13[[#This Row],[Residential (16,23,53)]:[Contracts]])</f>
        <v>1</v>
      </c>
      <c r="S23" s="97">
        <v>0.65399069137679233</v>
      </c>
      <c r="T23" s="97">
        <v>0.26548701223132759</v>
      </c>
      <c r="U23" s="97">
        <v>4.6142508113320511E-2</v>
      </c>
      <c r="V23" s="97">
        <v>1.8413518810073283E-2</v>
      </c>
      <c r="W23" s="97">
        <v>1.9752412110646224E-3</v>
      </c>
      <c r="X23" s="97">
        <v>1.0896698111783993E-2</v>
      </c>
      <c r="Y23" s="97">
        <v>1.7528030621361951E-3</v>
      </c>
      <c r="Z23" s="97">
        <v>1.3415270835015617E-3</v>
      </c>
      <c r="AA23" s="98">
        <f t="shared" si="3"/>
        <v>1</v>
      </c>
    </row>
    <row r="24" spans="1:27" ht="15.75" x14ac:dyDescent="0.25">
      <c r="A24" s="85">
        <f t="shared" si="1"/>
        <v>20</v>
      </c>
      <c r="B24" s="90" t="s">
        <v>497</v>
      </c>
      <c r="C24" s="2" t="s">
        <v>535</v>
      </c>
      <c r="D24" s="2" t="s">
        <v>536</v>
      </c>
      <c r="E24" s="2"/>
      <c r="F24" s="2" t="s">
        <v>501</v>
      </c>
      <c r="G24" s="2" t="s">
        <v>481</v>
      </c>
      <c r="H24" s="95">
        <f t="shared" si="2"/>
        <v>0.68674197603104103</v>
      </c>
      <c r="I24" s="95">
        <f t="shared" si="2"/>
        <v>0.26031525021366381</v>
      </c>
      <c r="J24" s="95">
        <f t="shared" si="2"/>
        <v>5.1668484798709648E-2</v>
      </c>
      <c r="K24" s="95">
        <f t="shared" si="2"/>
        <v>9.8903878736158611E-4</v>
      </c>
      <c r="L24" s="95">
        <f t="shared" si="2"/>
        <v>2.852501692239329E-4</v>
      </c>
      <c r="M24" s="95">
        <f t="shared" si="2"/>
        <v>0</v>
      </c>
      <c r="N24" s="95">
        <f t="shared" si="2"/>
        <v>0</v>
      </c>
      <c r="O24" s="95">
        <f t="shared" si="2"/>
        <v>0</v>
      </c>
      <c r="P24" s="96">
        <f>SUM(Table13[[#This Row],[Residential (16,23,53)]:[Contracts]])</f>
        <v>1</v>
      </c>
      <c r="S24" s="97">
        <v>0.68674197603104103</v>
      </c>
      <c r="T24" s="97">
        <v>0.26031525021366381</v>
      </c>
      <c r="U24" s="97">
        <v>5.1668484798709648E-2</v>
      </c>
      <c r="V24" s="97">
        <v>9.8903878736158611E-4</v>
      </c>
      <c r="W24" s="97">
        <v>2.852501692239329E-4</v>
      </c>
      <c r="X24" s="97">
        <v>0</v>
      </c>
      <c r="Y24" s="97">
        <v>0</v>
      </c>
      <c r="Z24" s="97">
        <v>0</v>
      </c>
      <c r="AA24" s="98">
        <f t="shared" si="3"/>
        <v>1</v>
      </c>
    </row>
    <row r="25" spans="1:27" ht="15.75" x14ac:dyDescent="0.25">
      <c r="A25" s="85">
        <f t="shared" si="1"/>
        <v>21</v>
      </c>
      <c r="B25" s="90" t="s">
        <v>537</v>
      </c>
      <c r="C25" s="2" t="s">
        <v>538</v>
      </c>
      <c r="D25" s="2" t="s">
        <v>539</v>
      </c>
      <c r="E25" s="2" t="s">
        <v>485</v>
      </c>
      <c r="F25" s="2" t="s">
        <v>485</v>
      </c>
      <c r="G25" s="2" t="s">
        <v>510</v>
      </c>
      <c r="H25" s="95">
        <f t="shared" si="2"/>
        <v>0.68754812836898582</v>
      </c>
      <c r="I25" s="95">
        <f t="shared" si="2"/>
        <v>0.23361635314472012</v>
      </c>
      <c r="J25" s="95">
        <f t="shared" si="2"/>
        <v>4.9703479243547059E-2</v>
      </c>
      <c r="K25" s="95">
        <f t="shared" si="2"/>
        <v>1.1790825357775045E-2</v>
      </c>
      <c r="L25" s="95">
        <f t="shared" si="2"/>
        <v>5.8204074285199952E-3</v>
      </c>
      <c r="M25" s="95">
        <f t="shared" si="2"/>
        <v>1.1520806456451952E-2</v>
      </c>
      <c r="N25" s="95">
        <f t="shared" si="2"/>
        <v>0</v>
      </c>
      <c r="O25" s="95">
        <f t="shared" si="2"/>
        <v>0</v>
      </c>
      <c r="P25" s="96">
        <f>SUM(Table13[[#This Row],[Residential (16,23,53)]:[Contracts]])</f>
        <v>0.99999999999999989</v>
      </c>
      <c r="S25" s="97">
        <v>0.68754812836898582</v>
      </c>
      <c r="T25" s="97">
        <v>0.23361635314472012</v>
      </c>
      <c r="U25" s="97">
        <v>4.9703479243547059E-2</v>
      </c>
      <c r="V25" s="97">
        <v>1.1790825357775045E-2</v>
      </c>
      <c r="W25" s="97">
        <v>5.8204074285199952E-3</v>
      </c>
      <c r="X25" s="97">
        <v>1.1520806456451952E-2</v>
      </c>
      <c r="Y25" s="97">
        <v>0</v>
      </c>
      <c r="Z25" s="97">
        <v>0</v>
      </c>
      <c r="AA25" s="98">
        <f t="shared" si="3"/>
        <v>0.99999999999999989</v>
      </c>
    </row>
    <row r="26" spans="1:27" ht="15.75" x14ac:dyDescent="0.25">
      <c r="A26" s="85">
        <f t="shared" si="1"/>
        <v>22</v>
      </c>
      <c r="B26" s="90" t="s">
        <v>540</v>
      </c>
      <c r="C26" s="2" t="s">
        <v>541</v>
      </c>
      <c r="D26" s="2" t="s">
        <v>542</v>
      </c>
      <c r="E26" s="2" t="s">
        <v>500</v>
      </c>
      <c r="F26" s="2" t="s">
        <v>501</v>
      </c>
      <c r="G26" s="2" t="s">
        <v>481</v>
      </c>
      <c r="H26" s="95">
        <f t="shared" si="2"/>
        <v>0.64248258320679263</v>
      </c>
      <c r="I26" s="95">
        <f t="shared" si="2"/>
        <v>0.24792045345703406</v>
      </c>
      <c r="J26" s="95">
        <f t="shared" si="2"/>
        <v>6.8005342852699949E-2</v>
      </c>
      <c r="K26" s="95">
        <f t="shared" si="2"/>
        <v>2.3942973525546096E-2</v>
      </c>
      <c r="L26" s="95">
        <f t="shared" si="2"/>
        <v>2.139677902564226E-3</v>
      </c>
      <c r="M26" s="95">
        <f t="shared" si="2"/>
        <v>1.5508969055363029E-2</v>
      </c>
      <c r="N26" s="95">
        <f t="shared" si="2"/>
        <v>0</v>
      </c>
      <c r="O26" s="95">
        <f t="shared" si="2"/>
        <v>0</v>
      </c>
      <c r="P26" s="96">
        <f>SUM(Table13[[#This Row],[Residential (16,23,53)]:[Contracts]])</f>
        <v>1</v>
      </c>
      <c r="S26" s="97">
        <v>0.64248258320679263</v>
      </c>
      <c r="T26" s="97">
        <v>0.24792045345703406</v>
      </c>
      <c r="U26" s="97">
        <v>6.8005342852699949E-2</v>
      </c>
      <c r="V26" s="97">
        <v>2.3942973525546096E-2</v>
      </c>
      <c r="W26" s="97">
        <v>2.139677902564226E-3</v>
      </c>
      <c r="X26" s="97">
        <v>1.5508969055363029E-2</v>
      </c>
      <c r="Y26" s="97">
        <v>0</v>
      </c>
      <c r="Z26" s="97">
        <v>0</v>
      </c>
      <c r="AA26" s="98">
        <f t="shared" si="3"/>
        <v>1</v>
      </c>
    </row>
    <row r="27" spans="1:27" ht="15.75" x14ac:dyDescent="0.25">
      <c r="A27" s="85">
        <f t="shared" si="1"/>
        <v>23</v>
      </c>
      <c r="B27" s="90" t="s">
        <v>540</v>
      </c>
      <c r="C27" s="2" t="s">
        <v>543</v>
      </c>
      <c r="D27" s="2" t="s">
        <v>544</v>
      </c>
      <c r="E27" s="2" t="s">
        <v>485</v>
      </c>
      <c r="F27" s="2" t="s">
        <v>485</v>
      </c>
      <c r="G27" s="2" t="s">
        <v>510</v>
      </c>
      <c r="H27" s="95">
        <f t="shared" si="2"/>
        <v>0.64027341847373132</v>
      </c>
      <c r="I27" s="95">
        <f t="shared" si="2"/>
        <v>0.24706798346532133</v>
      </c>
      <c r="J27" s="95">
        <f t="shared" si="2"/>
        <v>6.7771507712235793E-2</v>
      </c>
      <c r="K27" s="95">
        <f t="shared" si="2"/>
        <v>2.3860646044459758E-2</v>
      </c>
      <c r="L27" s="95">
        <f t="shared" si="2"/>
        <v>2.1323206588256291E-3</v>
      </c>
      <c r="M27" s="95">
        <f t="shared" si="2"/>
        <v>1.5455641745987203E-2</v>
      </c>
      <c r="N27" s="95">
        <f t="shared" si="2"/>
        <v>2.4665874095028168E-3</v>
      </c>
      <c r="O27" s="95">
        <f t="shared" si="2"/>
        <v>9.7189448993624267E-4</v>
      </c>
      <c r="P27" s="96">
        <f>SUM(Table13[[#This Row],[Residential (16,23,53)]:[Contracts]])</f>
        <v>1.0000000000000002</v>
      </c>
      <c r="S27" s="97">
        <v>0.64027341847373132</v>
      </c>
      <c r="T27" s="97">
        <v>0.24706798346532133</v>
      </c>
      <c r="U27" s="97">
        <v>6.7771507712235793E-2</v>
      </c>
      <c r="V27" s="97">
        <v>2.3860646044459758E-2</v>
      </c>
      <c r="W27" s="97">
        <v>2.1323206588256291E-3</v>
      </c>
      <c r="X27" s="97">
        <v>1.5455641745987203E-2</v>
      </c>
      <c r="Y27" s="97">
        <v>2.4665874095028168E-3</v>
      </c>
      <c r="Z27" s="97">
        <v>9.7189448993624267E-4</v>
      </c>
      <c r="AA27" s="98">
        <f t="shared" si="3"/>
        <v>1.0000000000000002</v>
      </c>
    </row>
    <row r="28" spans="1:27" ht="15.75" x14ac:dyDescent="0.25">
      <c r="A28" s="85">
        <f t="shared" si="1"/>
        <v>24</v>
      </c>
      <c r="B28" s="90" t="s">
        <v>517</v>
      </c>
      <c r="C28" s="2" t="s">
        <v>545</v>
      </c>
      <c r="D28" s="2" t="s">
        <v>546</v>
      </c>
      <c r="E28" s="2" t="s">
        <v>485</v>
      </c>
      <c r="F28" s="2" t="s">
        <v>485</v>
      </c>
      <c r="G28" s="2" t="s">
        <v>510</v>
      </c>
      <c r="H28" s="95">
        <f t="shared" si="2"/>
        <v>0.77041874049415238</v>
      </c>
      <c r="I28" s="95">
        <f t="shared" si="2"/>
        <v>0.2251965078456715</v>
      </c>
      <c r="J28" s="95">
        <f t="shared" si="2"/>
        <v>3.8849543264113965E-3</v>
      </c>
      <c r="K28" s="95">
        <f t="shared" si="2"/>
        <v>3.4040931597512755E-5</v>
      </c>
      <c r="L28" s="95">
        <f t="shared" si="2"/>
        <v>4.657564021671479E-4</v>
      </c>
      <c r="M28" s="95">
        <f t="shared" si="2"/>
        <v>0</v>
      </c>
      <c r="N28" s="95">
        <f t="shared" si="2"/>
        <v>0</v>
      </c>
      <c r="O28" s="95">
        <f t="shared" si="2"/>
        <v>0</v>
      </c>
      <c r="P28" s="96">
        <f>SUM(Table13[[#This Row],[Residential (16,23,53)]:[Contracts]])</f>
        <v>1</v>
      </c>
      <c r="S28" s="97">
        <v>0.77041874049415238</v>
      </c>
      <c r="T28" s="97">
        <v>0.2251965078456715</v>
      </c>
      <c r="U28" s="97">
        <v>3.8849543264113965E-3</v>
      </c>
      <c r="V28" s="97">
        <v>3.4040931597512755E-5</v>
      </c>
      <c r="W28" s="97">
        <v>4.657564021671479E-4</v>
      </c>
      <c r="X28" s="97">
        <v>0</v>
      </c>
      <c r="Y28" s="97">
        <v>0</v>
      </c>
      <c r="Z28" s="97">
        <v>0</v>
      </c>
      <c r="AA28" s="98">
        <f t="shared" si="3"/>
        <v>1</v>
      </c>
    </row>
    <row r="29" spans="1:27" ht="15.75" x14ac:dyDescent="0.25">
      <c r="A29" s="85">
        <f t="shared" si="1"/>
        <v>25</v>
      </c>
      <c r="B29" s="90" t="s">
        <v>540</v>
      </c>
      <c r="C29" s="2" t="s">
        <v>547</v>
      </c>
      <c r="D29" s="2" t="s">
        <v>548</v>
      </c>
      <c r="E29" s="2" t="s">
        <v>480</v>
      </c>
      <c r="F29" s="2" t="s">
        <v>480</v>
      </c>
      <c r="G29" s="2" t="s">
        <v>481</v>
      </c>
      <c r="H29" s="95">
        <f t="shared" si="2"/>
        <v>4.5900924168264245E-3</v>
      </c>
      <c r="I29" s="95">
        <f t="shared" si="2"/>
        <v>0.56029645489527991</v>
      </c>
      <c r="J29" s="95">
        <f t="shared" si="2"/>
        <v>0.25236858900669856</v>
      </c>
      <c r="K29" s="95">
        <f t="shared" si="2"/>
        <v>0.12468871664540424</v>
      </c>
      <c r="L29" s="95">
        <f t="shared" si="2"/>
        <v>2.3621124437316003E-2</v>
      </c>
      <c r="M29" s="95">
        <f t="shared" si="2"/>
        <v>3.143582942584329E-2</v>
      </c>
      <c r="N29" s="95">
        <f t="shared" si="2"/>
        <v>1.4995965863158114E-3</v>
      </c>
      <c r="O29" s="95">
        <f t="shared" si="2"/>
        <v>1.4995965863158114E-3</v>
      </c>
      <c r="P29" s="96">
        <f>SUM(Table13[[#This Row],[Residential (16,23,53)]:[Contracts]])</f>
        <v>1</v>
      </c>
      <c r="S29" s="97">
        <v>4.5900924168264245E-3</v>
      </c>
      <c r="T29" s="97">
        <v>0.56029645489527991</v>
      </c>
      <c r="U29" s="97">
        <v>0.25236858900669856</v>
      </c>
      <c r="V29" s="97">
        <v>0.12468871664540424</v>
      </c>
      <c r="W29" s="97">
        <v>2.3621124437316003E-2</v>
      </c>
      <c r="X29" s="97">
        <v>3.143582942584329E-2</v>
      </c>
      <c r="Y29" s="97">
        <v>1.4995965863158114E-3</v>
      </c>
      <c r="Z29" s="97">
        <v>1.4995965863158114E-3</v>
      </c>
      <c r="AA29" s="98">
        <f t="shared" si="3"/>
        <v>1</v>
      </c>
    </row>
    <row r="30" spans="1:27" ht="15.75" x14ac:dyDescent="0.25">
      <c r="A30" s="85">
        <f t="shared" si="1"/>
        <v>26</v>
      </c>
      <c r="B30" s="90" t="s">
        <v>497</v>
      </c>
      <c r="C30" s="2" t="s">
        <v>549</v>
      </c>
      <c r="D30" s="2" t="s">
        <v>550</v>
      </c>
      <c r="E30" s="2" t="s">
        <v>480</v>
      </c>
      <c r="F30" s="2" t="s">
        <v>480</v>
      </c>
      <c r="G30" s="2" t="s">
        <v>481</v>
      </c>
      <c r="H30" s="95">
        <f t="shared" si="2"/>
        <v>0.77041874049415238</v>
      </c>
      <c r="I30" s="95">
        <f t="shared" si="2"/>
        <v>0.2251965078456715</v>
      </c>
      <c r="J30" s="95">
        <f t="shared" si="2"/>
        <v>3.8849543264113965E-3</v>
      </c>
      <c r="K30" s="95">
        <f t="shared" si="2"/>
        <v>3.4040931597512748E-5</v>
      </c>
      <c r="L30" s="95">
        <f t="shared" si="2"/>
        <v>4.6575640216714784E-4</v>
      </c>
      <c r="M30" s="95">
        <f t="shared" si="2"/>
        <v>0</v>
      </c>
      <c r="N30" s="95">
        <f t="shared" si="2"/>
        <v>0</v>
      </c>
      <c r="O30" s="95">
        <f t="shared" si="2"/>
        <v>0</v>
      </c>
      <c r="P30" s="96">
        <f>SUM(Table13[[#This Row],[Residential (16,23,53)]:[Contracts]])</f>
        <v>1</v>
      </c>
      <c r="S30" s="97">
        <v>0.77041874049415238</v>
      </c>
      <c r="T30" s="97">
        <v>0.2251965078456715</v>
      </c>
      <c r="U30" s="97">
        <v>3.8849543264113965E-3</v>
      </c>
      <c r="V30" s="97">
        <v>3.4040931597512748E-5</v>
      </c>
      <c r="W30" s="97">
        <v>4.6575640216714784E-4</v>
      </c>
      <c r="X30" s="97">
        <v>0</v>
      </c>
      <c r="Y30" s="97">
        <v>0</v>
      </c>
      <c r="Z30" s="97">
        <v>0</v>
      </c>
      <c r="AA30" s="98">
        <f t="shared" si="3"/>
        <v>1</v>
      </c>
    </row>
    <row r="31" spans="1:27" ht="15.75" x14ac:dyDescent="0.25">
      <c r="A31" s="85">
        <f t="shared" si="1"/>
        <v>27</v>
      </c>
      <c r="B31" s="90" t="s">
        <v>497</v>
      </c>
      <c r="C31" s="2" t="s">
        <v>551</v>
      </c>
      <c r="D31" s="2" t="s">
        <v>552</v>
      </c>
      <c r="E31" s="2" t="s">
        <v>480</v>
      </c>
      <c r="F31" s="2" t="s">
        <v>480</v>
      </c>
      <c r="G31" s="2" t="s">
        <v>481</v>
      </c>
      <c r="H31" s="95">
        <f t="shared" si="2"/>
        <v>0.92676821974544221</v>
      </c>
      <c r="I31" s="95">
        <f t="shared" si="2"/>
        <v>7.2669181486638521E-2</v>
      </c>
      <c r="J31" s="95">
        <f t="shared" si="2"/>
        <v>5.0414694787558935E-4</v>
      </c>
      <c r="K31" s="95">
        <f t="shared" si="2"/>
        <v>4.1751300031104706E-6</v>
      </c>
      <c r="L31" s="95">
        <f t="shared" si="2"/>
        <v>5.4276690040436121E-5</v>
      </c>
      <c r="M31" s="95">
        <f t="shared" si="2"/>
        <v>0</v>
      </c>
      <c r="N31" s="95">
        <f t="shared" si="2"/>
        <v>0</v>
      </c>
      <c r="O31" s="95">
        <f t="shared" si="2"/>
        <v>0</v>
      </c>
      <c r="P31" s="96">
        <f>SUM(Table13[[#This Row],[Residential (16,23,53)]:[Contracts]])</f>
        <v>0.99999999999999978</v>
      </c>
      <c r="S31" s="97">
        <v>0.92676821974544221</v>
      </c>
      <c r="T31" s="97">
        <v>7.2669181486638521E-2</v>
      </c>
      <c r="U31" s="97">
        <v>5.0414694787558935E-4</v>
      </c>
      <c r="V31" s="97">
        <v>4.1751300031104706E-6</v>
      </c>
      <c r="W31" s="97">
        <v>5.4276690040436121E-5</v>
      </c>
      <c r="X31" s="97">
        <v>0</v>
      </c>
      <c r="Y31" s="97">
        <v>0</v>
      </c>
      <c r="Z31" s="97">
        <v>0</v>
      </c>
      <c r="AA31" s="98">
        <f t="shared" si="3"/>
        <v>0.99999999999999978</v>
      </c>
    </row>
    <row r="32" spans="1:27" ht="15.75" x14ac:dyDescent="0.25">
      <c r="A32" s="85">
        <f t="shared" si="1"/>
        <v>28</v>
      </c>
      <c r="B32" s="90" t="s">
        <v>553</v>
      </c>
      <c r="C32" s="2" t="s">
        <v>554</v>
      </c>
      <c r="D32" s="2" t="s">
        <v>555</v>
      </c>
      <c r="E32" s="2" t="s">
        <v>485</v>
      </c>
      <c r="F32" s="2" t="s">
        <v>485</v>
      </c>
      <c r="G32" s="2" t="s">
        <v>510</v>
      </c>
      <c r="H32" s="95">
        <f t="shared" si="2"/>
        <v>0.68559248712131038</v>
      </c>
      <c r="I32" s="95">
        <f t="shared" si="2"/>
        <v>0.23819506256860429</v>
      </c>
      <c r="J32" s="95">
        <f t="shared" si="2"/>
        <v>4.311627280017858E-2</v>
      </c>
      <c r="K32" s="95">
        <f t="shared" si="2"/>
        <v>1.6922617902576775E-2</v>
      </c>
      <c r="L32" s="95">
        <f t="shared" si="2"/>
        <v>2.0486980899895946E-3</v>
      </c>
      <c r="M32" s="95">
        <f t="shared" si="2"/>
        <v>1.1204778987972789E-2</v>
      </c>
      <c r="N32" s="95">
        <f t="shared" si="2"/>
        <v>1.5062120098028819E-3</v>
      </c>
      <c r="O32" s="95">
        <f t="shared" si="2"/>
        <v>1.4138705195646437E-3</v>
      </c>
      <c r="P32" s="96">
        <f>SUM(Table13[[#This Row],[Residential (16,23,53)]:[Contracts]])</f>
        <v>0.99999999999999989</v>
      </c>
      <c r="S32" s="97">
        <v>0.68559248712131038</v>
      </c>
      <c r="T32" s="97">
        <v>0.23819506256860429</v>
      </c>
      <c r="U32" s="97">
        <v>4.311627280017858E-2</v>
      </c>
      <c r="V32" s="97">
        <v>1.6922617902576775E-2</v>
      </c>
      <c r="W32" s="97">
        <v>2.0486980899895946E-3</v>
      </c>
      <c r="X32" s="97">
        <v>1.1204778987972789E-2</v>
      </c>
      <c r="Y32" s="97">
        <v>1.5062120098028819E-3</v>
      </c>
      <c r="Z32" s="97">
        <v>1.4138705195646437E-3</v>
      </c>
      <c r="AA32" s="98">
        <f t="shared" si="3"/>
        <v>0.99999999999999989</v>
      </c>
    </row>
    <row r="33" spans="1:27" ht="15.75" x14ac:dyDescent="0.25">
      <c r="A33" s="85">
        <f t="shared" si="1"/>
        <v>29</v>
      </c>
      <c r="B33" s="90" t="s">
        <v>553</v>
      </c>
      <c r="C33" s="2" t="s">
        <v>556</v>
      </c>
      <c r="D33" s="2" t="s">
        <v>557</v>
      </c>
      <c r="E33" s="2" t="s">
        <v>485</v>
      </c>
      <c r="F33" s="2" t="s">
        <v>485</v>
      </c>
      <c r="G33" s="2" t="s">
        <v>510</v>
      </c>
      <c r="H33" s="95">
        <f t="shared" si="2"/>
        <v>0.67448748023331451</v>
      </c>
      <c r="I33" s="95">
        <f t="shared" si="2"/>
        <v>0.23212059012035194</v>
      </c>
      <c r="J33" s="95">
        <f t="shared" si="2"/>
        <v>5.2937017341534186E-2</v>
      </c>
      <c r="K33" s="95">
        <f t="shared" si="2"/>
        <v>2.0928282211906547E-2</v>
      </c>
      <c r="L33" s="95">
        <f t="shared" si="2"/>
        <v>2.391884659958135E-3</v>
      </c>
      <c r="M33" s="95">
        <f t="shared" si="2"/>
        <v>1.3501863168809329E-2</v>
      </c>
      <c r="N33" s="95">
        <f t="shared" si="2"/>
        <v>1.9450073488835142E-3</v>
      </c>
      <c r="O33" s="95">
        <f t="shared" si="2"/>
        <v>1.687874915241515E-3</v>
      </c>
      <c r="P33" s="96">
        <f>SUM(Table13[[#This Row],[Residential (16,23,53)]:[Contracts]])</f>
        <v>0.99999999999999956</v>
      </c>
      <c r="S33" s="97">
        <v>0.67448748023331451</v>
      </c>
      <c r="T33" s="97">
        <v>0.23212059012035194</v>
      </c>
      <c r="U33" s="97">
        <v>5.2937017341534186E-2</v>
      </c>
      <c r="V33" s="97">
        <v>2.0928282211906547E-2</v>
      </c>
      <c r="W33" s="97">
        <v>2.391884659958135E-3</v>
      </c>
      <c r="X33" s="97">
        <v>1.3501863168809329E-2</v>
      </c>
      <c r="Y33" s="97">
        <v>1.9450073488835142E-3</v>
      </c>
      <c r="Z33" s="97">
        <v>1.687874915241515E-3</v>
      </c>
      <c r="AA33" s="98">
        <f t="shared" si="3"/>
        <v>0.99999999999999956</v>
      </c>
    </row>
    <row r="34" spans="1:27" ht="15.75" x14ac:dyDescent="0.25">
      <c r="A34" s="85">
        <f t="shared" si="1"/>
        <v>30</v>
      </c>
      <c r="B34" s="90" t="s">
        <v>558</v>
      </c>
      <c r="C34" s="2" t="s">
        <v>559</v>
      </c>
      <c r="D34" s="2" t="s">
        <v>560</v>
      </c>
      <c r="E34" s="2" t="s">
        <v>489</v>
      </c>
      <c r="F34" s="2" t="s">
        <v>489</v>
      </c>
      <c r="G34" s="2" t="s">
        <v>481</v>
      </c>
      <c r="H34" s="95">
        <f t="shared" si="2"/>
        <v>0.93459164967713448</v>
      </c>
      <c r="I34" s="95">
        <f t="shared" si="2"/>
        <v>6.5035740638100512E-2</v>
      </c>
      <c r="J34" s="95">
        <f t="shared" si="2"/>
        <v>3.296395449346213E-4</v>
      </c>
      <c r="K34" s="95">
        <f t="shared" si="2"/>
        <v>2.8549503869581076E-5</v>
      </c>
      <c r="L34" s="95">
        <f t="shared" si="2"/>
        <v>1.4420635960695397E-5</v>
      </c>
      <c r="M34" s="95">
        <f t="shared" si="2"/>
        <v>0</v>
      </c>
      <c r="N34" s="95">
        <f t="shared" si="2"/>
        <v>0</v>
      </c>
      <c r="O34" s="95">
        <f t="shared" si="2"/>
        <v>0</v>
      </c>
      <c r="P34" s="96">
        <f>SUM(Table13[[#This Row],[Residential (16,23,53)]:[Contracts]])</f>
        <v>0.99999999999999978</v>
      </c>
      <c r="S34" s="97">
        <v>0.93459164967713448</v>
      </c>
      <c r="T34" s="97">
        <v>6.5035740638100512E-2</v>
      </c>
      <c r="U34" s="97">
        <v>3.296395449346213E-4</v>
      </c>
      <c r="V34" s="97">
        <v>2.8549503869581076E-5</v>
      </c>
      <c r="W34" s="97">
        <v>1.4420635960695397E-5</v>
      </c>
      <c r="X34" s="97">
        <v>0</v>
      </c>
      <c r="Y34" s="97">
        <v>0</v>
      </c>
      <c r="Z34" s="97">
        <v>0</v>
      </c>
      <c r="AA34" s="98">
        <f t="shared" si="3"/>
        <v>0.99999999999999978</v>
      </c>
    </row>
    <row r="35" spans="1:27" ht="15.75" x14ac:dyDescent="0.25">
      <c r="A35" s="85">
        <f t="shared" si="1"/>
        <v>31</v>
      </c>
      <c r="B35" s="90" t="s">
        <v>540</v>
      </c>
      <c r="C35" s="2" t="s">
        <v>561</v>
      </c>
      <c r="D35" s="2" t="s">
        <v>562</v>
      </c>
      <c r="E35" s="2"/>
      <c r="F35" s="2" t="s">
        <v>501</v>
      </c>
      <c r="G35" s="2" t="s">
        <v>481</v>
      </c>
      <c r="H35" s="95">
        <f t="shared" si="2"/>
        <v>0.67522345610211465</v>
      </c>
      <c r="I35" s="95">
        <f t="shared" si="2"/>
        <v>0.25594905955976094</v>
      </c>
      <c r="J35" s="95">
        <f t="shared" si="2"/>
        <v>6.0205988229070889E-2</v>
      </c>
      <c r="K35" s="95">
        <f t="shared" si="2"/>
        <v>6.1422269491593871E-3</v>
      </c>
      <c r="L35" s="95">
        <f t="shared" si="2"/>
        <v>3.5425242147937277E-4</v>
      </c>
      <c r="M35" s="95">
        <f t="shared" si="2"/>
        <v>2.1250167384149034E-3</v>
      </c>
      <c r="N35" s="95">
        <f t="shared" si="2"/>
        <v>0</v>
      </c>
      <c r="O35" s="95">
        <f t="shared" si="2"/>
        <v>0</v>
      </c>
      <c r="P35" s="96">
        <f>SUM(Table13[[#This Row],[Residential (16,23,53)]:[Contracts]])</f>
        <v>1</v>
      </c>
      <c r="S35" s="97">
        <v>0.67522345610211465</v>
      </c>
      <c r="T35" s="97">
        <v>0.25594905955976094</v>
      </c>
      <c r="U35" s="97">
        <v>6.0205988229070889E-2</v>
      </c>
      <c r="V35" s="97">
        <v>6.1422269491593871E-3</v>
      </c>
      <c r="W35" s="97">
        <v>3.5425242147937277E-4</v>
      </c>
      <c r="X35" s="97">
        <v>2.1250167384149034E-3</v>
      </c>
      <c r="Y35" s="97">
        <v>0</v>
      </c>
      <c r="Z35" s="97">
        <v>0</v>
      </c>
      <c r="AA35" s="98">
        <f t="shared" ref="AA35" si="4">SUM(S35:Z35)</f>
        <v>1</v>
      </c>
    </row>
    <row r="36" spans="1:27" ht="15.75" x14ac:dyDescent="0.25">
      <c r="A36" s="85">
        <f t="shared" si="1"/>
        <v>32</v>
      </c>
      <c r="B36" s="90" t="s">
        <v>563</v>
      </c>
      <c r="C36" s="2" t="s">
        <v>564</v>
      </c>
      <c r="D36" s="2" t="s">
        <v>565</v>
      </c>
      <c r="E36" s="2" t="s">
        <v>485</v>
      </c>
      <c r="F36" s="2" t="s">
        <v>485</v>
      </c>
      <c r="G36" s="2" t="s">
        <v>510</v>
      </c>
      <c r="H36" s="95">
        <f t="shared" si="2"/>
        <v>0.61171775723532307</v>
      </c>
      <c r="I36" s="95">
        <f t="shared" si="2"/>
        <v>0.31302100182705311</v>
      </c>
      <c r="J36" s="95">
        <f t="shared" si="2"/>
        <v>4.3622552397807234E-2</v>
      </c>
      <c r="K36" s="95">
        <f t="shared" si="2"/>
        <v>1.7629337692000677E-2</v>
      </c>
      <c r="L36" s="95">
        <f t="shared" si="2"/>
        <v>1.7458614027591839E-3</v>
      </c>
      <c r="M36" s="95">
        <f t="shared" si="2"/>
        <v>9.4070409006121684E-3</v>
      </c>
      <c r="N36" s="95">
        <f t="shared" si="2"/>
        <v>1.7226675373385278E-3</v>
      </c>
      <c r="O36" s="95">
        <f t="shared" si="2"/>
        <v>1.1337810071061082E-3</v>
      </c>
      <c r="P36" s="96">
        <f>SUM(Table13[[#This Row],[Residential (16,23,53)]:[Contracts]])</f>
        <v>1</v>
      </c>
      <c r="S36" s="97">
        <v>0.61171775723532307</v>
      </c>
      <c r="T36" s="97">
        <v>0.31302100182705311</v>
      </c>
      <c r="U36" s="97">
        <v>4.3622552397807234E-2</v>
      </c>
      <c r="V36" s="97">
        <v>1.7629337692000677E-2</v>
      </c>
      <c r="W36" s="97">
        <v>1.7458614027591839E-3</v>
      </c>
      <c r="X36" s="97">
        <v>9.4070409006121684E-3</v>
      </c>
      <c r="Y36" s="97">
        <v>1.7226675373385278E-3</v>
      </c>
      <c r="Z36" s="97">
        <v>1.1337810071061082E-3</v>
      </c>
      <c r="AA36" s="98">
        <f t="shared" si="3"/>
        <v>1</v>
      </c>
    </row>
    <row r="37" spans="1:27" ht="15.75" x14ac:dyDescent="0.25">
      <c r="A37" s="85">
        <f t="shared" si="1"/>
        <v>33</v>
      </c>
      <c r="B37" s="90" t="s">
        <v>505</v>
      </c>
      <c r="C37" s="2" t="s">
        <v>566</v>
      </c>
      <c r="D37" s="2" t="s">
        <v>567</v>
      </c>
      <c r="E37" s="2" t="s">
        <v>485</v>
      </c>
      <c r="F37" s="2" t="s">
        <v>485</v>
      </c>
      <c r="G37" s="2" t="s">
        <v>510</v>
      </c>
      <c r="H37" s="95">
        <f t="shared" si="2"/>
        <v>0.61306259592395052</v>
      </c>
      <c r="I37" s="95">
        <f t="shared" si="2"/>
        <v>0.31128771389152182</v>
      </c>
      <c r="J37" s="95">
        <f t="shared" si="2"/>
        <v>4.3822114419461988E-2</v>
      </c>
      <c r="K37" s="95">
        <f t="shared" si="2"/>
        <v>1.7700017440295042E-2</v>
      </c>
      <c r="L37" s="95">
        <f t="shared" si="2"/>
        <v>1.7597024240117718E-3</v>
      </c>
      <c r="M37" s="95">
        <f t="shared" si="2"/>
        <v>9.4947722963600982E-3</v>
      </c>
      <c r="N37" s="95">
        <f t="shared" si="2"/>
        <v>1.7274311584970505E-3</v>
      </c>
      <c r="O37" s="95">
        <f t="shared" si="2"/>
        <v>1.1456524459018014E-3</v>
      </c>
      <c r="P37" s="96">
        <f>SUM(Table13[[#This Row],[Residential (16,23,53)]:[Contracts]])</f>
        <v>1</v>
      </c>
      <c r="S37" s="97">
        <v>0.61306259592395052</v>
      </c>
      <c r="T37" s="97">
        <v>0.31128771389152182</v>
      </c>
      <c r="U37" s="97">
        <v>4.3822114419461988E-2</v>
      </c>
      <c r="V37" s="97">
        <v>1.7700017440295042E-2</v>
      </c>
      <c r="W37" s="97">
        <v>1.7597024240117718E-3</v>
      </c>
      <c r="X37" s="97">
        <v>9.4947722963600982E-3</v>
      </c>
      <c r="Y37" s="97">
        <v>1.7274311584970505E-3</v>
      </c>
      <c r="Z37" s="97">
        <v>1.1456524459018014E-3</v>
      </c>
      <c r="AA37" s="98">
        <f t="shared" si="3"/>
        <v>1</v>
      </c>
    </row>
    <row r="38" spans="1:27" ht="15.75" x14ac:dyDescent="0.25">
      <c r="A38" s="85">
        <f t="shared" si="1"/>
        <v>34</v>
      </c>
      <c r="B38" s="90" t="s">
        <v>568</v>
      </c>
      <c r="C38" s="2" t="s">
        <v>568</v>
      </c>
      <c r="D38" s="2" t="s">
        <v>569</v>
      </c>
      <c r="E38" s="2" t="s">
        <v>485</v>
      </c>
      <c r="F38" s="2" t="s">
        <v>485</v>
      </c>
      <c r="G38" s="2" t="s">
        <v>510</v>
      </c>
      <c r="H38" s="95">
        <f t="shared" si="2"/>
        <v>0.68754812836898582</v>
      </c>
      <c r="I38" s="95">
        <f t="shared" si="2"/>
        <v>0.23361635314472012</v>
      </c>
      <c r="J38" s="95">
        <f t="shared" si="2"/>
        <v>4.9703479243547052E-2</v>
      </c>
      <c r="K38" s="95">
        <f t="shared" si="2"/>
        <v>1.1790825357775045E-2</v>
      </c>
      <c r="L38" s="95">
        <f t="shared" si="2"/>
        <v>5.8204074285199961E-3</v>
      </c>
      <c r="M38" s="95">
        <f t="shared" si="2"/>
        <v>1.1520806456451952E-2</v>
      </c>
      <c r="N38" s="95">
        <f t="shared" si="2"/>
        <v>0</v>
      </c>
      <c r="O38" s="95">
        <f t="shared" si="2"/>
        <v>0</v>
      </c>
      <c r="P38" s="96">
        <f>SUM(Table13[[#This Row],[Residential (16,23,53)]:[Contracts]])</f>
        <v>0.99999999999999989</v>
      </c>
      <c r="S38" s="97">
        <v>0.68754812836898582</v>
      </c>
      <c r="T38" s="97">
        <v>0.23361635314472012</v>
      </c>
      <c r="U38" s="97">
        <v>4.9703479243547052E-2</v>
      </c>
      <c r="V38" s="97">
        <v>1.1790825357775045E-2</v>
      </c>
      <c r="W38" s="97">
        <v>5.8204074285199961E-3</v>
      </c>
      <c r="X38" s="97">
        <v>1.1520806456451952E-2</v>
      </c>
      <c r="Y38" s="97">
        <v>0</v>
      </c>
      <c r="Z38" s="97">
        <v>0</v>
      </c>
      <c r="AA38" s="98">
        <f t="shared" si="3"/>
        <v>0.99999999999999989</v>
      </c>
    </row>
    <row r="39" spans="1:27" ht="15.75" x14ac:dyDescent="0.25">
      <c r="A39" s="85">
        <f t="shared" si="1"/>
        <v>35</v>
      </c>
      <c r="B39" s="90" t="s">
        <v>570</v>
      </c>
      <c r="C39" s="2" t="s">
        <v>570</v>
      </c>
      <c r="D39" s="2" t="s">
        <v>571</v>
      </c>
      <c r="E39" s="2" t="s">
        <v>485</v>
      </c>
      <c r="F39" s="2" t="s">
        <v>485</v>
      </c>
      <c r="G39" s="2" t="s">
        <v>510</v>
      </c>
      <c r="H39" s="95">
        <f t="shared" si="2"/>
        <v>0.62586563923068517</v>
      </c>
      <c r="I39" s="95">
        <f t="shared" si="2"/>
        <v>0.29553845719518801</v>
      </c>
      <c r="J39" s="95">
        <f t="shared" si="2"/>
        <v>4.5216625587365826E-2</v>
      </c>
      <c r="K39" s="95">
        <f t="shared" si="2"/>
        <v>1.7924058935922142E-2</v>
      </c>
      <c r="L39" s="95">
        <f t="shared" si="2"/>
        <v>1.7885340083788803E-3</v>
      </c>
      <c r="M39" s="95">
        <f t="shared" si="2"/>
        <v>9.9684935330959217E-3</v>
      </c>
      <c r="N39" s="95">
        <f t="shared" si="2"/>
        <v>2.5845111690159634E-3</v>
      </c>
      <c r="O39" s="95">
        <f t="shared" si="2"/>
        <v>1.1136803403483989E-3</v>
      </c>
      <c r="P39" s="96">
        <f>SUM(Table13[[#This Row],[Residential (16,23,53)]:[Contracts]])</f>
        <v>1.0000000000000002</v>
      </c>
      <c r="S39" s="97">
        <v>0.62586563923068517</v>
      </c>
      <c r="T39" s="97">
        <v>0.29553845719518801</v>
      </c>
      <c r="U39" s="97">
        <v>4.5216625587365826E-2</v>
      </c>
      <c r="V39" s="97">
        <v>1.7924058935922142E-2</v>
      </c>
      <c r="W39" s="97">
        <v>1.7885340083788803E-3</v>
      </c>
      <c r="X39" s="97">
        <v>9.9684935330959217E-3</v>
      </c>
      <c r="Y39" s="97">
        <v>2.5845111690159634E-3</v>
      </c>
      <c r="Z39" s="97">
        <v>1.1136803403483989E-3</v>
      </c>
      <c r="AA39" s="98">
        <f t="shared" si="3"/>
        <v>1.0000000000000002</v>
      </c>
    </row>
    <row r="40" spans="1:27" ht="15.75" x14ac:dyDescent="0.25">
      <c r="A40" s="85">
        <f t="shared" si="1"/>
        <v>36</v>
      </c>
      <c r="B40" s="90" t="s">
        <v>486</v>
      </c>
      <c r="C40" s="2" t="s">
        <v>572</v>
      </c>
      <c r="D40" s="2" t="s">
        <v>573</v>
      </c>
      <c r="E40" s="2" t="s">
        <v>489</v>
      </c>
      <c r="F40" s="2" t="s">
        <v>489</v>
      </c>
      <c r="G40" s="2" t="s">
        <v>481</v>
      </c>
      <c r="H40" s="95">
        <f t="shared" si="2"/>
        <v>1</v>
      </c>
      <c r="I40" s="95">
        <f t="shared" si="2"/>
        <v>0</v>
      </c>
      <c r="J40" s="95">
        <f t="shared" si="2"/>
        <v>0</v>
      </c>
      <c r="K40" s="95">
        <f t="shared" si="2"/>
        <v>0</v>
      </c>
      <c r="L40" s="95">
        <f t="shared" si="2"/>
        <v>0</v>
      </c>
      <c r="M40" s="95">
        <f t="shared" si="2"/>
        <v>0</v>
      </c>
      <c r="N40" s="95">
        <f t="shared" si="2"/>
        <v>0</v>
      </c>
      <c r="O40" s="95">
        <f t="shared" si="2"/>
        <v>0</v>
      </c>
      <c r="P40" s="96">
        <f>SUM(Table13[[#This Row],[Residential (16,23,53)]:[Contracts]])</f>
        <v>1</v>
      </c>
      <c r="S40" s="97">
        <v>1</v>
      </c>
      <c r="T40" s="97">
        <v>0</v>
      </c>
      <c r="U40" s="97">
        <v>0</v>
      </c>
      <c r="V40" s="97">
        <v>0</v>
      </c>
      <c r="W40" s="97">
        <v>0</v>
      </c>
      <c r="X40" s="97">
        <v>0</v>
      </c>
      <c r="Y40" s="97">
        <v>0</v>
      </c>
      <c r="Z40" s="97">
        <v>0</v>
      </c>
      <c r="AA40" s="98">
        <f t="shared" si="3"/>
        <v>1</v>
      </c>
    </row>
    <row r="41" spans="1:27" ht="15.75" x14ac:dyDescent="0.25">
      <c r="A41" s="85">
        <f t="shared" si="1"/>
        <v>37</v>
      </c>
      <c r="B41" s="90" t="s">
        <v>574</v>
      </c>
      <c r="C41" s="2" t="s">
        <v>575</v>
      </c>
      <c r="D41" s="2" t="s">
        <v>576</v>
      </c>
      <c r="E41" s="2" t="s">
        <v>485</v>
      </c>
      <c r="F41" s="2" t="s">
        <v>485</v>
      </c>
      <c r="G41" s="2" t="s">
        <v>510</v>
      </c>
      <c r="H41" s="95">
        <f t="shared" si="2"/>
        <v>0.63785611239846429</v>
      </c>
      <c r="I41" s="95">
        <f t="shared" si="2"/>
        <v>0.28340430139332656</v>
      </c>
      <c r="J41" s="95">
        <f t="shared" si="2"/>
        <v>4.5177763260167939E-2</v>
      </c>
      <c r="K41" s="95">
        <f t="shared" si="2"/>
        <v>1.8003656858356937E-2</v>
      </c>
      <c r="L41" s="95">
        <f t="shared" si="2"/>
        <v>1.8950587463566326E-3</v>
      </c>
      <c r="M41" s="95">
        <f t="shared" si="2"/>
        <v>1.0398955849317198E-2</v>
      </c>
      <c r="N41" s="95">
        <f t="shared" si="2"/>
        <v>2.0110310261916686E-3</v>
      </c>
      <c r="O41" s="95">
        <f t="shared" si="2"/>
        <v>1.2531204678187093E-3</v>
      </c>
      <c r="P41" s="96">
        <f>SUM(Table13[[#This Row],[Residential (16,23,53)]:[Contracts]])</f>
        <v>0.99999999999999989</v>
      </c>
      <c r="S41" s="97">
        <v>0.63785611239846429</v>
      </c>
      <c r="T41" s="97">
        <v>0.28340430139332656</v>
      </c>
      <c r="U41" s="97">
        <v>4.5177763260167939E-2</v>
      </c>
      <c r="V41" s="97">
        <v>1.8003656858356937E-2</v>
      </c>
      <c r="W41" s="97">
        <v>1.8950587463566326E-3</v>
      </c>
      <c r="X41" s="97">
        <v>1.0398955849317198E-2</v>
      </c>
      <c r="Y41" s="97">
        <v>2.0110310261916686E-3</v>
      </c>
      <c r="Z41" s="97">
        <v>1.2531204678187093E-3</v>
      </c>
      <c r="AA41" s="98">
        <f t="shared" si="3"/>
        <v>0.99999999999999989</v>
      </c>
    </row>
    <row r="42" spans="1:27" ht="15.75" x14ac:dyDescent="0.25">
      <c r="A42" s="85">
        <f t="shared" si="1"/>
        <v>38</v>
      </c>
      <c r="B42" s="90" t="s">
        <v>540</v>
      </c>
      <c r="C42" s="2" t="s">
        <v>286</v>
      </c>
      <c r="D42" s="2" t="s">
        <v>577</v>
      </c>
      <c r="E42" s="2" t="s">
        <v>480</v>
      </c>
      <c r="F42" s="2" t="s">
        <v>480</v>
      </c>
      <c r="G42" s="2" t="s">
        <v>481</v>
      </c>
      <c r="H42" s="95">
        <f t="shared" si="2"/>
        <v>0.50517514675810393</v>
      </c>
      <c r="I42" s="95">
        <f t="shared" si="2"/>
        <v>0.48674169662837291</v>
      </c>
      <c r="J42" s="95">
        <f t="shared" si="2"/>
        <v>7.4495589053119819E-3</v>
      </c>
      <c r="K42" s="95">
        <f t="shared" si="2"/>
        <v>0</v>
      </c>
      <c r="L42" s="95">
        <f t="shared" si="2"/>
        <v>6.3359770821111623E-4</v>
      </c>
      <c r="M42" s="95">
        <f t="shared" si="2"/>
        <v>0</v>
      </c>
      <c r="N42" s="95">
        <f t="shared" si="2"/>
        <v>0</v>
      </c>
      <c r="O42" s="95">
        <f t="shared" si="2"/>
        <v>0</v>
      </c>
      <c r="P42" s="96">
        <f>SUM(Table13[[#This Row],[Residential (16,23,53)]:[Contracts]])</f>
        <v>1</v>
      </c>
      <c r="S42" s="97">
        <v>0.50517514675810393</v>
      </c>
      <c r="T42" s="97">
        <v>0.48674169662837291</v>
      </c>
      <c r="U42" s="97">
        <v>7.4495589053119819E-3</v>
      </c>
      <c r="V42" s="97">
        <v>0</v>
      </c>
      <c r="W42" s="97">
        <v>6.3359770821111623E-4</v>
      </c>
      <c r="X42" s="97">
        <v>0</v>
      </c>
      <c r="Y42" s="97">
        <v>0</v>
      </c>
      <c r="Z42" s="97">
        <v>0</v>
      </c>
      <c r="AA42" s="98">
        <f t="shared" si="3"/>
        <v>1</v>
      </c>
    </row>
    <row r="43" spans="1:27" ht="31.5" x14ac:dyDescent="0.25">
      <c r="A43" s="85">
        <f t="shared" si="1"/>
        <v>39</v>
      </c>
      <c r="B43" s="90" t="s">
        <v>578</v>
      </c>
      <c r="C43" s="2" t="s">
        <v>579</v>
      </c>
      <c r="D43" s="2" t="s">
        <v>580</v>
      </c>
      <c r="E43" s="2" t="s">
        <v>485</v>
      </c>
      <c r="F43" s="2" t="s">
        <v>485</v>
      </c>
      <c r="G43" s="2" t="s">
        <v>510</v>
      </c>
      <c r="H43" s="95">
        <f t="shared" si="2"/>
        <v>0.6666195046442287</v>
      </c>
      <c r="I43" s="95">
        <f t="shared" si="2"/>
        <v>0.23027021224343008</v>
      </c>
      <c r="J43" s="95">
        <f t="shared" si="2"/>
        <v>5.3026453302826806E-2</v>
      </c>
      <c r="K43" s="95">
        <f t="shared" si="2"/>
        <v>1.8769610103320216E-2</v>
      </c>
      <c r="L43" s="95">
        <f t="shared" si="2"/>
        <v>5.9412022817597965E-3</v>
      </c>
      <c r="M43" s="95">
        <f t="shared" si="2"/>
        <v>2.0162045008973707E-2</v>
      </c>
      <c r="N43" s="95">
        <f t="shared" si="2"/>
        <v>9.3031579380530255E-4</v>
      </c>
      <c r="O43" s="95">
        <f t="shared" si="2"/>
        <v>4.2806566216553443E-3</v>
      </c>
      <c r="P43" s="96">
        <f>SUM(Table13[[#This Row],[Residential (16,23,53)]:[Contracts]])</f>
        <v>1</v>
      </c>
      <c r="S43" s="97">
        <v>0.6666195046442287</v>
      </c>
      <c r="T43" s="97">
        <v>0.23027021224343008</v>
      </c>
      <c r="U43" s="97">
        <v>5.3026453302826806E-2</v>
      </c>
      <c r="V43" s="97">
        <v>1.8769610103320216E-2</v>
      </c>
      <c r="W43" s="97">
        <v>5.9412022817597965E-3</v>
      </c>
      <c r="X43" s="97">
        <v>2.0162045008973707E-2</v>
      </c>
      <c r="Y43" s="97">
        <v>9.3031579380530255E-4</v>
      </c>
      <c r="Z43" s="97">
        <v>4.2806566216553443E-3</v>
      </c>
      <c r="AA43" s="98">
        <f t="shared" si="3"/>
        <v>1</v>
      </c>
    </row>
    <row r="44" spans="1:27" ht="15.75" x14ac:dyDescent="0.25">
      <c r="A44" s="85">
        <f t="shared" si="1"/>
        <v>40</v>
      </c>
      <c r="B44" s="90" t="s">
        <v>581</v>
      </c>
      <c r="C44" s="2" t="s">
        <v>582</v>
      </c>
      <c r="D44" s="2" t="s">
        <v>583</v>
      </c>
      <c r="E44" s="2" t="s">
        <v>489</v>
      </c>
      <c r="F44" s="2" t="s">
        <v>489</v>
      </c>
      <c r="G44" s="2" t="s">
        <v>481</v>
      </c>
      <c r="H44" s="95">
        <f t="shared" si="2"/>
        <v>0.69622377972184291</v>
      </c>
      <c r="I44" s="95">
        <f t="shared" si="2"/>
        <v>0.229476394472101</v>
      </c>
      <c r="J44" s="95">
        <f t="shared" si="2"/>
        <v>4.1826229076897099E-2</v>
      </c>
      <c r="K44" s="95">
        <f t="shared" si="2"/>
        <v>1.6606452832411696E-2</v>
      </c>
      <c r="L44" s="95">
        <f t="shared" si="2"/>
        <v>2.6877545787494209E-3</v>
      </c>
      <c r="M44" s="95">
        <f t="shared" si="2"/>
        <v>9.4476032386481765E-3</v>
      </c>
      <c r="N44" s="95">
        <f t="shared" si="2"/>
        <v>9.0372220522046836E-4</v>
      </c>
      <c r="O44" s="95">
        <f t="shared" si="2"/>
        <v>2.8280638741292365E-3</v>
      </c>
      <c r="P44" s="96">
        <f>SUM(Table13[[#This Row],[Residential (16,23,53)]:[Contracts]])</f>
        <v>1</v>
      </c>
      <c r="S44" s="97">
        <v>0.69622377972184291</v>
      </c>
      <c r="T44" s="97">
        <v>0.229476394472101</v>
      </c>
      <c r="U44" s="97">
        <v>4.1826229076897099E-2</v>
      </c>
      <c r="V44" s="97">
        <v>1.6606452832411696E-2</v>
      </c>
      <c r="W44" s="97">
        <v>2.6877545787494209E-3</v>
      </c>
      <c r="X44" s="97">
        <v>9.4476032386481765E-3</v>
      </c>
      <c r="Y44" s="97">
        <v>9.0372220522046836E-4</v>
      </c>
      <c r="Z44" s="97">
        <v>2.8280638741292365E-3</v>
      </c>
      <c r="AA44" s="98">
        <f t="shared" si="3"/>
        <v>1</v>
      </c>
    </row>
    <row r="45" spans="1:27" ht="47.25" x14ac:dyDescent="0.25">
      <c r="A45" s="85">
        <f t="shared" si="1"/>
        <v>41</v>
      </c>
      <c r="B45" s="90" t="s">
        <v>584</v>
      </c>
      <c r="C45" s="2" t="s">
        <v>585</v>
      </c>
      <c r="D45" s="2" t="s">
        <v>586</v>
      </c>
      <c r="E45" s="2" t="s">
        <v>485</v>
      </c>
      <c r="F45" s="2" t="s">
        <v>485</v>
      </c>
      <c r="G45" s="2" t="s">
        <v>510</v>
      </c>
      <c r="H45" s="95">
        <f t="shared" si="2"/>
        <v>0.61475622856007894</v>
      </c>
      <c r="I45" s="95">
        <f t="shared" si="2"/>
        <v>0.30940765412825466</v>
      </c>
      <c r="J45" s="95">
        <f t="shared" si="2"/>
        <v>4.3917232859931141E-2</v>
      </c>
      <c r="K45" s="95">
        <f t="shared" si="2"/>
        <v>1.7717907316866476E-2</v>
      </c>
      <c r="L45" s="95">
        <f t="shared" si="2"/>
        <v>1.7739015844372059E-3</v>
      </c>
      <c r="M45" s="95">
        <f t="shared" si="2"/>
        <v>9.5502467749511034E-3</v>
      </c>
      <c r="N45" s="95">
        <f t="shared" si="2"/>
        <v>1.7257275205640019E-3</v>
      </c>
      <c r="O45" s="95">
        <f t="shared" si="2"/>
        <v>1.151101254916154E-3</v>
      </c>
      <c r="P45" s="96">
        <f>SUM(Table13[[#This Row],[Residential (16,23,53)]:[Contracts]])</f>
        <v>0.99999999999999967</v>
      </c>
      <c r="S45" s="97">
        <v>0.61475622856007894</v>
      </c>
      <c r="T45" s="97">
        <v>0.30940765412825466</v>
      </c>
      <c r="U45" s="97">
        <v>4.3917232859931141E-2</v>
      </c>
      <c r="V45" s="97">
        <v>1.7717907316866476E-2</v>
      </c>
      <c r="W45" s="97">
        <v>1.7739015844372059E-3</v>
      </c>
      <c r="X45" s="97">
        <v>9.5502467749511034E-3</v>
      </c>
      <c r="Y45" s="97">
        <v>1.7257275205640019E-3</v>
      </c>
      <c r="Z45" s="97">
        <v>1.151101254916154E-3</v>
      </c>
      <c r="AA45" s="98">
        <f t="shared" si="3"/>
        <v>0.99999999999999967</v>
      </c>
    </row>
    <row r="46" spans="1:27" ht="15.75" x14ac:dyDescent="0.25">
      <c r="A46" s="85">
        <f t="shared" si="1"/>
        <v>42</v>
      </c>
      <c r="B46" s="90" t="s">
        <v>558</v>
      </c>
      <c r="C46" s="2" t="s">
        <v>587</v>
      </c>
      <c r="D46" s="2" t="s">
        <v>588</v>
      </c>
      <c r="E46" s="2" t="s">
        <v>489</v>
      </c>
      <c r="F46" s="2" t="s">
        <v>489</v>
      </c>
      <c r="G46" s="2" t="s">
        <v>481</v>
      </c>
      <c r="H46" s="95">
        <f t="shared" si="2"/>
        <v>0</v>
      </c>
      <c r="I46" s="95">
        <f t="shared" si="2"/>
        <v>2.7244806380574482E-4</v>
      </c>
      <c r="J46" s="95">
        <f t="shared" si="2"/>
        <v>0.26032196437746041</v>
      </c>
      <c r="K46" s="95">
        <f t="shared" si="2"/>
        <v>0.37899872530647732</v>
      </c>
      <c r="L46" s="95">
        <f t="shared" si="2"/>
        <v>1.9305102325717218E-2</v>
      </c>
      <c r="M46" s="95">
        <f t="shared" si="2"/>
        <v>0.22372966487953941</v>
      </c>
      <c r="N46" s="95">
        <f t="shared" si="2"/>
        <v>2.8423860937308868E-2</v>
      </c>
      <c r="O46" s="95">
        <f t="shared" si="2"/>
        <v>8.8948234109690952E-2</v>
      </c>
      <c r="P46" s="96">
        <f>SUM(Table13[[#This Row],[Residential (16,23,53)]:[Contracts]])</f>
        <v>1</v>
      </c>
      <c r="S46" s="97">
        <v>0</v>
      </c>
      <c r="T46" s="97">
        <v>2.7244806380574482E-4</v>
      </c>
      <c r="U46" s="97">
        <v>0.26032196437746041</v>
      </c>
      <c r="V46" s="97">
        <v>0.37899872530647732</v>
      </c>
      <c r="W46" s="97">
        <v>1.9305102325717218E-2</v>
      </c>
      <c r="X46" s="97">
        <v>0.22372966487953941</v>
      </c>
      <c r="Y46" s="97">
        <v>2.8423860937308868E-2</v>
      </c>
      <c r="Z46" s="97">
        <v>8.8948234109690952E-2</v>
      </c>
      <c r="AA46" s="98">
        <f t="shared" si="3"/>
        <v>1</v>
      </c>
    </row>
    <row r="47" spans="1:27" ht="15.75" x14ac:dyDescent="0.25">
      <c r="A47" s="85">
        <f t="shared" si="1"/>
        <v>43</v>
      </c>
      <c r="B47" s="90" t="s">
        <v>477</v>
      </c>
      <c r="C47" s="2" t="s">
        <v>589</v>
      </c>
      <c r="D47" s="2" t="s">
        <v>590</v>
      </c>
      <c r="E47" s="2" t="s">
        <v>480</v>
      </c>
      <c r="F47" s="2" t="s">
        <v>480</v>
      </c>
      <c r="G47" s="2" t="s">
        <v>481</v>
      </c>
      <c r="H47" s="95">
        <f t="shared" si="2"/>
        <v>0.80043746749914535</v>
      </c>
      <c r="I47" s="95">
        <f t="shared" si="2"/>
        <v>0.20274029936617508</v>
      </c>
      <c r="J47" s="95">
        <f t="shared" si="2"/>
        <v>-3.1777668653203586E-3</v>
      </c>
      <c r="K47" s="95">
        <f t="shared" si="2"/>
        <v>0</v>
      </c>
      <c r="L47" s="95">
        <f t="shared" si="2"/>
        <v>0</v>
      </c>
      <c r="M47" s="95">
        <f t="shared" si="2"/>
        <v>0</v>
      </c>
      <c r="N47" s="95">
        <f t="shared" si="2"/>
        <v>0</v>
      </c>
      <c r="O47" s="95">
        <f t="shared" si="2"/>
        <v>0</v>
      </c>
      <c r="P47" s="96">
        <f>SUM(Table13[[#This Row],[Residential (16,23,53)]:[Contracts]])</f>
        <v>1</v>
      </c>
      <c r="S47" s="97">
        <v>0.80043746749914535</v>
      </c>
      <c r="T47" s="97">
        <v>0.20274029936617508</v>
      </c>
      <c r="U47" s="97">
        <v>-3.1777668653203586E-3</v>
      </c>
      <c r="V47" s="97">
        <v>0</v>
      </c>
      <c r="W47" s="97">
        <v>0</v>
      </c>
      <c r="X47" s="97">
        <v>0</v>
      </c>
      <c r="Y47" s="97">
        <v>0</v>
      </c>
      <c r="Z47" s="97">
        <v>0</v>
      </c>
      <c r="AA47" s="98">
        <f t="shared" si="3"/>
        <v>1</v>
      </c>
    </row>
    <row r="48" spans="1:27" ht="31.5" x14ac:dyDescent="0.25">
      <c r="A48" s="85">
        <f>A49+1</f>
        <v>45</v>
      </c>
      <c r="B48" s="90" t="s">
        <v>591</v>
      </c>
      <c r="C48" s="2" t="s">
        <v>592</v>
      </c>
      <c r="D48" s="2" t="s">
        <v>593</v>
      </c>
      <c r="E48" s="2" t="s">
        <v>493</v>
      </c>
      <c r="F48" s="2" t="s">
        <v>594</v>
      </c>
      <c r="G48" s="2" t="s">
        <v>481</v>
      </c>
      <c r="H48" s="95">
        <f t="shared" si="2"/>
        <v>0.56369829687262651</v>
      </c>
      <c r="I48" s="95">
        <f t="shared" si="2"/>
        <v>0.2138148128122988</v>
      </c>
      <c r="J48" s="95">
        <f t="shared" si="2"/>
        <v>6.9367924585059665E-2</v>
      </c>
      <c r="K48" s="95">
        <f t="shared" si="2"/>
        <v>5.308935153667043E-2</v>
      </c>
      <c r="L48" s="95">
        <f t="shared" si="2"/>
        <v>6.5352381032996038E-3</v>
      </c>
      <c r="M48" s="95">
        <f t="shared" si="2"/>
        <v>6.2657276428133499E-2</v>
      </c>
      <c r="N48" s="95">
        <f t="shared" si="2"/>
        <v>5.5053526603802382E-3</v>
      </c>
      <c r="O48" s="95">
        <f t="shared" si="2"/>
        <v>2.5331747001531135E-2</v>
      </c>
      <c r="P48" s="96">
        <f>SUM(Table13[[#This Row],[Residential (16,23,53)]:[Contracts]])</f>
        <v>0.99999999999999978</v>
      </c>
      <c r="S48" s="97">
        <v>0.56369829687262651</v>
      </c>
      <c r="T48" s="97">
        <v>0.2138148128122988</v>
      </c>
      <c r="U48" s="97">
        <v>6.9367924585059665E-2</v>
      </c>
      <c r="V48" s="97">
        <v>5.308935153667043E-2</v>
      </c>
      <c r="W48" s="97">
        <v>6.5352381032996038E-3</v>
      </c>
      <c r="X48" s="97">
        <v>6.2657276428133499E-2</v>
      </c>
      <c r="Y48" s="97">
        <v>5.5053526603802382E-3</v>
      </c>
      <c r="Z48" s="97">
        <v>2.5331747001531135E-2</v>
      </c>
      <c r="AA48" s="98">
        <f t="shared" ref="AA48" si="5">SUM(S48:Z48)</f>
        <v>0.99999999999999978</v>
      </c>
    </row>
    <row r="49" spans="1:27" ht="15.75" customHeight="1" x14ac:dyDescent="0.25">
      <c r="A49" s="85">
        <f>A47+1</f>
        <v>44</v>
      </c>
      <c r="B49" s="90" t="s">
        <v>595</v>
      </c>
      <c r="C49" s="2" t="s">
        <v>596</v>
      </c>
      <c r="D49" s="2" t="s">
        <v>597</v>
      </c>
      <c r="E49" s="2" t="s">
        <v>485</v>
      </c>
      <c r="F49" s="2" t="s">
        <v>485</v>
      </c>
      <c r="G49" s="2" t="s">
        <v>481</v>
      </c>
      <c r="H49" s="95">
        <f t="shared" si="2"/>
        <v>0.81401798482740428</v>
      </c>
      <c r="I49" s="95">
        <f t="shared" si="2"/>
        <v>0.14792520873241144</v>
      </c>
      <c r="J49" s="95">
        <f t="shared" si="2"/>
        <v>2.1675147737591442E-2</v>
      </c>
      <c r="K49" s="95">
        <f t="shared" si="2"/>
        <v>8.3697580518314225E-3</v>
      </c>
      <c r="L49" s="95">
        <f t="shared" si="2"/>
        <v>1.4086895144600697E-3</v>
      </c>
      <c r="M49" s="95">
        <f t="shared" si="2"/>
        <v>4.7315867281589544E-3</v>
      </c>
      <c r="N49" s="95">
        <f t="shared" si="2"/>
        <v>4.5243423945697279E-4</v>
      </c>
      <c r="O49" s="95">
        <f t="shared" si="2"/>
        <v>1.4191901686852659E-3</v>
      </c>
      <c r="P49" s="96">
        <f>SUM(Table13[[#This Row],[Residential (16,23,53)]:[Contracts]])</f>
        <v>0.99999999999999989</v>
      </c>
      <c r="S49" s="97">
        <v>0.81401798482740428</v>
      </c>
      <c r="T49" s="97">
        <v>0.14792520873241144</v>
      </c>
      <c r="U49" s="97">
        <v>2.1675147737591442E-2</v>
      </c>
      <c r="V49" s="97">
        <v>8.3697580518314225E-3</v>
      </c>
      <c r="W49" s="97">
        <v>1.4086895144600697E-3</v>
      </c>
      <c r="X49" s="97">
        <v>4.7315867281589544E-3</v>
      </c>
      <c r="Y49" s="97">
        <v>4.5243423945697279E-4</v>
      </c>
      <c r="Z49" s="97">
        <v>1.4191901686852659E-3</v>
      </c>
      <c r="AA49" s="98">
        <f t="shared" si="3"/>
        <v>0.99999999999999989</v>
      </c>
    </row>
    <row r="50" spans="1:27" ht="15.75" x14ac:dyDescent="0.25">
      <c r="A50" s="85">
        <f>A48+1</f>
        <v>46</v>
      </c>
      <c r="B50" s="90" t="s">
        <v>497</v>
      </c>
      <c r="C50" s="2" t="s">
        <v>598</v>
      </c>
      <c r="D50" s="2" t="s">
        <v>599</v>
      </c>
      <c r="E50" s="2" t="s">
        <v>500</v>
      </c>
      <c r="F50" s="2" t="s">
        <v>501</v>
      </c>
      <c r="G50" s="2" t="s">
        <v>481</v>
      </c>
      <c r="H50" s="95">
        <f t="shared" ref="H50:O51" si="6">S50</f>
        <v>0</v>
      </c>
      <c r="I50" s="95">
        <f t="shared" si="6"/>
        <v>0</v>
      </c>
      <c r="J50" s="95">
        <f t="shared" si="6"/>
        <v>0</v>
      </c>
      <c r="K50" s="95">
        <f t="shared" si="6"/>
        <v>0</v>
      </c>
      <c r="L50" s="95">
        <f t="shared" si="6"/>
        <v>0</v>
      </c>
      <c r="M50" s="95">
        <f t="shared" si="6"/>
        <v>0</v>
      </c>
      <c r="N50" s="95">
        <f t="shared" si="6"/>
        <v>1</v>
      </c>
      <c r="O50" s="95">
        <f t="shared" si="6"/>
        <v>0</v>
      </c>
      <c r="P50" s="96">
        <f>SUM(H50:O50)</f>
        <v>1</v>
      </c>
      <c r="S50" s="97">
        <v>0</v>
      </c>
      <c r="T50" s="97">
        <v>0</v>
      </c>
      <c r="U50" s="97">
        <v>0</v>
      </c>
      <c r="V50" s="97">
        <v>0</v>
      </c>
      <c r="W50" s="97">
        <v>0</v>
      </c>
      <c r="X50" s="97">
        <v>0</v>
      </c>
      <c r="Y50" s="97">
        <v>1</v>
      </c>
      <c r="Z50" s="97">
        <v>0</v>
      </c>
      <c r="AA50" s="98">
        <f t="shared" ref="AA50:AA51" si="7">SUM(S50:Z50)</f>
        <v>1</v>
      </c>
    </row>
    <row r="51" spans="1:27" ht="15.75" x14ac:dyDescent="0.25">
      <c r="A51" s="85">
        <v>47</v>
      </c>
      <c r="B51" s="99" t="s">
        <v>497</v>
      </c>
      <c r="C51" s="100" t="s">
        <v>600</v>
      </c>
      <c r="D51" s="100" t="s">
        <v>601</v>
      </c>
      <c r="E51" s="100" t="s">
        <v>500</v>
      </c>
      <c r="F51" s="100" t="s">
        <v>501</v>
      </c>
      <c r="G51" s="100" t="s">
        <v>510</v>
      </c>
      <c r="H51" s="101">
        <f t="shared" si="6"/>
        <v>0.64185661391632332</v>
      </c>
      <c r="I51" s="101">
        <f t="shared" si="6"/>
        <v>0.24767890513432508</v>
      </c>
      <c r="J51" s="101">
        <f t="shared" si="6"/>
        <v>6.7939085404908672E-2</v>
      </c>
      <c r="K51" s="101">
        <f t="shared" si="6"/>
        <v>2.3919645941980008E-2</v>
      </c>
      <c r="L51" s="101">
        <f t="shared" si="6"/>
        <v>2.1375932193471092E-3</v>
      </c>
      <c r="M51" s="101">
        <f t="shared" si="6"/>
        <v>1.5493858702788115E-2</v>
      </c>
      <c r="N51" s="101">
        <f t="shared" si="6"/>
        <v>0</v>
      </c>
      <c r="O51" s="101">
        <f t="shared" si="6"/>
        <v>9.7429768032764659E-4</v>
      </c>
      <c r="P51" s="102">
        <f>SUM(H51:O51)</f>
        <v>1</v>
      </c>
      <c r="S51" s="97">
        <v>0.64185661391632332</v>
      </c>
      <c r="T51" s="97">
        <v>0.24767890513432508</v>
      </c>
      <c r="U51" s="97">
        <v>6.7939085404908672E-2</v>
      </c>
      <c r="V51" s="97">
        <v>2.3919645941980008E-2</v>
      </c>
      <c r="W51" s="97">
        <v>2.1375932193471092E-3</v>
      </c>
      <c r="X51" s="97">
        <v>1.5493858702788115E-2</v>
      </c>
      <c r="Y51" s="97">
        <v>0</v>
      </c>
      <c r="Z51" s="97">
        <v>9.7429768032764659E-4</v>
      </c>
      <c r="AA51" s="98">
        <f t="shared" si="7"/>
        <v>1</v>
      </c>
    </row>
  </sheetData>
  <mergeCells count="1">
    <mergeCell ref="A1:B1"/>
  </mergeCells>
  <pageMargins left="0.7" right="0.7" top="0.75" bottom="0.75" header="0.3" footer="0.3"/>
  <pageSetup scale="52" orientation="landscape" horizontalDpi="1200" verticalDpi="1200" r:id="rId1"/>
  <colBreaks count="1" manualBreakCount="1">
    <brk id="6" max="1048575" man="1"/>
  </col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EA295-7F14-4F4C-880B-F50FE6225F63}">
  <dimension ref="A1:N117"/>
  <sheetViews>
    <sheetView zoomScale="80" zoomScaleNormal="80" workbookViewId="0">
      <pane xSplit="2" ySplit="11" topLeftCell="C12" activePane="bottomRight" state="frozen"/>
      <selection activeCell="A28" sqref="A28"/>
      <selection pane="topRight" activeCell="A28" sqref="A28"/>
      <selection pane="bottomLeft" activeCell="A28" sqref="A28"/>
      <selection pane="bottomRight" activeCell="F14" sqref="F14"/>
    </sheetView>
  </sheetViews>
  <sheetFormatPr defaultColWidth="8.5703125" defaultRowHeight="15.75" outlineLevelRow="1" x14ac:dyDescent="0.25"/>
  <cols>
    <col min="1" max="1" width="8.5703125" style="2"/>
    <col min="2" max="2" width="8.5703125" style="2" bestFit="1" customWidth="1"/>
    <col min="3" max="3" width="9.5703125" style="2" bestFit="1" customWidth="1"/>
    <col min="4" max="4" width="22.5703125" style="2" bestFit="1" customWidth="1"/>
    <col min="5" max="5" width="45.5703125" style="2" bestFit="1" customWidth="1"/>
    <col min="6" max="6" width="17" style="2" customWidth="1"/>
    <col min="7" max="7" width="19.42578125" style="2" bestFit="1" customWidth="1"/>
    <col min="8" max="8" width="24.42578125" style="2" bestFit="1" customWidth="1"/>
    <col min="9" max="9" width="8.5703125" style="2"/>
    <col min="10" max="10" width="20.5703125" style="2" bestFit="1" customWidth="1"/>
    <col min="11" max="11" width="10.42578125" style="2" customWidth="1"/>
    <col min="12" max="12" width="19.42578125" style="133" customWidth="1"/>
    <col min="13" max="13" width="16.42578125" style="2" bestFit="1" customWidth="1"/>
    <col min="14" max="14" width="17.42578125" style="2" bestFit="1" customWidth="1"/>
    <col min="15" max="16384" width="8.5703125" style="2"/>
  </cols>
  <sheetData>
    <row r="1" spans="1:14" x14ac:dyDescent="0.25">
      <c r="A1" s="187" t="s">
        <v>638</v>
      </c>
      <c r="B1" s="187"/>
      <c r="C1" s="187"/>
      <c r="D1" s="187"/>
      <c r="E1" s="1" t="s">
        <v>639</v>
      </c>
    </row>
    <row r="2" spans="1:14" ht="26.25" x14ac:dyDescent="0.4">
      <c r="B2" s="188" t="s">
        <v>703</v>
      </c>
      <c r="C2" s="188"/>
      <c r="D2" s="188"/>
      <c r="E2" s="188"/>
      <c r="F2" s="188"/>
      <c r="G2" s="188"/>
      <c r="H2" s="188"/>
      <c r="L2" s="2"/>
    </row>
    <row r="3" spans="1:14" hidden="1" outlineLevel="1" x14ac:dyDescent="0.25">
      <c r="L3" s="2"/>
    </row>
    <row r="4" spans="1:14" hidden="1" outlineLevel="1" x14ac:dyDescent="0.25">
      <c r="C4" s="263" t="s">
        <v>704</v>
      </c>
      <c r="D4" s="263"/>
      <c r="E4" s="263"/>
      <c r="F4" s="263"/>
      <c r="G4" s="263"/>
      <c r="H4" s="263"/>
    </row>
    <row r="5" spans="1:14" hidden="1" outlineLevel="1" x14ac:dyDescent="0.25">
      <c r="C5" s="262" t="s">
        <v>705</v>
      </c>
      <c r="D5" s="262"/>
      <c r="E5" s="262"/>
      <c r="F5" s="262"/>
      <c r="G5" s="262"/>
      <c r="H5" s="262"/>
    </row>
    <row r="6" spans="1:14" hidden="1" outlineLevel="1" x14ac:dyDescent="0.25">
      <c r="C6" s="262" t="s">
        <v>605</v>
      </c>
      <c r="D6" s="262"/>
      <c r="E6" s="262"/>
      <c r="F6" s="262"/>
      <c r="G6" s="262"/>
      <c r="H6" s="262"/>
    </row>
    <row r="7" spans="1:14" hidden="1" outlineLevel="1" x14ac:dyDescent="0.25">
      <c r="C7" s="262" t="s">
        <v>606</v>
      </c>
      <c r="D7" s="262"/>
      <c r="E7" s="262" t="s">
        <v>607</v>
      </c>
      <c r="F7" s="262"/>
      <c r="G7" s="262"/>
      <c r="H7" s="262"/>
    </row>
    <row r="8" spans="1:14" hidden="1" outlineLevel="1" x14ac:dyDescent="0.25">
      <c r="C8" s="264" t="s">
        <v>706</v>
      </c>
      <c r="D8" s="264"/>
      <c r="E8" s="264"/>
      <c r="F8" s="264"/>
      <c r="G8" s="264"/>
      <c r="H8" s="264"/>
    </row>
    <row r="9" spans="1:14" collapsed="1" x14ac:dyDescent="0.25">
      <c r="C9" s="106"/>
      <c r="D9" s="106"/>
      <c r="E9" s="106"/>
      <c r="F9" s="106"/>
      <c r="G9" s="106"/>
      <c r="H9" s="106"/>
      <c r="L9" s="2"/>
    </row>
    <row r="10" spans="1:14" x14ac:dyDescent="0.25">
      <c r="B10" s="5" t="s">
        <v>1</v>
      </c>
      <c r="C10" s="104" t="s">
        <v>2</v>
      </c>
      <c r="D10" s="104" t="s">
        <v>3</v>
      </c>
      <c r="E10" s="104" t="s">
        <v>4</v>
      </c>
      <c r="F10" s="159" t="s">
        <v>5</v>
      </c>
      <c r="G10" s="159" t="s">
        <v>6</v>
      </c>
      <c r="H10" s="104" t="s">
        <v>7</v>
      </c>
      <c r="I10" s="5" t="s">
        <v>8</v>
      </c>
      <c r="J10" s="5" t="s">
        <v>9</v>
      </c>
    </row>
    <row r="11" spans="1:14" x14ac:dyDescent="0.25">
      <c r="C11" s="263" t="s">
        <v>707</v>
      </c>
      <c r="D11" s="263"/>
      <c r="E11" s="263"/>
      <c r="F11" s="263"/>
      <c r="G11" s="263"/>
      <c r="H11" s="263"/>
    </row>
    <row r="12" spans="1:14" x14ac:dyDescent="0.25">
      <c r="C12" s="72"/>
      <c r="D12" s="72"/>
      <c r="E12" s="72"/>
      <c r="F12" s="265" t="s">
        <v>708</v>
      </c>
      <c r="G12" s="265"/>
      <c r="H12" s="265"/>
      <c r="I12" s="265"/>
    </row>
    <row r="13" spans="1:14" x14ac:dyDescent="0.25">
      <c r="B13" s="161" t="s">
        <v>12</v>
      </c>
      <c r="C13" s="162" t="s">
        <v>709</v>
      </c>
      <c r="D13" s="162" t="s">
        <v>710</v>
      </c>
      <c r="E13" s="163" t="s">
        <v>711</v>
      </c>
      <c r="F13" s="160" t="s">
        <v>712</v>
      </c>
      <c r="G13" s="160" t="s">
        <v>609</v>
      </c>
      <c r="H13" s="160" t="s">
        <v>713</v>
      </c>
      <c r="I13" s="164" t="s">
        <v>455</v>
      </c>
      <c r="J13" s="164" t="s">
        <v>714</v>
      </c>
      <c r="L13" s="165"/>
      <c r="M13" s="105"/>
      <c r="N13" s="72"/>
    </row>
    <row r="14" spans="1:14" x14ac:dyDescent="0.25">
      <c r="B14" s="82">
        <v>1</v>
      </c>
      <c r="C14" s="133">
        <v>11.01</v>
      </c>
      <c r="D14" s="166" t="s">
        <v>715</v>
      </c>
      <c r="E14" s="167" t="s">
        <v>646</v>
      </c>
      <c r="F14" s="168">
        <v>32253615.866947755</v>
      </c>
      <c r="G14" s="169">
        <v>0</v>
      </c>
      <c r="H14" s="168">
        <f>-(F14-(G14*$I$14))/$J$14</f>
        <v>-42764598.153237551</v>
      </c>
      <c r="I14" s="95">
        <v>7.2399999999999992E-2</v>
      </c>
      <c r="J14" s="2">
        <v>0.75421300000000002</v>
      </c>
    </row>
    <row r="15" spans="1:14" x14ac:dyDescent="0.25">
      <c r="B15" s="82">
        <f>B14+1</f>
        <v>2</v>
      </c>
      <c r="C15" s="133">
        <v>11.02</v>
      </c>
      <c r="D15" s="166"/>
      <c r="E15" s="167" t="s">
        <v>647</v>
      </c>
      <c r="F15" s="170">
        <v>2084412.2876832485</v>
      </c>
      <c r="G15" s="171">
        <v>0</v>
      </c>
      <c r="H15" s="168">
        <f t="shared" ref="H15:H53" si="0">-(F15-(G15*$I$14))/$J$14</f>
        <v>-2763691.8054757058</v>
      </c>
    </row>
    <row r="16" spans="1:14" x14ac:dyDescent="0.25">
      <c r="B16" s="82">
        <f t="shared" ref="B16:B56" si="1">B15+1</f>
        <v>3</v>
      </c>
      <c r="C16" s="133">
        <v>11.03</v>
      </c>
      <c r="D16" s="166"/>
      <c r="E16" s="167" t="s">
        <v>648</v>
      </c>
      <c r="F16" s="170">
        <v>-68328.809286971111</v>
      </c>
      <c r="G16" s="172">
        <v>0</v>
      </c>
      <c r="H16" s="168">
        <f t="shared" si="0"/>
        <v>90596.170162767157</v>
      </c>
    </row>
    <row r="17" spans="2:8" x14ac:dyDescent="0.25">
      <c r="B17" s="82">
        <f t="shared" si="1"/>
        <v>4</v>
      </c>
      <c r="C17" s="133">
        <v>11.04</v>
      </c>
      <c r="D17" s="166"/>
      <c r="E17" s="167" t="s">
        <v>649</v>
      </c>
      <c r="F17" s="170">
        <v>-2391601.7753268979</v>
      </c>
      <c r="G17" s="170">
        <v>0</v>
      </c>
      <c r="H17" s="168">
        <f t="shared" si="0"/>
        <v>3170989.8600619426</v>
      </c>
    </row>
    <row r="18" spans="2:8" x14ac:dyDescent="0.25">
      <c r="B18" s="82">
        <f t="shared" si="1"/>
        <v>5</v>
      </c>
      <c r="C18" s="133">
        <v>11.049999999999999</v>
      </c>
      <c r="D18" s="166"/>
      <c r="E18" s="167" t="s">
        <v>650</v>
      </c>
      <c r="F18" s="170">
        <v>16074542.57656165</v>
      </c>
      <c r="G18" s="170">
        <v>0</v>
      </c>
      <c r="H18" s="168">
        <f t="shared" si="0"/>
        <v>-21313001.203322735</v>
      </c>
    </row>
    <row r="19" spans="2:8" x14ac:dyDescent="0.25">
      <c r="B19" s="82">
        <f t="shared" si="1"/>
        <v>6</v>
      </c>
      <c r="C19" s="133">
        <v>11.059999999999999</v>
      </c>
      <c r="D19" s="166"/>
      <c r="E19" s="167" t="s">
        <v>651</v>
      </c>
      <c r="F19" s="170">
        <v>213041.17074922178</v>
      </c>
      <c r="G19" s="172">
        <v>0</v>
      </c>
      <c r="H19" s="168">
        <f t="shared" si="0"/>
        <v>-282468.17642923386</v>
      </c>
    </row>
    <row r="20" spans="2:8" x14ac:dyDescent="0.25">
      <c r="B20" s="82">
        <f t="shared" si="1"/>
        <v>7</v>
      </c>
      <c r="C20" s="133">
        <v>11.069999999999999</v>
      </c>
      <c r="D20" s="166"/>
      <c r="E20" s="167" t="s">
        <v>652</v>
      </c>
      <c r="F20" s="170">
        <v>-183413.51902969996</v>
      </c>
      <c r="G20" s="170">
        <v>0</v>
      </c>
      <c r="H20" s="168">
        <f t="shared" si="0"/>
        <v>243185.30578192096</v>
      </c>
    </row>
    <row r="21" spans="2:8" x14ac:dyDescent="0.25">
      <c r="B21" s="82">
        <f t="shared" si="1"/>
        <v>8</v>
      </c>
      <c r="C21" s="133">
        <v>11.079999999999998</v>
      </c>
      <c r="D21" s="166"/>
      <c r="E21" s="167" t="s">
        <v>653</v>
      </c>
      <c r="F21" s="170">
        <v>-678.41161519914863</v>
      </c>
      <c r="G21" s="170">
        <v>0</v>
      </c>
      <c r="H21" s="168">
        <f t="shared" si="0"/>
        <v>899.49605111440485</v>
      </c>
    </row>
    <row r="22" spans="2:8" x14ac:dyDescent="0.25">
      <c r="B22" s="82">
        <f t="shared" si="1"/>
        <v>9</v>
      </c>
      <c r="C22" s="133">
        <v>11.089999999999998</v>
      </c>
      <c r="D22" s="166"/>
      <c r="E22" s="167" t="s">
        <v>654</v>
      </c>
      <c r="F22" s="170">
        <v>13658.449104713156</v>
      </c>
      <c r="G22" s="170">
        <v>0</v>
      </c>
      <c r="H22" s="168">
        <f t="shared" si="0"/>
        <v>-18109.53816059012</v>
      </c>
    </row>
    <row r="23" spans="2:8" x14ac:dyDescent="0.25">
      <c r="B23" s="82">
        <f t="shared" si="1"/>
        <v>10</v>
      </c>
      <c r="C23" s="133">
        <v>11.099999999999998</v>
      </c>
      <c r="D23" s="166"/>
      <c r="E23" s="167" t="s">
        <v>655</v>
      </c>
      <c r="F23" s="170">
        <v>18993.65433911428</v>
      </c>
      <c r="G23" s="170">
        <v>0</v>
      </c>
      <c r="H23" s="168">
        <f t="shared" si="0"/>
        <v>-25183.408850171345</v>
      </c>
    </row>
    <row r="24" spans="2:8" x14ac:dyDescent="0.25">
      <c r="B24" s="82">
        <f t="shared" si="1"/>
        <v>11</v>
      </c>
      <c r="C24" s="133">
        <v>11.109999999999998</v>
      </c>
      <c r="D24" s="166"/>
      <c r="E24" s="167" t="s">
        <v>656</v>
      </c>
      <c r="F24" s="170">
        <v>1105216.2454017457</v>
      </c>
      <c r="G24" s="170">
        <v>0</v>
      </c>
      <c r="H24" s="168">
        <f t="shared" si="0"/>
        <v>-1465390.0760153241</v>
      </c>
    </row>
    <row r="25" spans="2:8" x14ac:dyDescent="0.25">
      <c r="B25" s="82">
        <f t="shared" si="1"/>
        <v>12</v>
      </c>
      <c r="C25" s="133">
        <v>11.119999999999997</v>
      </c>
      <c r="D25" s="166"/>
      <c r="E25" s="167" t="s">
        <v>657</v>
      </c>
      <c r="F25" s="170">
        <v>-151116.36784572125</v>
      </c>
      <c r="G25" s="170">
        <v>0</v>
      </c>
      <c r="H25" s="168">
        <f t="shared" si="0"/>
        <v>200362.98478774729</v>
      </c>
    </row>
    <row r="26" spans="2:8" x14ac:dyDescent="0.25">
      <c r="B26" s="82">
        <f t="shared" si="1"/>
        <v>13</v>
      </c>
      <c r="C26" s="133">
        <v>11.129999999999997</v>
      </c>
      <c r="D26" s="166"/>
      <c r="E26" s="167" t="s">
        <v>658</v>
      </c>
      <c r="F26" s="170">
        <v>-30503.742766919091</v>
      </c>
      <c r="G26" s="170">
        <v>0</v>
      </c>
      <c r="H26" s="168">
        <f t="shared" si="0"/>
        <v>40444.466970098751</v>
      </c>
    </row>
    <row r="27" spans="2:8" x14ac:dyDescent="0.25">
      <c r="B27" s="82">
        <f t="shared" si="1"/>
        <v>14</v>
      </c>
      <c r="C27" s="133">
        <v>11.139999999999997</v>
      </c>
      <c r="D27" s="166"/>
      <c r="E27" s="167" t="s">
        <v>659</v>
      </c>
      <c r="F27" s="170">
        <v>-435005.0623120963</v>
      </c>
      <c r="G27" s="170">
        <v>0</v>
      </c>
      <c r="H27" s="168">
        <f t="shared" si="0"/>
        <v>576766.85805216338</v>
      </c>
    </row>
    <row r="28" spans="2:8" x14ac:dyDescent="0.25">
      <c r="B28" s="82">
        <f t="shared" si="1"/>
        <v>15</v>
      </c>
      <c r="C28" s="133">
        <v>11.149999999999997</v>
      </c>
      <c r="D28" s="166"/>
      <c r="E28" s="167" t="s">
        <v>660</v>
      </c>
      <c r="F28" s="170">
        <v>-778045.66996666696</v>
      </c>
      <c r="G28" s="170">
        <v>0</v>
      </c>
      <c r="H28" s="168">
        <f t="shared" si="0"/>
        <v>1031599.388987815</v>
      </c>
    </row>
    <row r="29" spans="2:8" x14ac:dyDescent="0.25">
      <c r="B29" s="82">
        <f t="shared" si="1"/>
        <v>16</v>
      </c>
      <c r="C29" s="133">
        <v>11.159999999999997</v>
      </c>
      <c r="D29" s="166"/>
      <c r="E29" s="167" t="s">
        <v>661</v>
      </c>
      <c r="F29" s="170">
        <v>13098.494505843493</v>
      </c>
      <c r="G29" s="170">
        <v>0</v>
      </c>
      <c r="H29" s="168">
        <f t="shared" si="0"/>
        <v>-17367.102537139366</v>
      </c>
    </row>
    <row r="30" spans="2:8" x14ac:dyDescent="0.25">
      <c r="B30" s="82">
        <f t="shared" si="1"/>
        <v>17</v>
      </c>
      <c r="C30" s="133">
        <v>11.169999999999996</v>
      </c>
      <c r="D30" s="166"/>
      <c r="E30" s="167" t="s">
        <v>662</v>
      </c>
      <c r="F30" s="170">
        <v>-1117190.4516966809</v>
      </c>
      <c r="G30" s="170">
        <v>0</v>
      </c>
      <c r="H30" s="168">
        <f t="shared" si="0"/>
        <v>1481266.5012359649</v>
      </c>
    </row>
    <row r="31" spans="2:8" x14ac:dyDescent="0.25">
      <c r="B31" s="82">
        <f t="shared" si="1"/>
        <v>18</v>
      </c>
      <c r="C31" s="133">
        <v>11.179999999999996</v>
      </c>
      <c r="D31" s="166"/>
      <c r="E31" s="167" t="s">
        <v>663</v>
      </c>
      <c r="F31" s="170">
        <v>-2924834.9278341187</v>
      </c>
      <c r="G31" s="170">
        <v>0</v>
      </c>
      <c r="H31" s="168">
        <f t="shared" si="0"/>
        <v>3877995.908097737</v>
      </c>
    </row>
    <row r="32" spans="2:8" x14ac:dyDescent="0.25">
      <c r="B32" s="82">
        <f t="shared" si="1"/>
        <v>19</v>
      </c>
      <c r="C32" s="133">
        <v>11.189999999999996</v>
      </c>
      <c r="D32" s="166"/>
      <c r="E32" s="167" t="s">
        <v>664</v>
      </c>
      <c r="F32" s="170">
        <v>0</v>
      </c>
      <c r="G32" s="170">
        <v>50455434.08197882</v>
      </c>
      <c r="H32" s="168">
        <f t="shared" si="0"/>
        <v>4843424.1090186276</v>
      </c>
    </row>
    <row r="33" spans="2:13" x14ac:dyDescent="0.25">
      <c r="B33" s="82">
        <f t="shared" si="1"/>
        <v>20</v>
      </c>
      <c r="C33" s="133">
        <v>11.199999999999996</v>
      </c>
      <c r="D33" s="166"/>
      <c r="E33" s="167" t="s">
        <v>665</v>
      </c>
      <c r="F33" s="170">
        <v>-6824350.6486590765</v>
      </c>
      <c r="G33" s="170">
        <v>-6824350.6486591194</v>
      </c>
      <c r="H33" s="168">
        <f t="shared" si="0"/>
        <v>8393209.4271726366</v>
      </c>
    </row>
    <row r="34" spans="2:13" x14ac:dyDescent="0.25">
      <c r="B34" s="82">
        <f t="shared" si="1"/>
        <v>21</v>
      </c>
      <c r="C34" s="133">
        <v>11.209999999999996</v>
      </c>
      <c r="D34" s="166"/>
      <c r="E34" s="167" t="s">
        <v>666</v>
      </c>
      <c r="F34" s="170">
        <v>14420.256752399737</v>
      </c>
      <c r="G34" s="170">
        <v>0</v>
      </c>
      <c r="H34" s="168">
        <f t="shared" si="0"/>
        <v>-19119.607793023639</v>
      </c>
    </row>
    <row r="35" spans="2:13" x14ac:dyDescent="0.25">
      <c r="B35" s="82">
        <f t="shared" si="1"/>
        <v>22</v>
      </c>
      <c r="C35" s="133">
        <v>11.219999999999995</v>
      </c>
      <c r="D35" s="166"/>
      <c r="E35" s="167" t="s">
        <v>667</v>
      </c>
      <c r="F35" s="170">
        <v>0</v>
      </c>
      <c r="G35" s="170">
        <v>0</v>
      </c>
      <c r="H35" s="168">
        <f t="shared" si="0"/>
        <v>0</v>
      </c>
    </row>
    <row r="36" spans="2:13" x14ac:dyDescent="0.25">
      <c r="B36" s="82">
        <f t="shared" si="1"/>
        <v>23</v>
      </c>
      <c r="C36" s="133">
        <v>11.229999999999995</v>
      </c>
      <c r="D36" s="166"/>
      <c r="E36" s="167" t="s">
        <v>668</v>
      </c>
      <c r="F36" s="170">
        <v>0</v>
      </c>
      <c r="G36" s="170">
        <v>0</v>
      </c>
      <c r="H36" s="168">
        <f t="shared" si="0"/>
        <v>0</v>
      </c>
    </row>
    <row r="37" spans="2:13" x14ac:dyDescent="0.25">
      <c r="B37" s="82">
        <f t="shared" si="1"/>
        <v>24</v>
      </c>
      <c r="C37" s="133">
        <v>11.239999999999995</v>
      </c>
      <c r="D37" s="166"/>
      <c r="E37" s="167" t="s">
        <v>669</v>
      </c>
      <c r="F37" s="170">
        <v>-2899321.94739606</v>
      </c>
      <c r="G37" s="170">
        <v>-57834387.276298791</v>
      </c>
      <c r="H37" s="168">
        <f t="shared" si="0"/>
        <v>-1707591.4780147942</v>
      </c>
    </row>
    <row r="38" spans="2:13" x14ac:dyDescent="0.25">
      <c r="B38" s="82">
        <f t="shared" si="1"/>
        <v>25</v>
      </c>
      <c r="C38" s="133">
        <v>11.249999999999995</v>
      </c>
      <c r="D38" s="166"/>
      <c r="E38" s="167" t="s">
        <v>670</v>
      </c>
      <c r="F38" s="170">
        <v>-267705.11489864736</v>
      </c>
      <c r="G38" s="170">
        <v>0</v>
      </c>
      <c r="H38" s="168">
        <f t="shared" si="0"/>
        <v>354946.30150719668</v>
      </c>
    </row>
    <row r="39" spans="2:13" x14ac:dyDescent="0.25">
      <c r="B39" s="82">
        <f t="shared" si="1"/>
        <v>26</v>
      </c>
      <c r="C39" s="133">
        <v>11.259999999999994</v>
      </c>
      <c r="D39" s="166"/>
      <c r="E39" s="167" t="s">
        <v>671</v>
      </c>
      <c r="F39" s="170">
        <v>0</v>
      </c>
      <c r="G39" s="170">
        <v>0</v>
      </c>
      <c r="H39" s="168">
        <f t="shared" si="0"/>
        <v>0</v>
      </c>
    </row>
    <row r="40" spans="2:13" x14ac:dyDescent="0.25">
      <c r="B40" s="82">
        <f t="shared" si="1"/>
        <v>27</v>
      </c>
      <c r="C40" s="133">
        <v>11.269999999999994</v>
      </c>
      <c r="D40" s="166"/>
      <c r="E40" s="167" t="s">
        <v>672</v>
      </c>
      <c r="F40" s="170">
        <v>0</v>
      </c>
      <c r="G40" s="170">
        <v>0</v>
      </c>
      <c r="H40" s="168">
        <f t="shared" si="0"/>
        <v>0</v>
      </c>
    </row>
    <row r="41" spans="2:13" x14ac:dyDescent="0.25">
      <c r="B41" s="82">
        <f t="shared" si="1"/>
        <v>28</v>
      </c>
      <c r="C41" s="133">
        <v>11.45</v>
      </c>
      <c r="D41" s="166"/>
      <c r="E41" s="167" t="s">
        <v>673</v>
      </c>
      <c r="F41" s="170">
        <v>0</v>
      </c>
      <c r="G41" s="170">
        <v>0</v>
      </c>
      <c r="H41" s="168">
        <f t="shared" si="0"/>
        <v>0</v>
      </c>
    </row>
    <row r="42" spans="2:13" x14ac:dyDescent="0.25">
      <c r="B42" s="82">
        <f t="shared" si="1"/>
        <v>29</v>
      </c>
      <c r="C42" s="133">
        <v>11.479999999999999</v>
      </c>
      <c r="D42" s="166"/>
      <c r="E42" s="167" t="s">
        <v>674</v>
      </c>
      <c r="F42" s="170">
        <v>0</v>
      </c>
      <c r="G42" s="170">
        <v>0</v>
      </c>
      <c r="H42" s="168">
        <f t="shared" si="0"/>
        <v>0</v>
      </c>
    </row>
    <row r="43" spans="2:13" x14ac:dyDescent="0.25">
      <c r="B43" s="82">
        <f t="shared" si="1"/>
        <v>30</v>
      </c>
      <c r="C43" s="133">
        <v>11.489999999999998</v>
      </c>
      <c r="D43" s="166"/>
      <c r="E43" s="167" t="s">
        <v>675</v>
      </c>
      <c r="F43" s="170">
        <v>0</v>
      </c>
      <c r="G43" s="170">
        <v>0</v>
      </c>
      <c r="H43" s="168">
        <f t="shared" si="0"/>
        <v>0</v>
      </c>
    </row>
    <row r="44" spans="2:13" x14ac:dyDescent="0.25">
      <c r="B44" s="82">
        <f t="shared" si="1"/>
        <v>31</v>
      </c>
      <c r="C44" s="133">
        <v>11.499999999999998</v>
      </c>
      <c r="D44" s="166"/>
      <c r="E44" s="167" t="s">
        <v>676</v>
      </c>
      <c r="F44" s="170">
        <v>0</v>
      </c>
      <c r="G44" s="170">
        <v>0</v>
      </c>
      <c r="H44" s="168">
        <f t="shared" si="0"/>
        <v>0</v>
      </c>
    </row>
    <row r="45" spans="2:13" x14ac:dyDescent="0.25">
      <c r="B45" s="82">
        <f t="shared" si="1"/>
        <v>32</v>
      </c>
      <c r="C45" s="173"/>
      <c r="D45" s="173"/>
      <c r="E45" s="167" t="s">
        <v>677</v>
      </c>
      <c r="F45" s="174">
        <v>0</v>
      </c>
      <c r="G45" s="174">
        <v>0</v>
      </c>
      <c r="H45" s="168">
        <f t="shared" si="0"/>
        <v>0</v>
      </c>
      <c r="L45" s="2"/>
    </row>
    <row r="46" spans="2:13" x14ac:dyDescent="0.25">
      <c r="B46" s="82">
        <f t="shared" si="1"/>
        <v>33</v>
      </c>
      <c r="C46" s="173"/>
      <c r="D46" s="173"/>
      <c r="E46" s="167" t="s">
        <v>678</v>
      </c>
      <c r="F46" s="170">
        <v>-1702914.1352699972</v>
      </c>
      <c r="G46" s="174">
        <v>0</v>
      </c>
      <c r="H46" s="168">
        <f t="shared" si="0"/>
        <v>2257868.9776893225</v>
      </c>
      <c r="K46" s="175"/>
      <c r="L46" s="176"/>
      <c r="M46" s="177"/>
    </row>
    <row r="47" spans="2:13" x14ac:dyDescent="0.25">
      <c r="B47" s="82">
        <f t="shared" si="1"/>
        <v>34</v>
      </c>
      <c r="C47" s="173"/>
      <c r="D47" s="173"/>
      <c r="E47" s="167" t="s">
        <v>679</v>
      </c>
      <c r="F47" s="170">
        <v>-1275792.7171000002</v>
      </c>
      <c r="G47" s="174">
        <v>0</v>
      </c>
      <c r="H47" s="168">
        <f t="shared" si="0"/>
        <v>1691554.9282497123</v>
      </c>
      <c r="K47" s="175"/>
      <c r="L47" s="176"/>
      <c r="M47" s="177"/>
    </row>
    <row r="48" spans="2:13" x14ac:dyDescent="0.25">
      <c r="B48" s="82">
        <f t="shared" si="1"/>
        <v>35</v>
      </c>
      <c r="C48" s="173"/>
      <c r="D48" s="173"/>
      <c r="E48" s="167" t="s">
        <v>680</v>
      </c>
      <c r="F48" s="170">
        <v>69091.03</v>
      </c>
      <c r="G48" s="174">
        <v>0</v>
      </c>
      <c r="H48" s="168">
        <f t="shared" si="0"/>
        <v>-91606.787472504453</v>
      </c>
      <c r="K48" s="175"/>
      <c r="L48" s="176"/>
      <c r="M48" s="177"/>
    </row>
    <row r="49" spans="2:13" x14ac:dyDescent="0.25">
      <c r="B49" s="82">
        <f t="shared" si="1"/>
        <v>36</v>
      </c>
      <c r="C49" s="173"/>
      <c r="D49" s="173"/>
      <c r="E49" s="167" t="s">
        <v>716</v>
      </c>
      <c r="F49" s="170">
        <v>0</v>
      </c>
      <c r="G49" s="174">
        <v>0</v>
      </c>
      <c r="H49" s="168">
        <f t="shared" si="0"/>
        <v>0</v>
      </c>
      <c r="K49" s="175"/>
      <c r="L49" s="176"/>
      <c r="M49" s="177"/>
    </row>
    <row r="50" spans="2:13" x14ac:dyDescent="0.25">
      <c r="B50" s="82">
        <f t="shared" si="1"/>
        <v>37</v>
      </c>
      <c r="C50" s="173"/>
      <c r="D50" s="173"/>
      <c r="E50" s="167" t="s">
        <v>681</v>
      </c>
      <c r="F50" s="170">
        <v>0</v>
      </c>
      <c r="G50" s="174">
        <v>0</v>
      </c>
      <c r="H50" s="168">
        <f t="shared" si="0"/>
        <v>0</v>
      </c>
      <c r="K50" s="175"/>
      <c r="L50" s="176"/>
      <c r="M50" s="177"/>
    </row>
    <row r="51" spans="2:13" x14ac:dyDescent="0.25">
      <c r="B51" s="82">
        <f t="shared" si="1"/>
        <v>38</v>
      </c>
      <c r="C51" s="173"/>
      <c r="D51" s="173"/>
      <c r="E51" s="167" t="s">
        <v>682</v>
      </c>
      <c r="F51" s="170">
        <v>0</v>
      </c>
      <c r="G51" s="174">
        <v>0</v>
      </c>
      <c r="H51" s="168">
        <f t="shared" si="0"/>
        <v>0</v>
      </c>
      <c r="K51" s="175"/>
      <c r="L51" s="176"/>
      <c r="M51" s="177"/>
    </row>
    <row r="52" spans="2:13" x14ac:dyDescent="0.25">
      <c r="B52" s="82">
        <f t="shared" si="1"/>
        <v>39</v>
      </c>
      <c r="C52" s="173"/>
      <c r="D52" s="173"/>
      <c r="E52" s="167" t="s">
        <v>683</v>
      </c>
      <c r="F52" s="170">
        <v>0</v>
      </c>
      <c r="G52" s="174">
        <v>0</v>
      </c>
      <c r="H52" s="168">
        <f t="shared" si="0"/>
        <v>0</v>
      </c>
      <c r="K52" s="175"/>
      <c r="L52" s="176"/>
      <c r="M52" s="177"/>
    </row>
    <row r="53" spans="2:13" x14ac:dyDescent="0.25">
      <c r="B53" s="82">
        <f t="shared" si="1"/>
        <v>40</v>
      </c>
      <c r="C53" s="173"/>
      <c r="D53" s="173"/>
      <c r="E53" s="167" t="s">
        <v>684</v>
      </c>
      <c r="F53" s="170">
        <v>662617.10414054128</v>
      </c>
      <c r="G53" s="174">
        <v>-24218047.431628965</v>
      </c>
      <c r="H53" s="168">
        <f t="shared" si="0"/>
        <v>-3203344.0661861808</v>
      </c>
      <c r="K53" s="175" t="s">
        <v>717</v>
      </c>
      <c r="L53" s="176">
        <v>31471903.925181746</v>
      </c>
      <c r="M53" s="177">
        <f>+L53-F56</f>
        <v>9.0000253170728683E-2</v>
      </c>
    </row>
    <row r="54" spans="2:13" x14ac:dyDescent="0.25">
      <c r="B54" s="82">
        <f t="shared" si="1"/>
        <v>41</v>
      </c>
      <c r="C54" s="173"/>
      <c r="D54" s="173"/>
      <c r="E54" s="178"/>
      <c r="F54" s="174"/>
      <c r="G54" s="174"/>
      <c r="H54" s="179"/>
      <c r="K54" s="175"/>
      <c r="L54" s="176"/>
      <c r="M54" s="177"/>
    </row>
    <row r="55" spans="2:13" x14ac:dyDescent="0.25">
      <c r="B55" s="82">
        <f t="shared" si="1"/>
        <v>42</v>
      </c>
      <c r="C55" s="173"/>
      <c r="D55" s="173"/>
      <c r="E55" s="178"/>
      <c r="F55" s="174"/>
      <c r="G55" s="174"/>
      <c r="H55" s="179"/>
      <c r="K55" s="175"/>
      <c r="L55" s="176"/>
      <c r="M55" s="177"/>
    </row>
    <row r="56" spans="2:13" ht="16.5" thickBot="1" x14ac:dyDescent="0.3">
      <c r="B56" s="82">
        <f t="shared" si="1"/>
        <v>43</v>
      </c>
      <c r="C56" s="105"/>
      <c r="D56" s="105"/>
      <c r="E56" s="72" t="s">
        <v>718</v>
      </c>
      <c r="F56" s="180">
        <f>SUM(F14:F53)</f>
        <v>31471903.835181493</v>
      </c>
      <c r="G56" s="180">
        <f>SUM(G14:G53)</f>
        <v>-38421351.274608053</v>
      </c>
      <c r="H56" s="180">
        <f>SUM(H14:H53)</f>
        <v>-45416360.719668172</v>
      </c>
      <c r="I56" s="181"/>
      <c r="K56" s="175" t="s">
        <v>717</v>
      </c>
      <c r="L56" s="176">
        <v>-38421351.274605609</v>
      </c>
      <c r="M56" s="177">
        <f>+L56-G56</f>
        <v>2.4437904357910156E-6</v>
      </c>
    </row>
    <row r="57" spans="2:13" ht="16.5" thickTop="1" x14ac:dyDescent="0.25">
      <c r="C57" s="105"/>
      <c r="D57" s="105"/>
      <c r="E57" s="72"/>
      <c r="F57" s="168"/>
      <c r="G57" s="168"/>
      <c r="H57" s="182"/>
      <c r="K57" s="175"/>
      <c r="L57" s="176"/>
      <c r="M57" s="177"/>
    </row>
    <row r="58" spans="2:13" x14ac:dyDescent="0.25">
      <c r="C58" s="105"/>
      <c r="D58" s="105"/>
      <c r="E58" s="72"/>
      <c r="F58" s="168"/>
      <c r="G58" s="168"/>
      <c r="H58" s="182"/>
    </row>
    <row r="59" spans="2:13" x14ac:dyDescent="0.25">
      <c r="C59" s="263" t="s">
        <v>719</v>
      </c>
      <c r="D59" s="263"/>
      <c r="E59" s="263"/>
      <c r="F59" s="263"/>
      <c r="G59" s="263"/>
      <c r="H59" s="263"/>
    </row>
    <row r="60" spans="2:13" x14ac:dyDescent="0.25">
      <c r="C60" s="72"/>
      <c r="D60" s="72"/>
      <c r="E60" s="72"/>
      <c r="F60" s="265" t="s">
        <v>708</v>
      </c>
      <c r="G60" s="265"/>
      <c r="H60" s="265"/>
      <c r="I60" s="265"/>
    </row>
    <row r="61" spans="2:13" x14ac:dyDescent="0.25">
      <c r="B61" s="161" t="s">
        <v>12</v>
      </c>
      <c r="C61" s="162" t="s">
        <v>709</v>
      </c>
      <c r="D61" s="162" t="s">
        <v>710</v>
      </c>
      <c r="E61" s="163" t="s">
        <v>711</v>
      </c>
      <c r="F61" s="160" t="s">
        <v>712</v>
      </c>
      <c r="G61" s="160" t="s">
        <v>609</v>
      </c>
      <c r="H61" s="160" t="s">
        <v>713</v>
      </c>
      <c r="I61" s="164" t="s">
        <v>455</v>
      </c>
      <c r="J61" s="164" t="s">
        <v>714</v>
      </c>
    </row>
    <row r="62" spans="2:13" x14ac:dyDescent="0.25">
      <c r="B62" s="82">
        <f>B56+1</f>
        <v>44</v>
      </c>
      <c r="C62" s="133">
        <v>11.01</v>
      </c>
      <c r="D62" s="166" t="s">
        <v>720</v>
      </c>
      <c r="E62" s="167" t="s">
        <v>646</v>
      </c>
      <c r="F62" s="168">
        <v>-44024033.448781371</v>
      </c>
      <c r="G62" s="168">
        <v>0</v>
      </c>
      <c r="H62" s="168">
        <f>-(F62-(G62*$I$62))/$J$62</f>
        <v>58370822.895894624</v>
      </c>
      <c r="I62" s="95">
        <v>7.2399999999999992E-2</v>
      </c>
      <c r="J62" s="2">
        <v>0.75421300000000002</v>
      </c>
    </row>
    <row r="63" spans="2:13" x14ac:dyDescent="0.25">
      <c r="B63" s="82">
        <f>B62+1</f>
        <v>45</v>
      </c>
      <c r="C63" s="133">
        <v>11.02</v>
      </c>
      <c r="D63" s="166"/>
      <c r="E63" s="167" t="s">
        <v>647</v>
      </c>
      <c r="F63" s="168">
        <v>0</v>
      </c>
      <c r="G63" s="168">
        <v>0</v>
      </c>
      <c r="H63" s="168">
        <f t="shared" ref="H63:H99" si="2">-(F63-(G63*$I$62))/$J$62</f>
        <v>0</v>
      </c>
      <c r="L63" s="183"/>
    </row>
    <row r="64" spans="2:13" x14ac:dyDescent="0.25">
      <c r="B64" s="82">
        <f t="shared" ref="B64:B107" si="3">B63+1</f>
        <v>46</v>
      </c>
      <c r="C64" s="133">
        <v>11.03</v>
      </c>
      <c r="D64" s="166"/>
      <c r="E64" s="167" t="s">
        <v>648</v>
      </c>
      <c r="F64" s="168">
        <v>-17690711.461626638</v>
      </c>
      <c r="G64" s="168">
        <v>0</v>
      </c>
      <c r="H64" s="168">
        <f t="shared" si="2"/>
        <v>23455855.920842834</v>
      </c>
    </row>
    <row r="65" spans="2:8" x14ac:dyDescent="0.25">
      <c r="B65" s="82">
        <f t="shared" si="3"/>
        <v>47</v>
      </c>
      <c r="C65" s="133">
        <v>11.04</v>
      </c>
      <c r="D65" s="166"/>
      <c r="E65" s="167" t="s">
        <v>649</v>
      </c>
      <c r="F65" s="168">
        <v>133104.75165847223</v>
      </c>
      <c r="G65" s="168">
        <v>0</v>
      </c>
      <c r="H65" s="168">
        <f t="shared" si="2"/>
        <v>-176481.64597861908</v>
      </c>
    </row>
    <row r="66" spans="2:8" x14ac:dyDescent="0.25">
      <c r="B66" s="82">
        <f t="shared" si="3"/>
        <v>48</v>
      </c>
      <c r="C66" s="133">
        <v>11.049999999999999</v>
      </c>
      <c r="D66" s="166"/>
      <c r="E66" s="167" t="s">
        <v>650</v>
      </c>
      <c r="F66" s="168">
        <v>-596614.66645446536</v>
      </c>
      <c r="G66" s="168">
        <v>0</v>
      </c>
      <c r="H66" s="168">
        <f t="shared" si="2"/>
        <v>791042.67157217569</v>
      </c>
    </row>
    <row r="67" spans="2:8" x14ac:dyDescent="0.25">
      <c r="B67" s="82">
        <f t="shared" si="3"/>
        <v>49</v>
      </c>
      <c r="C67" s="133">
        <v>11.059999999999999</v>
      </c>
      <c r="D67" s="166"/>
      <c r="E67" s="167" t="s">
        <v>651</v>
      </c>
      <c r="F67" s="170">
        <v>0</v>
      </c>
      <c r="G67" s="170">
        <v>0</v>
      </c>
      <c r="H67" s="168">
        <f t="shared" si="2"/>
        <v>0</v>
      </c>
    </row>
    <row r="68" spans="2:8" x14ac:dyDescent="0.25">
      <c r="B68" s="82">
        <f t="shared" si="3"/>
        <v>50</v>
      </c>
      <c r="C68" s="133">
        <v>11.069999999999999</v>
      </c>
      <c r="D68" s="166"/>
      <c r="E68" s="167" t="s">
        <v>652</v>
      </c>
      <c r="F68" s="168">
        <v>0</v>
      </c>
      <c r="G68" s="168">
        <v>0</v>
      </c>
      <c r="H68" s="168">
        <f t="shared" si="2"/>
        <v>0</v>
      </c>
    </row>
    <row r="69" spans="2:8" x14ac:dyDescent="0.25">
      <c r="B69" s="82">
        <f t="shared" si="3"/>
        <v>51</v>
      </c>
      <c r="C69" s="133">
        <v>11.079999999999998</v>
      </c>
      <c r="D69" s="166"/>
      <c r="E69" s="167" t="s">
        <v>653</v>
      </c>
      <c r="F69" s="168">
        <v>0</v>
      </c>
      <c r="G69" s="168">
        <v>0</v>
      </c>
      <c r="H69" s="168">
        <f t="shared" si="2"/>
        <v>0</v>
      </c>
    </row>
    <row r="70" spans="2:8" x14ac:dyDescent="0.25">
      <c r="B70" s="82">
        <f t="shared" si="3"/>
        <v>52</v>
      </c>
      <c r="C70" s="133">
        <v>11.089999999999998</v>
      </c>
      <c r="D70" s="166"/>
      <c r="E70" s="167" t="s">
        <v>654</v>
      </c>
      <c r="F70" s="168">
        <v>-203582.65075738163</v>
      </c>
      <c r="G70" s="168">
        <v>0</v>
      </c>
      <c r="H70" s="168">
        <f t="shared" si="2"/>
        <v>269927.26293153479</v>
      </c>
    </row>
    <row r="71" spans="2:8" x14ac:dyDescent="0.25">
      <c r="B71" s="82">
        <f t="shared" si="3"/>
        <v>53</v>
      </c>
      <c r="C71" s="133">
        <v>11.1</v>
      </c>
      <c r="D71" s="166"/>
      <c r="E71" s="167" t="s">
        <v>655</v>
      </c>
      <c r="F71" s="168">
        <v>0</v>
      </c>
      <c r="G71" s="168">
        <v>0</v>
      </c>
      <c r="H71" s="168">
        <f t="shared" si="2"/>
        <v>0</v>
      </c>
    </row>
    <row r="72" spans="2:8" x14ac:dyDescent="0.25">
      <c r="B72" s="82">
        <f t="shared" si="3"/>
        <v>54</v>
      </c>
      <c r="C72" s="133">
        <v>11.109999999999998</v>
      </c>
      <c r="D72" s="166"/>
      <c r="E72" s="167" t="s">
        <v>656</v>
      </c>
      <c r="F72" s="168">
        <v>-185023.06626937975</v>
      </c>
      <c r="G72" s="168">
        <v>0</v>
      </c>
      <c r="H72" s="168">
        <f t="shared" si="2"/>
        <v>245319.38095654643</v>
      </c>
    </row>
    <row r="73" spans="2:8" x14ac:dyDescent="0.25">
      <c r="B73" s="82">
        <f t="shared" si="3"/>
        <v>55</v>
      </c>
      <c r="C73" s="133">
        <v>11.119999999999997</v>
      </c>
      <c r="D73" s="166"/>
      <c r="E73" s="167" t="s">
        <v>657</v>
      </c>
      <c r="F73" s="168">
        <v>0</v>
      </c>
      <c r="G73" s="168">
        <v>0</v>
      </c>
      <c r="H73" s="168">
        <f t="shared" si="2"/>
        <v>0</v>
      </c>
    </row>
    <row r="74" spans="2:8" x14ac:dyDescent="0.25">
      <c r="B74" s="82">
        <f t="shared" si="3"/>
        <v>56</v>
      </c>
      <c r="C74" s="133">
        <v>11.129999999999997</v>
      </c>
      <c r="D74" s="166"/>
      <c r="E74" s="167" t="s">
        <v>658</v>
      </c>
      <c r="F74" s="168">
        <v>0</v>
      </c>
      <c r="G74" s="168">
        <v>0</v>
      </c>
      <c r="H74" s="168">
        <f t="shared" si="2"/>
        <v>0</v>
      </c>
    </row>
    <row r="75" spans="2:8" x14ac:dyDescent="0.25">
      <c r="B75" s="82">
        <f t="shared" si="3"/>
        <v>57</v>
      </c>
      <c r="C75" s="133">
        <v>11.139999999999997</v>
      </c>
      <c r="D75" s="166"/>
      <c r="E75" s="167" t="s">
        <v>659</v>
      </c>
      <c r="F75" s="168">
        <v>0</v>
      </c>
      <c r="G75" s="168">
        <v>0</v>
      </c>
      <c r="H75" s="168">
        <f t="shared" si="2"/>
        <v>0</v>
      </c>
    </row>
    <row r="76" spans="2:8" x14ac:dyDescent="0.25">
      <c r="B76" s="82">
        <f t="shared" si="3"/>
        <v>58</v>
      </c>
      <c r="C76" s="133">
        <v>11.149999999999997</v>
      </c>
      <c r="D76" s="166"/>
      <c r="E76" s="167" t="s">
        <v>660</v>
      </c>
      <c r="F76" s="168">
        <v>0</v>
      </c>
      <c r="G76" s="168">
        <v>0</v>
      </c>
      <c r="H76" s="168">
        <f t="shared" si="2"/>
        <v>0</v>
      </c>
    </row>
    <row r="77" spans="2:8" x14ac:dyDescent="0.25">
      <c r="B77" s="82">
        <f t="shared" si="3"/>
        <v>59</v>
      </c>
      <c r="C77" s="133">
        <v>11.159999999999997</v>
      </c>
      <c r="D77" s="166"/>
      <c r="E77" s="167" t="s">
        <v>661</v>
      </c>
      <c r="F77" s="168">
        <v>0</v>
      </c>
      <c r="G77" s="168">
        <v>0</v>
      </c>
      <c r="H77" s="168">
        <f t="shared" si="2"/>
        <v>0</v>
      </c>
    </row>
    <row r="78" spans="2:8" x14ac:dyDescent="0.25">
      <c r="B78" s="82">
        <f t="shared" si="3"/>
        <v>60</v>
      </c>
      <c r="C78" s="133">
        <v>11.169999999999996</v>
      </c>
      <c r="D78" s="166"/>
      <c r="E78" s="167" t="s">
        <v>662</v>
      </c>
      <c r="F78" s="168">
        <v>0</v>
      </c>
      <c r="G78" s="168">
        <v>0</v>
      </c>
      <c r="H78" s="168">
        <f t="shared" si="2"/>
        <v>0</v>
      </c>
    </row>
    <row r="79" spans="2:8" x14ac:dyDescent="0.25">
      <c r="B79" s="82">
        <f t="shared" si="3"/>
        <v>61</v>
      </c>
      <c r="C79" s="133">
        <v>11.179999999999996</v>
      </c>
      <c r="D79" s="166"/>
      <c r="E79" s="167" t="s">
        <v>663</v>
      </c>
      <c r="F79" s="168">
        <v>0</v>
      </c>
      <c r="G79" s="168">
        <v>0</v>
      </c>
      <c r="H79" s="168">
        <f t="shared" si="2"/>
        <v>0</v>
      </c>
    </row>
    <row r="80" spans="2:8" x14ac:dyDescent="0.25">
      <c r="B80" s="82">
        <f t="shared" si="3"/>
        <v>62</v>
      </c>
      <c r="C80" s="133">
        <v>11.189999999999996</v>
      </c>
      <c r="D80" s="166"/>
      <c r="E80" s="167" t="s">
        <v>664</v>
      </c>
      <c r="F80" s="168">
        <v>0</v>
      </c>
      <c r="G80" s="168">
        <v>0</v>
      </c>
      <c r="H80" s="168">
        <f t="shared" si="2"/>
        <v>0</v>
      </c>
    </row>
    <row r="81" spans="2:8" x14ac:dyDescent="0.25">
      <c r="B81" s="82">
        <f t="shared" si="3"/>
        <v>63</v>
      </c>
      <c r="C81" s="133">
        <v>11.199999999999996</v>
      </c>
      <c r="D81" s="166"/>
      <c r="E81" s="167" t="s">
        <v>665</v>
      </c>
      <c r="F81" s="168">
        <v>0</v>
      </c>
      <c r="G81" s="168">
        <v>0</v>
      </c>
      <c r="H81" s="168">
        <f t="shared" si="2"/>
        <v>0</v>
      </c>
    </row>
    <row r="82" spans="2:8" x14ac:dyDescent="0.25">
      <c r="B82" s="82">
        <f t="shared" si="3"/>
        <v>64</v>
      </c>
      <c r="C82" s="133">
        <v>11.209999999999996</v>
      </c>
      <c r="D82" s="166"/>
      <c r="E82" s="167" t="s">
        <v>666</v>
      </c>
      <c r="F82" s="168">
        <v>0</v>
      </c>
      <c r="G82" s="168">
        <v>0</v>
      </c>
      <c r="H82" s="168">
        <f t="shared" si="2"/>
        <v>0</v>
      </c>
    </row>
    <row r="83" spans="2:8" x14ac:dyDescent="0.25">
      <c r="B83" s="82">
        <f t="shared" si="3"/>
        <v>65</v>
      </c>
      <c r="C83" s="133">
        <v>11.219999999999995</v>
      </c>
      <c r="D83" s="166"/>
      <c r="E83" s="167" t="s">
        <v>667</v>
      </c>
      <c r="F83" s="168">
        <v>0</v>
      </c>
      <c r="G83" s="168">
        <v>0</v>
      </c>
      <c r="H83" s="168">
        <f t="shared" si="2"/>
        <v>0</v>
      </c>
    </row>
    <row r="84" spans="2:8" x14ac:dyDescent="0.25">
      <c r="B84" s="82">
        <f t="shared" si="3"/>
        <v>66</v>
      </c>
      <c r="C84" s="133">
        <v>11.229999999999995</v>
      </c>
      <c r="D84" s="166"/>
      <c r="E84" s="167" t="s">
        <v>668</v>
      </c>
      <c r="F84" s="168">
        <v>2295831.8296000003</v>
      </c>
      <c r="G84" s="168">
        <v>-28019480.875479184</v>
      </c>
      <c r="H84" s="168">
        <f t="shared" si="2"/>
        <v>-5733714.806009301</v>
      </c>
    </row>
    <row r="85" spans="2:8" x14ac:dyDescent="0.25">
      <c r="B85" s="82">
        <f t="shared" si="3"/>
        <v>67</v>
      </c>
      <c r="C85" s="133">
        <v>11.239999999999995</v>
      </c>
      <c r="D85" s="166"/>
      <c r="E85" s="167" t="s">
        <v>669</v>
      </c>
      <c r="F85" s="168">
        <v>0</v>
      </c>
      <c r="G85" s="168">
        <v>57834387.276298791</v>
      </c>
      <c r="H85" s="168">
        <f t="shared" si="2"/>
        <v>5551760.0980147943</v>
      </c>
    </row>
    <row r="86" spans="2:8" x14ac:dyDescent="0.25">
      <c r="B86" s="82">
        <f t="shared" si="3"/>
        <v>68</v>
      </c>
      <c r="C86" s="133">
        <v>11.249999999999995</v>
      </c>
      <c r="D86" s="166"/>
      <c r="E86" s="167" t="s">
        <v>670</v>
      </c>
      <c r="F86" s="168">
        <v>8365.7662636469395</v>
      </c>
      <c r="G86" s="168">
        <v>0</v>
      </c>
      <c r="H86" s="168">
        <f t="shared" si="2"/>
        <v>-11092.047291212084</v>
      </c>
    </row>
    <row r="87" spans="2:8" x14ac:dyDescent="0.25">
      <c r="B87" s="82">
        <f t="shared" si="3"/>
        <v>69</v>
      </c>
      <c r="C87" s="133">
        <v>11.259999999999994</v>
      </c>
      <c r="D87" s="166"/>
      <c r="E87" s="167" t="s">
        <v>671</v>
      </c>
      <c r="F87" s="168">
        <v>0</v>
      </c>
      <c r="G87" s="168">
        <v>0</v>
      </c>
      <c r="H87" s="168">
        <f t="shared" si="2"/>
        <v>0</v>
      </c>
    </row>
    <row r="88" spans="2:8" x14ac:dyDescent="0.25">
      <c r="B88" s="82">
        <f t="shared" si="3"/>
        <v>70</v>
      </c>
      <c r="C88" s="133">
        <v>11.269999999999994</v>
      </c>
      <c r="D88" s="166"/>
      <c r="E88" s="167" t="s">
        <v>672</v>
      </c>
      <c r="F88" s="168">
        <v>-298420.97900049301</v>
      </c>
      <c r="G88" s="168">
        <v>-81821842.066694215</v>
      </c>
      <c r="H88" s="168">
        <f t="shared" si="2"/>
        <v>-7458742.2739042789</v>
      </c>
    </row>
    <row r="89" spans="2:8" x14ac:dyDescent="0.25">
      <c r="B89" s="82">
        <f t="shared" si="3"/>
        <v>71</v>
      </c>
      <c r="C89" s="133">
        <v>11.279999999999994</v>
      </c>
      <c r="D89" s="166"/>
      <c r="E89" s="167" t="s">
        <v>673</v>
      </c>
      <c r="F89" s="168">
        <v>33679.343200000003</v>
      </c>
      <c r="G89" s="168">
        <v>42632.08</v>
      </c>
      <c r="H89" s="168">
        <f t="shared" si="2"/>
        <v>-40562.520943022733</v>
      </c>
    </row>
    <row r="90" spans="2:8" x14ac:dyDescent="0.25">
      <c r="B90" s="82">
        <f t="shared" si="3"/>
        <v>72</v>
      </c>
      <c r="C90" s="133">
        <v>11.289999999999994</v>
      </c>
      <c r="D90" s="166"/>
      <c r="E90" s="167" t="s">
        <v>674</v>
      </c>
      <c r="F90" s="168">
        <v>-482904.13487989997</v>
      </c>
      <c r="G90" s="168">
        <v>63796583.976750001</v>
      </c>
      <c r="H90" s="168">
        <f t="shared" si="2"/>
        <v>6764371.3576888749</v>
      </c>
    </row>
    <row r="91" spans="2:8" x14ac:dyDescent="0.25">
      <c r="B91" s="82">
        <f t="shared" si="3"/>
        <v>73</v>
      </c>
      <c r="C91" s="133">
        <v>11.299999999999994</v>
      </c>
      <c r="D91" s="166"/>
      <c r="E91" s="167" t="s">
        <v>675</v>
      </c>
      <c r="F91" s="168">
        <v>-318963.84300000005</v>
      </c>
      <c r="G91" s="168">
        <v>52899028.379999995</v>
      </c>
      <c r="H91" s="168">
        <f t="shared" si="2"/>
        <v>5500904.2508044802</v>
      </c>
    </row>
    <row r="92" spans="2:8" x14ac:dyDescent="0.25">
      <c r="B92" s="82">
        <f t="shared" si="3"/>
        <v>74</v>
      </c>
      <c r="C92" s="133">
        <v>11.309999999999993</v>
      </c>
      <c r="D92" s="166"/>
      <c r="E92" s="167" t="s">
        <v>676</v>
      </c>
      <c r="F92" s="168">
        <v>-488.0462</v>
      </c>
      <c r="G92" s="168">
        <v>57980.340000000004</v>
      </c>
      <c r="H92" s="168">
        <f t="shared" si="2"/>
        <v>6212.8640264752794</v>
      </c>
    </row>
    <row r="93" spans="2:8" x14ac:dyDescent="0.25">
      <c r="B93" s="82">
        <f t="shared" si="3"/>
        <v>75</v>
      </c>
      <c r="C93" s="133">
        <v>11.319999999999993</v>
      </c>
      <c r="D93" s="166"/>
      <c r="E93" s="167" t="s">
        <v>677</v>
      </c>
      <c r="F93" s="168">
        <v>-300603.53971829993</v>
      </c>
      <c r="G93" s="168">
        <v>46959913.41071</v>
      </c>
      <c r="H93" s="168">
        <f t="shared" si="2"/>
        <v>4906440.581975786</v>
      </c>
    </row>
    <row r="94" spans="2:8" x14ac:dyDescent="0.25">
      <c r="B94" s="82">
        <f t="shared" si="3"/>
        <v>76</v>
      </c>
      <c r="C94" s="133">
        <v>11.329999999999993</v>
      </c>
      <c r="D94" s="166"/>
      <c r="E94" s="167" t="s">
        <v>678</v>
      </c>
      <c r="F94" s="168">
        <v>0</v>
      </c>
      <c r="G94" s="168">
        <v>0</v>
      </c>
      <c r="H94" s="168">
        <f t="shared" si="2"/>
        <v>0</v>
      </c>
    </row>
    <row r="95" spans="2:8" x14ac:dyDescent="0.25">
      <c r="B95" s="82">
        <f t="shared" si="3"/>
        <v>77</v>
      </c>
      <c r="C95" s="133">
        <v>11.339999999999993</v>
      </c>
      <c r="D95" s="166"/>
      <c r="E95" s="167" t="s">
        <v>679</v>
      </c>
      <c r="F95" s="168">
        <v>0</v>
      </c>
      <c r="G95" s="168">
        <v>0</v>
      </c>
      <c r="H95" s="168">
        <f t="shared" si="2"/>
        <v>0</v>
      </c>
    </row>
    <row r="96" spans="2:8" x14ac:dyDescent="0.25">
      <c r="B96" s="82">
        <f t="shared" si="3"/>
        <v>78</v>
      </c>
      <c r="C96" s="133">
        <v>11.45</v>
      </c>
      <c r="D96" s="166"/>
      <c r="E96" s="167" t="s">
        <v>680</v>
      </c>
      <c r="F96" s="168">
        <v>0</v>
      </c>
      <c r="G96" s="168">
        <v>0</v>
      </c>
      <c r="H96" s="168">
        <f t="shared" si="2"/>
        <v>0</v>
      </c>
    </row>
    <row r="97" spans="1:14" x14ac:dyDescent="0.25">
      <c r="B97" s="82">
        <f t="shared" si="3"/>
        <v>79</v>
      </c>
      <c r="C97" s="133">
        <v>11.479999999999999</v>
      </c>
      <c r="D97" s="166"/>
      <c r="E97" s="167" t="s">
        <v>716</v>
      </c>
      <c r="F97" s="168">
        <v>0</v>
      </c>
      <c r="G97" s="168">
        <v>0</v>
      </c>
      <c r="H97" s="168">
        <f t="shared" si="2"/>
        <v>0</v>
      </c>
    </row>
    <row r="98" spans="1:14" x14ac:dyDescent="0.25">
      <c r="B98" s="82">
        <f t="shared" si="3"/>
        <v>80</v>
      </c>
      <c r="C98" s="133">
        <v>11.489999999999998</v>
      </c>
      <c r="D98" s="166"/>
      <c r="E98" s="167" t="s">
        <v>681</v>
      </c>
      <c r="F98" s="168">
        <v>0</v>
      </c>
      <c r="G98" s="168">
        <v>0</v>
      </c>
      <c r="H98" s="168">
        <f t="shared" si="2"/>
        <v>0</v>
      </c>
    </row>
    <row r="99" spans="1:14" x14ac:dyDescent="0.25">
      <c r="B99" s="82">
        <f t="shared" si="3"/>
        <v>81</v>
      </c>
      <c r="C99" s="133">
        <v>11.499999999999998</v>
      </c>
      <c r="D99" s="166"/>
      <c r="E99" s="167" t="s">
        <v>682</v>
      </c>
      <c r="F99" s="168">
        <v>-15145433.094316639</v>
      </c>
      <c r="G99" s="168">
        <v>-244980891.52502242</v>
      </c>
      <c r="H99" s="168">
        <f t="shared" si="2"/>
        <v>-3435612.2900228226</v>
      </c>
    </row>
    <row r="100" spans="1:14" x14ac:dyDescent="0.25">
      <c r="B100" s="82">
        <f t="shared" si="3"/>
        <v>82</v>
      </c>
      <c r="C100" s="184"/>
      <c r="D100" s="166"/>
      <c r="E100" s="167" t="s">
        <v>683</v>
      </c>
      <c r="F100" s="168">
        <v>-2374790.7095624562</v>
      </c>
      <c r="G100" s="168">
        <v>24719599.411719467</v>
      </c>
      <c r="H100" s="179"/>
      <c r="K100" s="175" t="s">
        <v>717</v>
      </c>
      <c r="L100" s="176">
        <v>-78820148.294894114</v>
      </c>
      <c r="M100" s="177">
        <f>+L100-F104</f>
        <v>-0.34786899387836456</v>
      </c>
    </row>
    <row r="101" spans="1:14" x14ac:dyDescent="0.25">
      <c r="B101" s="82">
        <f t="shared" si="3"/>
        <v>83</v>
      </c>
      <c r="C101" s="184"/>
      <c r="D101" s="166"/>
      <c r="E101" s="167" t="s">
        <v>684</v>
      </c>
      <c r="F101" s="168">
        <v>330440.00281978119</v>
      </c>
      <c r="G101" s="168">
        <v>488404.91943644878</v>
      </c>
      <c r="H101" s="179"/>
      <c r="K101" s="175"/>
      <c r="L101" s="176"/>
      <c r="M101" s="177"/>
    </row>
    <row r="102" spans="1:14" x14ac:dyDescent="0.25">
      <c r="B102" s="82">
        <f t="shared" si="3"/>
        <v>84</v>
      </c>
      <c r="C102" s="184"/>
      <c r="D102" s="166"/>
      <c r="E102" s="185"/>
      <c r="F102" s="168"/>
      <c r="G102" s="168"/>
      <c r="H102" s="179"/>
      <c r="K102" s="175"/>
      <c r="L102" s="176"/>
      <c r="M102" s="177"/>
    </row>
    <row r="103" spans="1:14" x14ac:dyDescent="0.25">
      <c r="B103" s="82">
        <f t="shared" si="3"/>
        <v>85</v>
      </c>
      <c r="C103" s="184"/>
      <c r="D103" s="166"/>
      <c r="E103" s="185"/>
      <c r="F103" s="168"/>
      <c r="G103" s="168"/>
      <c r="H103" s="179"/>
      <c r="K103" s="175"/>
      <c r="L103" s="176"/>
      <c r="M103" s="177"/>
    </row>
    <row r="104" spans="1:14" ht="16.5" thickBot="1" x14ac:dyDescent="0.3">
      <c r="B104" s="82">
        <f t="shared" si="3"/>
        <v>86</v>
      </c>
      <c r="C104" s="105"/>
      <c r="D104" s="105"/>
      <c r="E104" s="179" t="s">
        <v>721</v>
      </c>
      <c r="F104" s="180">
        <f>SUM(F62:F101)</f>
        <v>-78820147.94702512</v>
      </c>
      <c r="G104" s="180">
        <f>SUM(G62:G101)</f>
        <v>-108023684.6722811</v>
      </c>
      <c r="H104" s="180">
        <f>SUM(H62:H101)</f>
        <v>89006451.700558871</v>
      </c>
      <c r="I104" s="180"/>
      <c r="K104" s="175" t="s">
        <v>717</v>
      </c>
      <c r="L104" s="176">
        <v>-108023658.60120685</v>
      </c>
      <c r="M104" s="177">
        <f>+L104-G104</f>
        <v>26.071074247360229</v>
      </c>
    </row>
    <row r="105" spans="1:14" ht="16.5" thickTop="1" x14ac:dyDescent="0.25">
      <c r="B105" s="82">
        <f t="shared" si="3"/>
        <v>87</v>
      </c>
      <c r="C105" s="184"/>
      <c r="D105" s="166"/>
      <c r="E105" s="185"/>
      <c r="F105" s="168"/>
      <c r="G105" s="168"/>
      <c r="H105" s="179"/>
      <c r="K105" s="175"/>
      <c r="L105" s="176"/>
      <c r="M105" s="177"/>
    </row>
    <row r="106" spans="1:14" x14ac:dyDescent="0.25">
      <c r="B106" s="82">
        <f t="shared" si="3"/>
        <v>88</v>
      </c>
      <c r="F106" s="168"/>
      <c r="G106" s="168"/>
      <c r="H106" s="182"/>
    </row>
    <row r="107" spans="1:14" ht="16.5" thickBot="1" x14ac:dyDescent="0.3">
      <c r="B107" s="82">
        <f t="shared" si="3"/>
        <v>89</v>
      </c>
      <c r="E107" s="117" t="s">
        <v>722</v>
      </c>
      <c r="F107" s="186">
        <f>F56+F104</f>
        <v>-47348244.111843631</v>
      </c>
      <c r="G107" s="186">
        <f>G56+G104</f>
        <v>-146445035.94688916</v>
      </c>
      <c r="H107" s="186">
        <f>H56+H104</f>
        <v>43590090.980890699</v>
      </c>
      <c r="I107" s="186"/>
      <c r="L107" s="175"/>
      <c r="M107" s="176"/>
      <c r="N107" s="177"/>
    </row>
    <row r="108" spans="1:14" x14ac:dyDescent="0.25">
      <c r="B108" s="82"/>
      <c r="E108" s="117"/>
      <c r="F108" s="168"/>
      <c r="G108" s="168"/>
      <c r="H108" s="168"/>
      <c r="I108" s="168"/>
    </row>
    <row r="109" spans="1:14" x14ac:dyDescent="0.25">
      <c r="B109" s="82"/>
      <c r="E109" s="117"/>
      <c r="F109" s="168"/>
      <c r="G109" s="168"/>
      <c r="H109" s="168"/>
      <c r="I109" s="168"/>
    </row>
    <row r="110" spans="1:14" x14ac:dyDescent="0.25">
      <c r="B110" s="82"/>
      <c r="D110" s="185"/>
      <c r="E110" s="185"/>
      <c r="F110" s="168"/>
      <c r="G110" s="168"/>
      <c r="H110" s="179"/>
      <c r="K110" s="175"/>
      <c r="L110" s="176"/>
      <c r="M110" s="177"/>
    </row>
    <row r="111" spans="1:14" x14ac:dyDescent="0.25">
      <c r="A111"/>
      <c r="B111"/>
      <c r="C111"/>
      <c r="D111"/>
      <c r="E111"/>
      <c r="F111"/>
      <c r="G111"/>
      <c r="H111"/>
      <c r="I111"/>
    </row>
    <row r="112" spans="1:14" x14ac:dyDescent="0.25">
      <c r="A112"/>
      <c r="B112"/>
      <c r="C112"/>
      <c r="D112"/>
      <c r="E112"/>
      <c r="F112"/>
      <c r="G112"/>
      <c r="H112"/>
      <c r="I112"/>
    </row>
    <row r="113" spans="1:9" x14ac:dyDescent="0.25">
      <c r="A113"/>
      <c r="B113"/>
      <c r="C113"/>
      <c r="D113"/>
      <c r="E113"/>
      <c r="F113"/>
      <c r="G113"/>
      <c r="H113"/>
      <c r="I113"/>
    </row>
    <row r="114" spans="1:9" x14ac:dyDescent="0.25">
      <c r="A114"/>
      <c r="B114"/>
      <c r="C114"/>
      <c r="D114"/>
      <c r="E114"/>
      <c r="F114"/>
      <c r="G114"/>
      <c r="H114"/>
      <c r="I114"/>
    </row>
    <row r="115" spans="1:9" x14ac:dyDescent="0.25">
      <c r="A115"/>
      <c r="B115"/>
      <c r="C115"/>
      <c r="D115"/>
      <c r="E115"/>
      <c r="F115"/>
      <c r="G115"/>
      <c r="H115"/>
      <c r="I115"/>
    </row>
    <row r="116" spans="1:9" x14ac:dyDescent="0.25">
      <c r="A116"/>
      <c r="B116"/>
      <c r="C116"/>
      <c r="D116"/>
      <c r="E116"/>
      <c r="F116"/>
      <c r="G116"/>
      <c r="H116"/>
      <c r="I116"/>
    </row>
    <row r="117" spans="1:9" x14ac:dyDescent="0.25">
      <c r="A117"/>
      <c r="B117"/>
      <c r="C117"/>
      <c r="D117"/>
      <c r="E117"/>
      <c r="F117"/>
      <c r="G117"/>
      <c r="H117"/>
      <c r="I117"/>
    </row>
  </sheetData>
  <mergeCells count="11">
    <mergeCell ref="C8:H8"/>
    <mergeCell ref="C11:H11"/>
    <mergeCell ref="F12:I12"/>
    <mergeCell ref="C59:H59"/>
    <mergeCell ref="F60:I60"/>
    <mergeCell ref="C7:H7"/>
    <mergeCell ref="A1:D1"/>
    <mergeCell ref="B2:H2"/>
    <mergeCell ref="C4:H4"/>
    <mergeCell ref="C5:H5"/>
    <mergeCell ref="C6:H6"/>
  </mergeCells>
  <pageMargins left="0.7" right="0.7" top="0.75" bottom="0.75" header="0.3" footer="0.3"/>
  <pageSetup scale="59" fitToHeight="5" orientation="landscape" r:id="rId1"/>
  <headerFooter>
    <oddFooter>&amp;R&amp;A
 Page &amp;P of &amp;N</oddFooter>
  </headerFooter>
  <rowBreaks count="1" manualBreakCount="1">
    <brk id="58" min="1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98C46-3BFC-4BBD-8B1F-DA63042F5E6E}">
  <dimension ref="A1:L36"/>
  <sheetViews>
    <sheetView topLeftCell="B9" zoomScale="80" zoomScaleNormal="80" workbookViewId="0">
      <selection activeCell="J28" sqref="J28"/>
    </sheetView>
  </sheetViews>
  <sheetFormatPr defaultColWidth="8.5703125" defaultRowHeight="15.75" x14ac:dyDescent="0.25"/>
  <cols>
    <col min="1" max="2" width="8.5703125" style="2"/>
    <col min="3" max="3" width="51.140625" style="2" bestFit="1" customWidth="1"/>
    <col min="4" max="4" width="18" style="2" customWidth="1"/>
    <col min="5" max="5" width="17.85546875" style="2" customWidth="1"/>
    <col min="6" max="6" width="17.42578125" style="2" customWidth="1"/>
    <col min="7" max="11" width="18.140625" style="2" customWidth="1"/>
    <col min="12" max="12" width="19.5703125" style="2" bestFit="1" customWidth="1"/>
    <col min="13" max="16384" width="8.5703125" style="2"/>
  </cols>
  <sheetData>
    <row r="1" spans="1:12" x14ac:dyDescent="0.25">
      <c r="A1" s="187" t="s">
        <v>638</v>
      </c>
      <c r="B1" s="187"/>
      <c r="C1" s="187"/>
      <c r="D1" s="1" t="s">
        <v>639</v>
      </c>
    </row>
    <row r="2" spans="1:12" ht="26.25" x14ac:dyDescent="0.4">
      <c r="B2" s="188" t="s">
        <v>602</v>
      </c>
      <c r="C2" s="188"/>
      <c r="D2" s="188"/>
      <c r="E2" s="188"/>
      <c r="F2" s="188"/>
      <c r="G2" s="188"/>
      <c r="H2" s="188"/>
      <c r="I2" s="188"/>
      <c r="J2" s="188"/>
      <c r="K2" s="188"/>
      <c r="L2" s="188"/>
    </row>
    <row r="4" spans="1:12" x14ac:dyDescent="0.25">
      <c r="C4" s="263" t="s">
        <v>603</v>
      </c>
      <c r="D4" s="263"/>
      <c r="E4" s="263"/>
      <c r="F4" s="263"/>
      <c r="G4" s="263"/>
      <c r="H4" s="263"/>
      <c r="I4" s="263"/>
      <c r="J4" s="263"/>
      <c r="K4" s="263"/>
      <c r="L4" s="263"/>
    </row>
    <row r="5" spans="1:12" x14ac:dyDescent="0.25">
      <c r="C5" s="262" t="s">
        <v>604</v>
      </c>
      <c r="D5" s="262"/>
      <c r="E5" s="262"/>
      <c r="F5" s="262"/>
      <c r="G5" s="262"/>
      <c r="H5" s="262"/>
      <c r="I5" s="262"/>
      <c r="J5" s="262"/>
      <c r="K5" s="262"/>
      <c r="L5" s="262"/>
    </row>
    <row r="6" spans="1:12" x14ac:dyDescent="0.25">
      <c r="C6" s="262" t="s">
        <v>605</v>
      </c>
      <c r="D6" s="262"/>
      <c r="E6" s="262"/>
      <c r="F6" s="262"/>
      <c r="G6" s="262"/>
      <c r="H6" s="262"/>
      <c r="I6" s="262"/>
      <c r="J6" s="262"/>
      <c r="K6" s="262"/>
      <c r="L6" s="262"/>
    </row>
    <row r="7" spans="1:12" x14ac:dyDescent="0.25">
      <c r="C7" s="262" t="s">
        <v>606</v>
      </c>
      <c r="D7" s="262"/>
      <c r="E7" s="262" t="s">
        <v>607</v>
      </c>
      <c r="F7" s="262"/>
      <c r="G7" s="262"/>
      <c r="H7" s="262"/>
      <c r="I7" s="262"/>
      <c r="J7" s="262"/>
      <c r="K7" s="262"/>
      <c r="L7" s="262"/>
    </row>
    <row r="8" spans="1:12" x14ac:dyDescent="0.25">
      <c r="C8" s="264" t="s">
        <v>608</v>
      </c>
      <c r="D8" s="264"/>
      <c r="E8" s="264"/>
      <c r="F8" s="264"/>
      <c r="G8" s="264"/>
      <c r="H8" s="264"/>
      <c r="I8" s="264"/>
      <c r="J8" s="264"/>
      <c r="K8" s="264"/>
      <c r="L8" s="264"/>
    </row>
    <row r="9" spans="1:12" x14ac:dyDescent="0.25">
      <c r="C9" s="106"/>
      <c r="D9" s="106"/>
      <c r="E9" s="106"/>
      <c r="F9" s="106"/>
      <c r="G9" s="106"/>
      <c r="H9" s="106"/>
      <c r="I9" s="106"/>
      <c r="J9" s="106"/>
      <c r="K9" s="106"/>
      <c r="L9" s="106"/>
    </row>
    <row r="10" spans="1:12" ht="16.5" thickBot="1" x14ac:dyDescent="0.3">
      <c r="B10" s="5" t="s">
        <v>1</v>
      </c>
      <c r="C10" s="107" t="s">
        <v>2</v>
      </c>
      <c r="D10" s="5" t="s">
        <v>3</v>
      </c>
      <c r="E10" s="5" t="s">
        <v>4</v>
      </c>
      <c r="F10" s="5" t="s">
        <v>5</v>
      </c>
      <c r="G10" s="5" t="s">
        <v>6</v>
      </c>
      <c r="H10" s="5" t="s">
        <v>7</v>
      </c>
      <c r="I10" s="5" t="s">
        <v>8</v>
      </c>
      <c r="J10" s="5" t="s">
        <v>9</v>
      </c>
      <c r="K10" s="5" t="s">
        <v>10</v>
      </c>
      <c r="L10" s="5" t="s">
        <v>11</v>
      </c>
    </row>
    <row r="11" spans="1:12" ht="48" thickBot="1" x14ac:dyDescent="0.3">
      <c r="B11" s="2" t="s">
        <v>12</v>
      </c>
      <c r="C11" s="108"/>
      <c r="D11" s="93" t="s">
        <v>468</v>
      </c>
      <c r="E11" s="93" t="s">
        <v>469</v>
      </c>
      <c r="F11" s="93" t="s">
        <v>470</v>
      </c>
      <c r="G11" s="93" t="s">
        <v>471</v>
      </c>
      <c r="H11" s="93" t="s">
        <v>472</v>
      </c>
      <c r="I11" s="93" t="s">
        <v>473</v>
      </c>
      <c r="J11" s="93" t="s">
        <v>474</v>
      </c>
      <c r="K11" s="93" t="s">
        <v>475</v>
      </c>
      <c r="L11" s="109" t="s">
        <v>14</v>
      </c>
    </row>
    <row r="12" spans="1:12" x14ac:dyDescent="0.25">
      <c r="B12" s="2">
        <v>1</v>
      </c>
      <c r="C12" s="2" t="s">
        <v>609</v>
      </c>
      <c r="D12" s="110">
        <v>1753956770.8093452</v>
      </c>
      <c r="E12" s="110">
        <v>828231565.27528632</v>
      </c>
      <c r="F12" s="110">
        <v>126717304.21180642</v>
      </c>
      <c r="G12" s="110">
        <v>50231267.800050549</v>
      </c>
      <c r="H12" s="110">
        <v>5012276.0177007541</v>
      </c>
      <c r="I12" s="110">
        <v>27936198.492434401</v>
      </c>
      <c r="J12" s="110">
        <v>7242961.7157127243</v>
      </c>
      <c r="K12" s="110">
        <v>3121032.77609614</v>
      </c>
      <c r="L12" s="110">
        <f>SUM(D12:K12)</f>
        <v>2802449377.0984325</v>
      </c>
    </row>
    <row r="13" spans="1:12" x14ac:dyDescent="0.25">
      <c r="B13" s="2">
        <f>B12+1</f>
        <v>2</v>
      </c>
      <c r="C13" s="2" t="s">
        <v>610</v>
      </c>
      <c r="D13" s="111">
        <v>7.6499999999999999E-2</v>
      </c>
      <c r="E13" s="111">
        <v>7.6499999999999999E-2</v>
      </c>
      <c r="F13" s="111">
        <v>7.6499999999999999E-2</v>
      </c>
      <c r="G13" s="111">
        <v>7.6499999999999999E-2</v>
      </c>
      <c r="H13" s="111">
        <v>7.6499999999999999E-2</v>
      </c>
      <c r="I13" s="111">
        <v>7.6499999999999999E-2</v>
      </c>
      <c r="J13" s="111">
        <v>7.6499999999999999E-2</v>
      </c>
      <c r="K13" s="111">
        <v>7.6499999999999999E-2</v>
      </c>
      <c r="L13" s="111">
        <v>7.6499999999999999E-2</v>
      </c>
    </row>
    <row r="14" spans="1:12" x14ac:dyDescent="0.25">
      <c r="B14" s="2">
        <f t="shared" ref="B14:B32" si="0">B13+1</f>
        <v>3</v>
      </c>
      <c r="C14" s="2" t="s">
        <v>611</v>
      </c>
      <c r="D14" s="110">
        <f>D12*D13</f>
        <v>134177692.96691491</v>
      </c>
      <c r="E14" s="110">
        <f t="shared" ref="E14:K14" si="1">E12*E13</f>
        <v>63359714.743559405</v>
      </c>
      <c r="F14" s="110">
        <f t="shared" si="1"/>
        <v>9693873.7722031903</v>
      </c>
      <c r="G14" s="110">
        <f t="shared" si="1"/>
        <v>3842691.9867038671</v>
      </c>
      <c r="H14" s="110">
        <f t="shared" si="1"/>
        <v>383439.11535410769</v>
      </c>
      <c r="I14" s="110">
        <f t="shared" si="1"/>
        <v>2137119.1846712315</v>
      </c>
      <c r="J14" s="110">
        <f t="shared" si="1"/>
        <v>554086.57125202345</v>
      </c>
      <c r="K14" s="110">
        <f t="shared" si="1"/>
        <v>238759.0073713547</v>
      </c>
      <c r="L14" s="110">
        <f>SUM(D14:K14)</f>
        <v>214387377.34803009</v>
      </c>
    </row>
    <row r="15" spans="1:12" x14ac:dyDescent="0.25">
      <c r="B15" s="2">
        <f t="shared" si="0"/>
        <v>4</v>
      </c>
      <c r="C15" s="2" t="s">
        <v>612</v>
      </c>
      <c r="D15" s="110">
        <v>269983957.3686986</v>
      </c>
      <c r="E15" s="110">
        <v>116372017.03741768</v>
      </c>
      <c r="F15" s="110">
        <v>18961985.954515673</v>
      </c>
      <c r="G15" s="110">
        <v>7576914.6799733993</v>
      </c>
      <c r="H15" s="110">
        <v>818580.57562534767</v>
      </c>
      <c r="I15" s="110">
        <v>4458888.0991269741</v>
      </c>
      <c r="J15" s="110">
        <v>721501.5622089305</v>
      </c>
      <c r="K15" s="110">
        <v>556089.22878228454</v>
      </c>
      <c r="L15" s="110">
        <f t="shared" ref="L15:L21" si="2">SUM(D15:K15)</f>
        <v>419449934.50634897</v>
      </c>
    </row>
    <row r="16" spans="1:12" x14ac:dyDescent="0.25">
      <c r="B16" s="2">
        <f t="shared" si="0"/>
        <v>5</v>
      </c>
      <c r="C16" s="2" t="s">
        <v>613</v>
      </c>
      <c r="D16" s="110">
        <v>385830437.44933146</v>
      </c>
      <c r="E16" s="110">
        <v>127170286.68403058</v>
      </c>
      <c r="F16" s="110">
        <v>23179088.0053574</v>
      </c>
      <c r="G16" s="110">
        <v>9202895.8898401111</v>
      </c>
      <c r="H16" s="110">
        <v>1489488.8038579274</v>
      </c>
      <c r="I16" s="110">
        <v>5235633.9966895068</v>
      </c>
      <c r="J16" s="110">
        <v>500821.06346926955</v>
      </c>
      <c r="K16" s="110">
        <v>1567244.8334440324</v>
      </c>
      <c r="L16" s="110">
        <f t="shared" si="2"/>
        <v>554175896.72602034</v>
      </c>
    </row>
    <row r="17" spans="2:12" x14ac:dyDescent="0.25">
      <c r="B17" s="2">
        <f t="shared" si="0"/>
        <v>6</v>
      </c>
      <c r="C17" s="2" t="s">
        <v>614</v>
      </c>
      <c r="D17" s="110">
        <f>D16-D15</f>
        <v>115846480.08063287</v>
      </c>
      <c r="E17" s="110">
        <f t="shared" ref="E17:K17" si="3">E16-E15</f>
        <v>10798269.646612898</v>
      </c>
      <c r="F17" s="110">
        <f t="shared" si="3"/>
        <v>4217102.0508417264</v>
      </c>
      <c r="G17" s="110">
        <f t="shared" si="3"/>
        <v>1625981.2098667119</v>
      </c>
      <c r="H17" s="110">
        <f t="shared" si="3"/>
        <v>670908.22823257977</v>
      </c>
      <c r="I17" s="110">
        <f t="shared" si="3"/>
        <v>776745.89756253269</v>
      </c>
      <c r="J17" s="110">
        <f t="shared" si="3"/>
        <v>-220680.49873966095</v>
      </c>
      <c r="K17" s="110">
        <f t="shared" si="3"/>
        <v>1011155.6046617478</v>
      </c>
      <c r="L17" s="110">
        <f t="shared" si="2"/>
        <v>134725962.21967143</v>
      </c>
    </row>
    <row r="18" spans="2:12" x14ac:dyDescent="0.25">
      <c r="B18" s="2">
        <f t="shared" si="0"/>
        <v>7</v>
      </c>
      <c r="C18" s="2" t="s">
        <v>615</v>
      </c>
      <c r="D18" s="110">
        <f>D14-D17</f>
        <v>18331212.886282042</v>
      </c>
      <c r="E18" s="110">
        <f t="shared" ref="E18:K18" si="4">E14-E17</f>
        <v>52561445.096946508</v>
      </c>
      <c r="F18" s="110">
        <f t="shared" si="4"/>
        <v>5476771.7213614639</v>
      </c>
      <c r="G18" s="110">
        <f t="shared" si="4"/>
        <v>2216710.7768371552</v>
      </c>
      <c r="H18" s="110">
        <f t="shared" si="4"/>
        <v>-287469.11287847208</v>
      </c>
      <c r="I18" s="110">
        <f t="shared" si="4"/>
        <v>1360373.2871086989</v>
      </c>
      <c r="J18" s="110">
        <f t="shared" si="4"/>
        <v>774767.0699916844</v>
      </c>
      <c r="K18" s="110">
        <f t="shared" si="4"/>
        <v>-772396.59729039308</v>
      </c>
      <c r="L18" s="110">
        <f t="shared" si="2"/>
        <v>79661415.128358677</v>
      </c>
    </row>
    <row r="19" spans="2:12" x14ac:dyDescent="0.25">
      <c r="B19" s="2">
        <f t="shared" si="0"/>
        <v>8</v>
      </c>
      <c r="C19" s="2" t="s">
        <v>616</v>
      </c>
      <c r="D19" s="110">
        <v>3101577.2133736322</v>
      </c>
      <c r="E19" s="110">
        <v>1331365.7421178585</v>
      </c>
      <c r="F19" s="110">
        <v>201395.2928911866</v>
      </c>
      <c r="G19" s="110">
        <v>80644.130194497819</v>
      </c>
      <c r="H19" s="110">
        <v>8488.5734864729802</v>
      </c>
      <c r="I19" s="110">
        <v>46580.245113364443</v>
      </c>
      <c r="J19" s="110">
        <v>9008.0503742824767</v>
      </c>
      <c r="K19" s="110">
        <v>5613.1268747911881</v>
      </c>
      <c r="L19" s="110">
        <f t="shared" si="2"/>
        <v>4784672.3744260874</v>
      </c>
    </row>
    <row r="20" spans="2:12" x14ac:dyDescent="0.25">
      <c r="B20" s="2">
        <f t="shared" si="0"/>
        <v>9</v>
      </c>
      <c r="C20" s="2" t="s">
        <v>617</v>
      </c>
      <c r="D20" s="110">
        <v>13253217.627738133</v>
      </c>
      <c r="E20" s="110">
        <v>6258268.9399411296</v>
      </c>
      <c r="F20" s="110">
        <v>957499.08884266356</v>
      </c>
      <c r="G20" s="110">
        <v>379556.63158338453</v>
      </c>
      <c r="H20" s="110">
        <v>37873.672817048893</v>
      </c>
      <c r="I20" s="110">
        <v>211091.01687898373</v>
      </c>
      <c r="J20" s="110">
        <v>54729.141268072206</v>
      </c>
      <c r="K20" s="110">
        <v>23583.093547863769</v>
      </c>
      <c r="L20" s="112">
        <f t="shared" si="2"/>
        <v>21175819.212617278</v>
      </c>
    </row>
    <row r="21" spans="2:12" x14ac:dyDescent="0.25">
      <c r="B21" s="2">
        <f t="shared" si="0"/>
        <v>10</v>
      </c>
      <c r="C21" s="2" t="s">
        <v>618</v>
      </c>
      <c r="D21" s="113">
        <f>ROUND(D15+D19+D20+D14,0)</f>
        <v>420516445</v>
      </c>
      <c r="E21" s="113">
        <f t="shared" ref="E21:I21" si="5">ROUND(E15+E19+E20+E14,0)</f>
        <v>187321366</v>
      </c>
      <c r="F21" s="113">
        <f t="shared" si="5"/>
        <v>29814754</v>
      </c>
      <c r="G21" s="113">
        <f t="shared" si="5"/>
        <v>11879807</v>
      </c>
      <c r="H21" s="113">
        <f t="shared" si="5"/>
        <v>1248382</v>
      </c>
      <c r="I21" s="113">
        <f t="shared" si="5"/>
        <v>6853679</v>
      </c>
      <c r="J21" s="113">
        <f>ROUND(J15+J19+J20+J14,0)</f>
        <v>1339325</v>
      </c>
      <c r="K21" s="113">
        <f t="shared" ref="K21" si="6">ROUND(K15+K19+K20+K14,0)</f>
        <v>824044</v>
      </c>
      <c r="L21" s="110">
        <f t="shared" si="2"/>
        <v>659797802</v>
      </c>
    </row>
    <row r="23" spans="2:12" x14ac:dyDescent="0.25">
      <c r="B23" s="2">
        <f>B21+1</f>
        <v>11</v>
      </c>
      <c r="C23" s="2" t="s">
        <v>619</v>
      </c>
      <c r="D23" s="114">
        <f>D16/D21</f>
        <v>0.91751569299348434</v>
      </c>
      <c r="E23" s="114">
        <f t="shared" ref="E23:K23" si="7">E16/E21</f>
        <v>0.67888831583702303</v>
      </c>
      <c r="F23" s="114">
        <f t="shared" si="7"/>
        <v>0.77743683564712285</v>
      </c>
      <c r="G23" s="114">
        <f t="shared" si="7"/>
        <v>0.77466712126216453</v>
      </c>
      <c r="H23" s="114">
        <f t="shared" si="7"/>
        <v>1.1931354375967671</v>
      </c>
      <c r="I23" s="114">
        <f t="shared" si="7"/>
        <v>0.76391584675755997</v>
      </c>
      <c r="J23" s="114">
        <f t="shared" si="7"/>
        <v>0.37393542528457957</v>
      </c>
      <c r="K23" s="114">
        <f t="shared" si="7"/>
        <v>1.901894599613652</v>
      </c>
      <c r="L23" s="114">
        <f>L16/L21</f>
        <v>0.83991776730111078</v>
      </c>
    </row>
    <row r="24" spans="2:12" x14ac:dyDescent="0.25">
      <c r="B24" s="2">
        <f t="shared" si="0"/>
        <v>12</v>
      </c>
      <c r="C24" s="2" t="s">
        <v>620</v>
      </c>
      <c r="D24" s="114">
        <f t="shared" ref="D24:L24" si="8">D23/$L23</f>
        <v>1.0923875273429651</v>
      </c>
      <c r="E24" s="114">
        <f t="shared" si="8"/>
        <v>0.80827950338338461</v>
      </c>
      <c r="F24" s="114">
        <f t="shared" si="8"/>
        <v>0.92561065608272997</v>
      </c>
      <c r="G24" s="114">
        <f t="shared" si="8"/>
        <v>0.9223130542307556</v>
      </c>
      <c r="H24" s="114">
        <f t="shared" si="8"/>
        <v>1.4205383955987059</v>
      </c>
      <c r="I24" s="114">
        <f t="shared" si="8"/>
        <v>0.9095126648079298</v>
      </c>
      <c r="J24" s="114">
        <f t="shared" si="8"/>
        <v>0.44520480437762139</v>
      </c>
      <c r="K24" s="114">
        <f t="shared" si="8"/>
        <v>2.2643819117256774</v>
      </c>
      <c r="L24" s="114">
        <f t="shared" si="8"/>
        <v>1</v>
      </c>
    </row>
    <row r="25" spans="2:12" x14ac:dyDescent="0.25">
      <c r="D25" s="115"/>
      <c r="E25" s="115"/>
      <c r="F25" s="115"/>
      <c r="G25" s="115"/>
      <c r="H25" s="115"/>
      <c r="I25" s="115"/>
      <c r="J25" s="115"/>
      <c r="K25" s="115"/>
      <c r="L25" s="115"/>
    </row>
    <row r="26" spans="2:12" x14ac:dyDescent="0.25">
      <c r="B26" s="2">
        <f>B24+1</f>
        <v>13</v>
      </c>
      <c r="C26" s="2" t="s">
        <v>621</v>
      </c>
      <c r="D26" s="116">
        <v>65665811.194946036</v>
      </c>
      <c r="E26" s="116">
        <v>30907795.218579672</v>
      </c>
      <c r="F26" s="116">
        <v>4874946.8912136881</v>
      </c>
      <c r="G26" s="116">
        <v>1932902.6894297793</v>
      </c>
      <c r="H26" s="116">
        <v>162309.45730224685</v>
      </c>
      <c r="I26" s="116">
        <v>1116396.0073998789</v>
      </c>
      <c r="J26" s="116">
        <f>J21-J16</f>
        <v>838503.93653073045</v>
      </c>
      <c r="K26" s="116">
        <v>123241.32000000037</v>
      </c>
      <c r="L26" s="116">
        <f>SUM(D26:K26)</f>
        <v>105621906.71540201</v>
      </c>
    </row>
    <row r="28" spans="2:12" x14ac:dyDescent="0.25">
      <c r="B28" s="2">
        <f>B26+1</f>
        <v>14</v>
      </c>
      <c r="C28" s="2" t="s">
        <v>622</v>
      </c>
      <c r="D28" s="116">
        <f>D16+D26</f>
        <v>451496248.64427751</v>
      </c>
      <c r="E28" s="116">
        <f t="shared" ref="E28:K28" si="9">E16+E26</f>
        <v>158078081.90261024</v>
      </c>
      <c r="F28" s="116">
        <f t="shared" si="9"/>
        <v>28054034.896571089</v>
      </c>
      <c r="G28" s="116">
        <f t="shared" si="9"/>
        <v>11135798.57926989</v>
      </c>
      <c r="H28" s="116">
        <f t="shared" si="9"/>
        <v>1651798.2611601744</v>
      </c>
      <c r="I28" s="116">
        <f t="shared" si="9"/>
        <v>6352030.0040893853</v>
      </c>
      <c r="J28" s="116">
        <f t="shared" si="9"/>
        <v>1339325</v>
      </c>
      <c r="K28" s="116">
        <f t="shared" si="9"/>
        <v>1690486.1534440327</v>
      </c>
      <c r="L28" s="116">
        <f>SUM(D28:K28)</f>
        <v>659797803.44142222</v>
      </c>
    </row>
    <row r="29" spans="2:12" x14ac:dyDescent="0.25">
      <c r="B29" s="2">
        <f t="shared" si="0"/>
        <v>15</v>
      </c>
      <c r="C29" s="2" t="s">
        <v>623</v>
      </c>
      <c r="D29" s="116">
        <f>D28-D21</f>
        <v>30979803.644277513</v>
      </c>
      <c r="E29" s="116">
        <f t="shared" ref="E29:K29" si="10">E28-E21</f>
        <v>-29243284.097389758</v>
      </c>
      <c r="F29" s="116">
        <f t="shared" si="10"/>
        <v>-1760719.1034289114</v>
      </c>
      <c r="G29" s="116">
        <f t="shared" si="10"/>
        <v>-744008.42073011026</v>
      </c>
      <c r="H29" s="116">
        <f t="shared" si="10"/>
        <v>403416.26116017438</v>
      </c>
      <c r="I29" s="116">
        <f t="shared" si="10"/>
        <v>-501648.99591061473</v>
      </c>
      <c r="J29" s="116">
        <f t="shared" si="10"/>
        <v>0</v>
      </c>
      <c r="K29" s="116">
        <f t="shared" si="10"/>
        <v>866442.15344403265</v>
      </c>
      <c r="L29" s="116">
        <f>SUM(D29:K29)</f>
        <v>1.4414223260246217</v>
      </c>
    </row>
    <row r="31" spans="2:12" x14ac:dyDescent="0.25">
      <c r="B31" s="2">
        <f>B29+1</f>
        <v>16</v>
      </c>
      <c r="C31" s="2" t="s">
        <v>624</v>
      </c>
      <c r="D31" s="96">
        <f>D28/D21</f>
        <v>1.0736708492917024</v>
      </c>
      <c r="E31" s="96">
        <f t="shared" ref="E31:L31" si="11">E28/E21</f>
        <v>0.84388708708546489</v>
      </c>
      <c r="F31" s="96">
        <f t="shared" si="11"/>
        <v>0.94094470464425395</v>
      </c>
      <c r="G31" s="96">
        <f t="shared" si="11"/>
        <v>0.93737201111683799</v>
      </c>
      <c r="H31" s="96">
        <f t="shared" si="11"/>
        <v>1.3231512959656375</v>
      </c>
      <c r="I31" s="96">
        <f t="shared" si="11"/>
        <v>0.92680588105882766</v>
      </c>
      <c r="J31" s="96">
        <f t="shared" si="11"/>
        <v>1</v>
      </c>
      <c r="K31" s="96">
        <f t="shared" si="11"/>
        <v>2.0514513223129258</v>
      </c>
      <c r="L31" s="96">
        <f t="shared" si="11"/>
        <v>1.0000000021846422</v>
      </c>
    </row>
    <row r="32" spans="2:12" x14ac:dyDescent="0.25">
      <c r="B32" s="2">
        <f t="shared" si="0"/>
        <v>17</v>
      </c>
      <c r="C32" s="2" t="s">
        <v>625</v>
      </c>
      <c r="D32" s="96">
        <f>D31/$L31</f>
        <v>1.0736708469461158</v>
      </c>
      <c r="E32" s="96">
        <f t="shared" ref="E32:L32" si="12">E31/$L31</f>
        <v>0.8438870852418735</v>
      </c>
      <c r="F32" s="96">
        <f t="shared" si="12"/>
        <v>0.94094470258862639</v>
      </c>
      <c r="G32" s="96">
        <f t="shared" si="12"/>
        <v>0.93737200906901552</v>
      </c>
      <c r="H32" s="96">
        <f t="shared" si="12"/>
        <v>1.3231512930750253</v>
      </c>
      <c r="I32" s="96">
        <f t="shared" si="12"/>
        <v>0.9268058790340884</v>
      </c>
      <c r="J32" s="96">
        <f t="shared" si="12"/>
        <v>0.99999999781535776</v>
      </c>
      <c r="K32" s="96">
        <f t="shared" si="12"/>
        <v>2.0514513178312388</v>
      </c>
      <c r="L32" s="96">
        <f t="shared" si="12"/>
        <v>1</v>
      </c>
    </row>
    <row r="36" spans="4:4" x14ac:dyDescent="0.25">
      <c r="D36" s="116"/>
    </row>
  </sheetData>
  <mergeCells count="7">
    <mergeCell ref="C8:L8"/>
    <mergeCell ref="A1:C1"/>
    <mergeCell ref="B2:L2"/>
    <mergeCell ref="C4:L4"/>
    <mergeCell ref="C5:L5"/>
    <mergeCell ref="C6:L6"/>
    <mergeCell ref="C7:L7"/>
  </mergeCells>
  <pageMargins left="0.45" right="0.45" top="0.75" bottom="0.75" header="0.3" footer="0.3"/>
  <pageSetup scale="58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2024-08-06T07:00:00+00:00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342C0FB-D67A-49FC-80B9-A96E664FDF8D}"/>
</file>

<file path=customXml/itemProps2.xml><?xml version="1.0" encoding="utf-8"?>
<ds:datastoreItem xmlns:ds="http://schemas.openxmlformats.org/officeDocument/2006/customXml" ds:itemID="{C8DDEDC6-BEC0-4D69-BF1C-CA8A5593F198}"/>
</file>

<file path=customXml/itemProps3.xml><?xml version="1.0" encoding="utf-8"?>
<ds:datastoreItem xmlns:ds="http://schemas.openxmlformats.org/officeDocument/2006/customXml" ds:itemID="{F27ADF7A-EA45-478F-88A0-F4FAEF07E80C}"/>
</file>

<file path=customXml/itemProps4.xml><?xml version="1.0" encoding="utf-8"?>
<ds:datastoreItem xmlns:ds="http://schemas.openxmlformats.org/officeDocument/2006/customXml" ds:itemID="{836BD1B6-6D26-4A5C-8C90-1082EE8930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Cover</vt:lpstr>
      <vt:lpstr>A-RR Cross-Reference </vt:lpstr>
      <vt:lpstr>B - COS Results</vt:lpstr>
      <vt:lpstr>C-COS Allocation Factors</vt:lpstr>
      <vt:lpstr>D-Summary of Adjustments</vt:lpstr>
      <vt:lpstr>E-Summary of Results</vt:lpstr>
      <vt:lpstr>'A-RR Cross-Reference '!Print_Area</vt:lpstr>
      <vt:lpstr>'B - COS Results'!Print_Area</vt:lpstr>
      <vt:lpstr>Cover!Print_Area</vt:lpstr>
      <vt:lpstr>'D-Summary of Adjustments'!Print_Area</vt:lpstr>
      <vt:lpstr>'A-RR Cross-Reference '!Print_Titles</vt:lpstr>
      <vt:lpstr>'B - COS Results'!Print_Titles</vt:lpstr>
      <vt:lpstr>'C-COS Allocation Factors'!Print_Titles</vt:lpstr>
      <vt:lpstr>'D-Summary of Adjustments'!Print_Titles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Courtney Higgins</dc:creator>
  <cp:lastModifiedBy>Booth, Avery (UTC)</cp:lastModifiedBy>
  <dcterms:created xsi:type="dcterms:W3CDTF">2024-07-29T22:46:10Z</dcterms:created>
  <dcterms:modified xsi:type="dcterms:W3CDTF">2024-08-07T15:26:30Z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