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BFB12E7C-5FD0-45B6-831D-245C1C21E789}" xr6:coauthVersionLast="47" xr6:coauthVersionMax="47" xr10:uidLastSave="{00000000-0000-0000-0000-000000000000}"/>
  <bookViews>
    <workbookView xWindow="-120" yWindow="-120" windowWidth="11760" windowHeight="20130" xr2:uid="{A42E356B-FC45-4FFE-873E-5E8E6215CD0B}"/>
  </bookViews>
  <sheets>
    <sheet name="Exhibit KCH-6, p. 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C26" i="1"/>
  <c r="J19" i="1"/>
  <c r="K19" i="1"/>
  <c r="C12" i="1"/>
  <c r="J35" i="1" l="1"/>
  <c r="J34" i="1"/>
  <c r="K35" i="1"/>
  <c r="K34" i="1"/>
  <c r="K20" i="1"/>
  <c r="J20" i="1"/>
  <c r="C14" i="1"/>
  <c r="I15" i="1" s="1"/>
  <c r="K21" i="1"/>
  <c r="J21" i="1"/>
  <c r="C28" i="1"/>
  <c r="F29" i="1" s="1"/>
  <c r="J22" i="1"/>
  <c r="K22" i="1"/>
  <c r="D15" i="1"/>
  <c r="H15" i="1"/>
  <c r="F15" i="1"/>
  <c r="G15" i="1" l="1"/>
  <c r="K36" i="1"/>
  <c r="G29" i="1"/>
  <c r="I29" i="1"/>
  <c r="D29" i="1"/>
  <c r="D30" i="1" s="1"/>
  <c r="J36" i="1"/>
  <c r="G30" i="1"/>
  <c r="G16" i="1"/>
  <c r="F30" i="1"/>
  <c r="F16" i="1"/>
  <c r="I16" i="1"/>
  <c r="E29" i="1"/>
  <c r="H16" i="1"/>
  <c r="D16" i="1"/>
  <c r="I30" i="1"/>
  <c r="H29" i="1"/>
  <c r="E15" i="1"/>
  <c r="E30" i="1" l="1"/>
  <c r="H30" i="1"/>
  <c r="E16" i="1"/>
  <c r="C30" i="1" l="1"/>
  <c r="C16" i="1"/>
  <c r="C17" i="1" l="1"/>
  <c r="C31" i="1"/>
  <c r="H32" i="1" l="1"/>
  <c r="H33" i="1" s="1"/>
  <c r="F32" i="1"/>
  <c r="F33" i="1" s="1"/>
  <c r="E32" i="1"/>
  <c r="E33" i="1" s="1"/>
  <c r="I32" i="1"/>
  <c r="I33" i="1" s="1"/>
  <c r="G32" i="1"/>
  <c r="G33" i="1" s="1"/>
  <c r="D32" i="1"/>
  <c r="E18" i="1"/>
  <c r="D18" i="1"/>
  <c r="H18" i="1"/>
  <c r="I18" i="1"/>
  <c r="G18" i="1"/>
  <c r="F18" i="1"/>
  <c r="E35" i="1" l="1"/>
  <c r="E36" i="1" s="1"/>
  <c r="E34" i="1"/>
  <c r="F35" i="1"/>
  <c r="F36" i="1" s="1"/>
  <c r="F34" i="1"/>
  <c r="G35" i="1"/>
  <c r="G36" i="1" s="1"/>
  <c r="G34" i="1"/>
  <c r="I35" i="1"/>
  <c r="I36" i="1" s="1"/>
  <c r="I34" i="1"/>
  <c r="H35" i="1"/>
  <c r="H36" i="1" s="1"/>
  <c r="H34" i="1"/>
  <c r="D33" i="1"/>
  <c r="C32" i="1"/>
  <c r="C33" i="1" s="1"/>
  <c r="C34" i="1" s="1"/>
  <c r="H19" i="1"/>
  <c r="G19" i="1"/>
  <c r="D19" i="1"/>
  <c r="D20" i="1" s="1"/>
  <c r="C18" i="1"/>
  <c r="F19" i="1"/>
  <c r="I19" i="1"/>
  <c r="E19" i="1"/>
  <c r="D35" i="1" l="1"/>
  <c r="D36" i="1" s="1"/>
  <c r="D34" i="1"/>
  <c r="I20" i="1"/>
  <c r="F20" i="1"/>
  <c r="G20" i="1"/>
  <c r="E20" i="1"/>
  <c r="H20" i="1"/>
  <c r="F21" i="1"/>
  <c r="C19" i="1"/>
  <c r="D21" i="1"/>
  <c r="G21" i="1"/>
  <c r="H21" i="1"/>
  <c r="E21" i="1"/>
  <c r="I21" i="1"/>
  <c r="C20" i="1" l="1"/>
  <c r="E22" i="1"/>
  <c r="D22" i="1"/>
  <c r="I22" i="1"/>
  <c r="G22" i="1"/>
  <c r="H22" i="1"/>
  <c r="F22" i="1"/>
</calcChain>
</file>

<file path=xl/sharedStrings.xml><?xml version="1.0" encoding="utf-8"?>
<sst xmlns="http://schemas.openxmlformats.org/spreadsheetml/2006/main" count="53" uniqueCount="42">
  <si>
    <t xml:space="preserve">Summary of Nucor Recommended </t>
  </si>
  <si>
    <t xml:space="preserve">Base Rate Revenue Allocation </t>
  </si>
  <si>
    <t>Line No.</t>
  </si>
  <si>
    <t>Description</t>
  </si>
  <si>
    <t>Total</t>
  </si>
  <si>
    <t>Interruptible
 (85, 85T)</t>
  </si>
  <si>
    <t>Limited Interruptible
 (86, 86T)</t>
  </si>
  <si>
    <t>Non-Exclusive Interruptible
 (87, 87T)</t>
  </si>
  <si>
    <t>Contracts</t>
  </si>
  <si>
    <t xml:space="preserve">(a) </t>
  </si>
  <si>
    <t>(b)</t>
  </si>
  <si>
    <t>(c)</t>
  </si>
  <si>
    <t xml:space="preserve">(d) </t>
  </si>
  <si>
    <t>(e)</t>
  </si>
  <si>
    <t>(f)</t>
  </si>
  <si>
    <t xml:space="preserve">(g) </t>
  </si>
  <si>
    <t>(h)</t>
  </si>
  <si>
    <t xml:space="preserve">(i) </t>
  </si>
  <si>
    <t>Multiple of System Increase</t>
  </si>
  <si>
    <t>Percent Increase</t>
  </si>
  <si>
    <t>Data Sources:</t>
  </si>
  <si>
    <t>Exclusive Interruptible (88T)</t>
  </si>
  <si>
    <t>Targeted Multiple of System Increase</t>
  </si>
  <si>
    <t>Base Deficiency Allocation - Rate Year 1</t>
  </si>
  <si>
    <t>Percent Increase Excluding Contracts &amp; Sch. 88T</t>
  </si>
  <si>
    <t>Targeted Percent Increase</t>
  </si>
  <si>
    <t>Targeted Revenue Increase</t>
  </si>
  <si>
    <t>Delta</t>
  </si>
  <si>
    <t>Allocation of Delta</t>
  </si>
  <si>
    <t>Targeted Revenue Increase with Delta</t>
  </si>
  <si>
    <t>Base Deficiency Allocation - Rate Year 2</t>
  </si>
  <si>
    <r>
      <t>GCOS Parity Ratio</t>
    </r>
    <r>
      <rPr>
        <b/>
        <vertAlign val="superscript"/>
        <sz val="11"/>
        <color theme="1"/>
        <rFont val="Times New Roman"/>
        <family val="1"/>
      </rPr>
      <t xml:space="preserve"> 1</t>
    </r>
  </si>
  <si>
    <r>
      <t xml:space="preserve">Revenue at Current Rates </t>
    </r>
    <r>
      <rPr>
        <vertAlign val="superscript"/>
        <sz val="11"/>
        <color theme="1"/>
        <rFont val="Times New Roman"/>
        <family val="1"/>
      </rPr>
      <t>2</t>
    </r>
  </si>
  <si>
    <r>
      <t>Base Deficiency</t>
    </r>
    <r>
      <rPr>
        <vertAlign val="superscript"/>
        <sz val="11"/>
        <color theme="1"/>
        <rFont val="Times New Roman"/>
        <family val="1"/>
      </rPr>
      <t xml:space="preserve"> 2</t>
    </r>
  </si>
  <si>
    <t>2. 240004-05-PSE-WP-JDT-5-GAS-RATE-SPREAD-DESIGN-24GRC-02-2024.</t>
  </si>
  <si>
    <t>1. Nucor WP 240004-05-PSE-WP-JDT-4-GCOS-MODEL-PSE-24GRC-02-2024.</t>
  </si>
  <si>
    <t>(j)</t>
  </si>
  <si>
    <t>At PSE Proposed Rate Years 1 &amp; 2 Revenue Requirements</t>
  </si>
  <si>
    <t>Residential
 (16, 23, 53)</t>
  </si>
  <si>
    <t>Comm. &amp; Indus. 
(31, 31T)</t>
  </si>
  <si>
    <t>Large Volume (41, 41T)</t>
  </si>
  <si>
    <t>Total Proposed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</si>
</sst>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5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10" fontId="2" fillId="0" borderId="2" xfId="1" applyNumberFormat="1" applyFont="1" applyBorder="1" applyAlignment="1">
      <alignment horizontal="right" indent="1"/>
    </xf>
    <xf numFmtId="164" fontId="2" fillId="0" borderId="2" xfId="1" applyNumberFormat="1" applyFont="1" applyBorder="1" applyAlignment="1">
      <alignment horizontal="right" indent="1"/>
    </xf>
    <xf numFmtId="164" fontId="2" fillId="0" borderId="3" xfId="1" applyNumberFormat="1" applyFont="1" applyBorder="1" applyAlignment="1">
      <alignment horizontal="right" indent="1"/>
    </xf>
    <xf numFmtId="37" fontId="5" fillId="0" borderId="1" xfId="0" applyNumberFormat="1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 indent="1"/>
    </xf>
    <xf numFmtId="2" fontId="2" fillId="0" borderId="3" xfId="1" applyNumberFormat="1" applyFont="1" applyBorder="1" applyAlignment="1">
      <alignment horizontal="right" indent="1"/>
    </xf>
    <xf numFmtId="0" fontId="4" fillId="0" borderId="4" xfId="0" quotePrefix="1" applyFont="1" applyBorder="1" applyAlignment="1">
      <alignment horizontal="center" wrapText="1"/>
    </xf>
    <xf numFmtId="0" fontId="5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64" fontId="2" fillId="0" borderId="2" xfId="1" applyNumberFormat="1" applyFont="1" applyBorder="1" applyAlignment="1"/>
    <xf numFmtId="164" fontId="2" fillId="0" borderId="2" xfId="1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left"/>
    </xf>
    <xf numFmtId="10" fontId="2" fillId="0" borderId="2" xfId="1" applyNumberFormat="1" applyFont="1" applyBorder="1" applyAlignment="1">
      <alignment horizontal="left" indent="1"/>
    </xf>
    <xf numFmtId="164" fontId="2" fillId="0" borderId="2" xfId="0" applyNumberFormat="1" applyFont="1" applyBorder="1"/>
    <xf numFmtId="0" fontId="2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040BC-D72E-4150-A1B0-9867F512FD47}">
  <sheetPr>
    <pageSetUpPr fitToPage="1"/>
  </sheetPr>
  <dimension ref="A1:L40"/>
  <sheetViews>
    <sheetView tabSelected="1" zoomScaleNormal="100" workbookViewId="0">
      <selection activeCell="A3" sqref="A3:K3"/>
    </sheetView>
  </sheetViews>
  <sheetFormatPr defaultRowHeight="15" x14ac:dyDescent="0.25"/>
  <cols>
    <col min="1" max="1" width="6.42578125" style="1" customWidth="1"/>
    <col min="2" max="2" width="44.7109375" style="1" customWidth="1"/>
    <col min="3" max="11" width="17.7109375" style="1" customWidth="1"/>
    <col min="12" max="16384" width="9.140625" style="1"/>
  </cols>
  <sheetData>
    <row r="1" spans="1:12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20.25" x14ac:dyDescent="0.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20.25" x14ac:dyDescent="0.3">
      <c r="A3" s="31" t="s">
        <v>37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8.75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2" ht="43.5" x14ac:dyDescent="0.25">
      <c r="A5" s="15" t="s">
        <v>2</v>
      </c>
      <c r="B5" s="16" t="s">
        <v>3</v>
      </c>
      <c r="C5" s="5" t="s">
        <v>4</v>
      </c>
      <c r="D5" s="11" t="s">
        <v>38</v>
      </c>
      <c r="E5" s="11" t="s">
        <v>39</v>
      </c>
      <c r="F5" s="11" t="s">
        <v>40</v>
      </c>
      <c r="G5" s="11" t="s">
        <v>5</v>
      </c>
      <c r="H5" s="11" t="s">
        <v>6</v>
      </c>
      <c r="I5" s="11" t="s">
        <v>7</v>
      </c>
      <c r="J5" s="11" t="s">
        <v>21</v>
      </c>
      <c r="K5" s="11" t="s">
        <v>8</v>
      </c>
    </row>
    <row r="6" spans="1:12" x14ac:dyDescent="0.25">
      <c r="A6" s="17"/>
      <c r="B6" s="18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6" t="s">
        <v>36</v>
      </c>
    </row>
    <row r="7" spans="1:12" x14ac:dyDescent="0.25">
      <c r="A7" s="17"/>
      <c r="B7" s="18"/>
      <c r="C7" s="6"/>
      <c r="D7" s="6"/>
      <c r="E7" s="6"/>
      <c r="F7" s="6"/>
      <c r="G7" s="6"/>
      <c r="H7" s="6"/>
      <c r="I7" s="6"/>
      <c r="J7" s="6"/>
      <c r="K7" s="6"/>
    </row>
    <row r="8" spans="1:12" ht="17.25" x14ac:dyDescent="0.25">
      <c r="A8" s="17">
        <v>1</v>
      </c>
      <c r="B8" s="19" t="s">
        <v>31</v>
      </c>
      <c r="C8" s="7">
        <v>1</v>
      </c>
      <c r="D8" s="7">
        <v>1.0923875273429651</v>
      </c>
      <c r="E8" s="7">
        <v>0.80827950338338461</v>
      </c>
      <c r="F8" s="7">
        <v>0.92561065608272997</v>
      </c>
      <c r="G8" s="7">
        <v>0.9223130542307556</v>
      </c>
      <c r="H8" s="7">
        <v>1.4205383955987059</v>
      </c>
      <c r="I8" s="7">
        <v>0.9095126648079298</v>
      </c>
      <c r="J8" s="7">
        <v>0.44520480437762139</v>
      </c>
      <c r="K8" s="7">
        <v>2.2643819117256774</v>
      </c>
      <c r="L8" s="4"/>
    </row>
    <row r="9" spans="1:12" x14ac:dyDescent="0.25">
      <c r="A9" s="17">
        <v>2</v>
      </c>
      <c r="B9" s="19" t="s">
        <v>22</v>
      </c>
      <c r="C9" s="6"/>
      <c r="D9" s="7">
        <v>0.9</v>
      </c>
      <c r="E9" s="7">
        <v>1.25</v>
      </c>
      <c r="F9" s="7">
        <v>1.1000000000000001</v>
      </c>
      <c r="G9" s="7">
        <v>1.1000000000000001</v>
      </c>
      <c r="H9" s="7">
        <v>0.7</v>
      </c>
      <c r="I9" s="7">
        <v>1.1000000000000001</v>
      </c>
      <c r="J9" s="7"/>
      <c r="K9" s="7"/>
      <c r="L9" s="4"/>
    </row>
    <row r="10" spans="1:12" x14ac:dyDescent="0.25">
      <c r="A10" s="17"/>
      <c r="B10" s="19"/>
      <c r="C10" s="6"/>
      <c r="D10" s="7"/>
      <c r="E10" s="7"/>
      <c r="F10" s="7"/>
      <c r="G10" s="7"/>
      <c r="H10" s="7"/>
      <c r="I10" s="7"/>
      <c r="J10" s="7"/>
      <c r="K10" s="7"/>
      <c r="L10" s="4"/>
    </row>
    <row r="11" spans="1:12" x14ac:dyDescent="0.25">
      <c r="A11" s="17">
        <v>3</v>
      </c>
      <c r="B11" s="19" t="s">
        <v>23</v>
      </c>
      <c r="C11" s="6"/>
      <c r="D11" s="6"/>
      <c r="E11" s="6"/>
      <c r="F11" s="6"/>
      <c r="G11" s="6"/>
      <c r="H11" s="6"/>
      <c r="I11" s="6"/>
      <c r="J11" s="6"/>
      <c r="K11" s="6"/>
    </row>
    <row r="12" spans="1:12" ht="18" x14ac:dyDescent="0.25">
      <c r="A12" s="17">
        <v>4</v>
      </c>
      <c r="B12" s="20" t="s">
        <v>32</v>
      </c>
      <c r="C12" s="26">
        <f>SUM(D12:K12)</f>
        <v>535878245.40789253</v>
      </c>
      <c r="D12" s="26">
        <v>370022538.77474952</v>
      </c>
      <c r="E12" s="26">
        <v>125397647.04870005</v>
      </c>
      <c r="F12" s="26">
        <v>22475459.424130213</v>
      </c>
      <c r="G12" s="26">
        <v>8911456.2551173642</v>
      </c>
      <c r="H12" s="26">
        <v>1175918.3296823071</v>
      </c>
      <c r="I12" s="26">
        <v>5147033.1319507072</v>
      </c>
      <c r="J12" s="26">
        <v>1181475.14552</v>
      </c>
      <c r="K12" s="26">
        <v>1566717.2980424243</v>
      </c>
    </row>
    <row r="13" spans="1:12" ht="18" x14ac:dyDescent="0.25">
      <c r="A13" s="17">
        <v>5</v>
      </c>
      <c r="B13" s="20" t="s">
        <v>33</v>
      </c>
      <c r="C13" s="26">
        <v>247614954</v>
      </c>
      <c r="D13" s="25"/>
      <c r="E13" s="25"/>
      <c r="F13" s="25"/>
      <c r="G13" s="25"/>
      <c r="H13" s="25"/>
      <c r="I13" s="25"/>
      <c r="J13" s="25"/>
      <c r="K13" s="25"/>
    </row>
    <row r="14" spans="1:12" x14ac:dyDescent="0.25">
      <c r="A14" s="17">
        <v>6</v>
      </c>
      <c r="B14" s="20" t="s">
        <v>24</v>
      </c>
      <c r="C14" s="8">
        <f>C13/(C12-J12-K12)</f>
        <v>0.4644550661197992</v>
      </c>
      <c r="D14" s="25"/>
      <c r="E14" s="25"/>
      <c r="F14" s="25"/>
      <c r="G14" s="25"/>
      <c r="H14" s="25"/>
      <c r="I14" s="25"/>
      <c r="J14" s="25"/>
      <c r="K14" s="25"/>
    </row>
    <row r="15" spans="1:12" x14ac:dyDescent="0.25">
      <c r="A15" s="17">
        <v>7</v>
      </c>
      <c r="B15" s="20" t="s">
        <v>25</v>
      </c>
      <c r="C15" s="8"/>
      <c r="D15" s="12">
        <f>$C$14*D9</f>
        <v>0.41800955950781926</v>
      </c>
      <c r="E15" s="12">
        <f t="shared" ref="E15:I15" si="0">$C$14*E9</f>
        <v>0.58056883264974901</v>
      </c>
      <c r="F15" s="12">
        <f t="shared" si="0"/>
        <v>0.51090057273177913</v>
      </c>
      <c r="G15" s="12">
        <f t="shared" si="0"/>
        <v>0.51090057273177913</v>
      </c>
      <c r="H15" s="12">
        <f t="shared" si="0"/>
        <v>0.32511854628385944</v>
      </c>
      <c r="I15" s="12">
        <f t="shared" si="0"/>
        <v>0.51090057273177913</v>
      </c>
      <c r="J15" s="12"/>
      <c r="K15" s="12"/>
    </row>
    <row r="16" spans="1:12" x14ac:dyDescent="0.25">
      <c r="A16" s="17">
        <v>8</v>
      </c>
      <c r="B16" s="20" t="s">
        <v>26</v>
      </c>
      <c r="C16" s="24">
        <f>SUM(D16:K16)</f>
        <v>246803543.40945661</v>
      </c>
      <c r="D16" s="28">
        <f>D12*D15</f>
        <v>154672958.44119802</v>
      </c>
      <c r="E16" s="28">
        <f t="shared" ref="E16:I16" si="1">E12*E15</f>
        <v>72801965.56408903</v>
      </c>
      <c r="F16" s="28">
        <f t="shared" si="1"/>
        <v>11482725.092197988</v>
      </c>
      <c r="G16" s="28">
        <f t="shared" si="1"/>
        <v>4552868.1046136571</v>
      </c>
      <c r="H16" s="28">
        <f t="shared" si="1"/>
        <v>382312.85789485584</v>
      </c>
      <c r="I16" s="28">
        <f t="shared" si="1"/>
        <v>2629622.1749830591</v>
      </c>
      <c r="J16" s="28">
        <v>157849.85447999998</v>
      </c>
      <c r="K16" s="28">
        <v>123241.32000000037</v>
      </c>
    </row>
    <row r="17" spans="1:11" x14ac:dyDescent="0.25">
      <c r="A17" s="17">
        <v>9</v>
      </c>
      <c r="B17" s="20" t="s">
        <v>27</v>
      </c>
      <c r="C17" s="24">
        <f>C13-C16</f>
        <v>811410.59054338932</v>
      </c>
      <c r="D17" s="28"/>
      <c r="E17" s="28"/>
      <c r="F17" s="28"/>
      <c r="G17" s="28"/>
      <c r="H17" s="28"/>
      <c r="I17" s="28"/>
      <c r="J17" s="28"/>
      <c r="K17" s="28"/>
    </row>
    <row r="18" spans="1:11" x14ac:dyDescent="0.25">
      <c r="A18" s="17">
        <v>10</v>
      </c>
      <c r="B18" s="20" t="s">
        <v>28</v>
      </c>
      <c r="C18" s="24">
        <f>SUM(D18:I18)</f>
        <v>811410.59054338932</v>
      </c>
      <c r="D18" s="28">
        <f>$C$17*(D16/SUM($D$16:$I$16))</f>
        <v>509094.71089570469</v>
      </c>
      <c r="E18" s="28">
        <f t="shared" ref="E18:I18" si="2">$C$17*(E16/SUM($D$16:$I$16))</f>
        <v>239622.33595977427</v>
      </c>
      <c r="F18" s="28">
        <f t="shared" si="2"/>
        <v>37794.548381446933</v>
      </c>
      <c r="G18" s="28">
        <f t="shared" si="2"/>
        <v>14985.4318093084</v>
      </c>
      <c r="H18" s="28">
        <f t="shared" si="2"/>
        <v>1258.3547623528907</v>
      </c>
      <c r="I18" s="28">
        <f t="shared" si="2"/>
        <v>8655.2087348020705</v>
      </c>
      <c r="J18" s="28">
        <v>0</v>
      </c>
      <c r="K18" s="28">
        <v>0</v>
      </c>
    </row>
    <row r="19" spans="1:11" x14ac:dyDescent="0.25">
      <c r="A19" s="17">
        <v>11</v>
      </c>
      <c r="B19" s="20" t="s">
        <v>29</v>
      </c>
      <c r="C19" s="24">
        <f>C16+C18</f>
        <v>247614954</v>
      </c>
      <c r="D19" s="28">
        <f t="shared" ref="D19:K19" si="3">D16+D18</f>
        <v>155182053.15209374</v>
      </c>
      <c r="E19" s="28">
        <f t="shared" si="3"/>
        <v>73041587.900048807</v>
      </c>
      <c r="F19" s="28">
        <f t="shared" si="3"/>
        <v>11520519.640579436</v>
      </c>
      <c r="G19" s="28">
        <f t="shared" si="3"/>
        <v>4567853.5364229651</v>
      </c>
      <c r="H19" s="28">
        <f t="shared" si="3"/>
        <v>383571.21265720873</v>
      </c>
      <c r="I19" s="28">
        <f t="shared" si="3"/>
        <v>2638277.383717861</v>
      </c>
      <c r="J19" s="28">
        <f t="shared" si="3"/>
        <v>157849.85447999998</v>
      </c>
      <c r="K19" s="28">
        <f t="shared" si="3"/>
        <v>123241.32000000037</v>
      </c>
    </row>
    <row r="20" spans="1:11" x14ac:dyDescent="0.25">
      <c r="A20" s="17">
        <v>12</v>
      </c>
      <c r="B20" s="20" t="s">
        <v>41</v>
      </c>
      <c r="C20" s="24">
        <f>C12+C19</f>
        <v>783493199.40789247</v>
      </c>
      <c r="D20" s="28">
        <f t="shared" ref="D20:K20" si="4">D12+D19</f>
        <v>525204591.92684329</v>
      </c>
      <c r="E20" s="28">
        <f t="shared" si="4"/>
        <v>198439234.94874886</v>
      </c>
      <c r="F20" s="28">
        <f t="shared" si="4"/>
        <v>33995979.064709648</v>
      </c>
      <c r="G20" s="28">
        <f t="shared" si="4"/>
        <v>13479309.791540328</v>
      </c>
      <c r="H20" s="28">
        <f t="shared" si="4"/>
        <v>1559489.5423395159</v>
      </c>
      <c r="I20" s="28">
        <f t="shared" si="4"/>
        <v>7785310.5156685682</v>
      </c>
      <c r="J20" s="28">
        <f t="shared" si="4"/>
        <v>1339325</v>
      </c>
      <c r="K20" s="28">
        <f t="shared" si="4"/>
        <v>1689958.6180424246</v>
      </c>
    </row>
    <row r="21" spans="1:11" x14ac:dyDescent="0.25">
      <c r="A21" s="17">
        <v>13</v>
      </c>
      <c r="B21" s="20" t="s">
        <v>19</v>
      </c>
      <c r="C21" s="8"/>
      <c r="D21" s="8">
        <f>D19/D12</f>
        <v>0.41938540734828184</v>
      </c>
      <c r="E21" s="8">
        <f t="shared" ref="E21:K21" si="5">E19/E12</f>
        <v>0.58247973242816919</v>
      </c>
      <c r="F21" s="8">
        <f t="shared" si="5"/>
        <v>0.51258216453678895</v>
      </c>
      <c r="G21" s="8">
        <f t="shared" si="5"/>
        <v>0.51258216453678884</v>
      </c>
      <c r="H21" s="8">
        <f t="shared" si="5"/>
        <v>0.32618865015977477</v>
      </c>
      <c r="I21" s="8">
        <f t="shared" si="5"/>
        <v>0.51258216453678884</v>
      </c>
      <c r="J21" s="8">
        <f t="shared" si="5"/>
        <v>0.13360404159033398</v>
      </c>
      <c r="K21" s="8">
        <f t="shared" si="5"/>
        <v>7.8662130145615586E-2</v>
      </c>
    </row>
    <row r="22" spans="1:11" x14ac:dyDescent="0.25">
      <c r="A22" s="17">
        <v>14</v>
      </c>
      <c r="B22" s="20" t="s">
        <v>18</v>
      </c>
      <c r="C22" s="9"/>
      <c r="D22" s="13">
        <f>D21/$C$14</f>
        <v>0.9029622840632503</v>
      </c>
      <c r="E22" s="13">
        <f t="shared" ref="E22:K22" si="6">E21/$C$14</f>
        <v>1.2541142834211809</v>
      </c>
      <c r="F22" s="13">
        <f t="shared" si="6"/>
        <v>1.1036205694106394</v>
      </c>
      <c r="G22" s="13">
        <f t="shared" si="6"/>
        <v>1.1036205694106391</v>
      </c>
      <c r="H22" s="13">
        <f t="shared" si="6"/>
        <v>0.70230399871586136</v>
      </c>
      <c r="I22" s="13">
        <f t="shared" si="6"/>
        <v>1.1036205694106391</v>
      </c>
      <c r="J22" s="13">
        <f t="shared" si="6"/>
        <v>0.28765762575592796</v>
      </c>
      <c r="K22" s="13">
        <f t="shared" si="6"/>
        <v>0.16936434950055185</v>
      </c>
    </row>
    <row r="23" spans="1:11" ht="13.5" customHeight="1" x14ac:dyDescent="0.25">
      <c r="A23" s="17"/>
      <c r="B23" s="18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3.5" customHeight="1" x14ac:dyDescent="0.25">
      <c r="A24" s="17"/>
      <c r="B24" s="18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3.5" customHeight="1" x14ac:dyDescent="0.25">
      <c r="A25" s="17">
        <v>15</v>
      </c>
      <c r="B25" s="19" t="s">
        <v>30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17.25" customHeight="1" x14ac:dyDescent="0.25">
      <c r="A26" s="17">
        <v>16</v>
      </c>
      <c r="B26" s="20" t="s">
        <v>32</v>
      </c>
      <c r="C26" s="26">
        <f>SUM(D26:K26)</f>
        <v>533404884.02733487</v>
      </c>
      <c r="D26" s="26">
        <v>367451224.49354953</v>
      </c>
      <c r="E26" s="26">
        <v>125457110.59214002</v>
      </c>
      <c r="F26" s="26">
        <v>22413643.787400968</v>
      </c>
      <c r="G26" s="26">
        <v>8804975.7697971277</v>
      </c>
      <c r="H26" s="26">
        <v>1143196.9147645847</v>
      </c>
      <c r="I26" s="26">
        <v>5087802.1085896036</v>
      </c>
      <c r="J26" s="26">
        <v>1489379.9081400002</v>
      </c>
      <c r="K26" s="26">
        <v>1557550.452953038</v>
      </c>
    </row>
    <row r="27" spans="1:11" ht="16.5" customHeight="1" x14ac:dyDescent="0.25">
      <c r="A27" s="17">
        <v>17</v>
      </c>
      <c r="B27" s="20" t="s">
        <v>33</v>
      </c>
      <c r="C27" s="26">
        <v>272965240</v>
      </c>
      <c r="D27" s="26"/>
      <c r="E27" s="26"/>
      <c r="F27" s="26"/>
      <c r="G27" s="26"/>
      <c r="H27" s="26"/>
      <c r="I27" s="26"/>
      <c r="J27" s="26"/>
      <c r="K27" s="26"/>
    </row>
    <row r="28" spans="1:11" ht="13.5" customHeight="1" x14ac:dyDescent="0.25">
      <c r="A28" s="17">
        <v>18</v>
      </c>
      <c r="B28" s="20" t="s">
        <v>24</v>
      </c>
      <c r="C28" s="8">
        <f>C27/(C26-J26-K26)</f>
        <v>0.51468114716307067</v>
      </c>
      <c r="D28" s="27"/>
      <c r="E28" s="27"/>
      <c r="F28" s="27"/>
      <c r="G28" s="27"/>
      <c r="H28" s="27"/>
      <c r="I28" s="27"/>
      <c r="J28" s="27"/>
      <c r="K28" s="27"/>
    </row>
    <row r="29" spans="1:11" ht="13.5" customHeight="1" x14ac:dyDescent="0.25">
      <c r="A29" s="17">
        <v>19</v>
      </c>
      <c r="B29" s="20" t="s">
        <v>25</v>
      </c>
      <c r="C29" s="8"/>
      <c r="D29" s="8">
        <f>$C$28*D9</f>
        <v>0.4632130324467636</v>
      </c>
      <c r="E29" s="8">
        <f t="shared" ref="E29:I29" si="7">$C$28*E9</f>
        <v>0.64335143395383831</v>
      </c>
      <c r="F29" s="8">
        <f t="shared" si="7"/>
        <v>0.56614926187937775</v>
      </c>
      <c r="G29" s="8">
        <f t="shared" si="7"/>
        <v>0.56614926187937775</v>
      </c>
      <c r="H29" s="8">
        <f t="shared" si="7"/>
        <v>0.36027680301414944</v>
      </c>
      <c r="I29" s="8">
        <f t="shared" si="7"/>
        <v>0.56614926187937775</v>
      </c>
      <c r="J29" s="8"/>
      <c r="K29" s="8"/>
    </row>
    <row r="30" spans="1:11" ht="13.5" customHeight="1" x14ac:dyDescent="0.25">
      <c r="A30" s="17">
        <v>20</v>
      </c>
      <c r="B30" s="20" t="s">
        <v>26</v>
      </c>
      <c r="C30" s="24">
        <f>SUM(D30:K30)</f>
        <v>272007159.26218629</v>
      </c>
      <c r="D30" s="23">
        <f>D26*D29</f>
        <v>170208195.97393358</v>
      </c>
      <c r="E30" s="23">
        <f t="shared" ref="E30" si="8">E26*E29</f>
        <v>80713011.999158561</v>
      </c>
      <c r="F30" s="23">
        <f t="shared" ref="F30" si="9">F26*F29</f>
        <v>12689467.88626436</v>
      </c>
      <c r="G30" s="23">
        <f t="shared" ref="G30" si="10">G26*G29</f>
        <v>4984930.5329364501</v>
      </c>
      <c r="H30" s="23">
        <f t="shared" ref="H30" si="11">H26*H29</f>
        <v>411867.32966702367</v>
      </c>
      <c r="I30" s="23">
        <f t="shared" ref="I30" si="12">I26*I29</f>
        <v>2880455.4083663458</v>
      </c>
      <c r="J30" s="23">
        <v>-150054.90814000019</v>
      </c>
      <c r="K30" s="23">
        <v>269285.04000000027</v>
      </c>
    </row>
    <row r="31" spans="1:11" ht="13.5" customHeight="1" x14ac:dyDescent="0.25">
      <c r="A31" s="17">
        <v>21</v>
      </c>
      <c r="B31" s="20" t="s">
        <v>27</v>
      </c>
      <c r="C31" s="24">
        <f>C27-C30</f>
        <v>958080.73781371117</v>
      </c>
      <c r="D31" s="23"/>
      <c r="E31" s="23"/>
      <c r="F31" s="23"/>
      <c r="G31" s="23"/>
      <c r="H31" s="23"/>
      <c r="I31" s="23"/>
      <c r="J31" s="23"/>
      <c r="K31" s="23"/>
    </row>
    <row r="32" spans="1:11" ht="13.5" customHeight="1" x14ac:dyDescent="0.25">
      <c r="A32" s="17">
        <v>22</v>
      </c>
      <c r="B32" s="20" t="s">
        <v>28</v>
      </c>
      <c r="C32" s="24">
        <f>SUM(D32:I32)</f>
        <v>958080.73781371128</v>
      </c>
      <c r="D32" s="23">
        <f>$C$31*(D30/SUM($D$30:$I$30))</f>
        <v>599780.92628922779</v>
      </c>
      <c r="E32" s="23">
        <f t="shared" ref="E32:I32" si="13">$C$31*(E30/SUM($D$30:$I$30))</f>
        <v>284417.12118177098</v>
      </c>
      <c r="F32" s="23">
        <f t="shared" si="13"/>
        <v>44715.242761321635</v>
      </c>
      <c r="G32" s="23">
        <f t="shared" si="13"/>
        <v>17565.935855344826</v>
      </c>
      <c r="H32" s="23">
        <f t="shared" si="13"/>
        <v>1451.3412064703953</v>
      </c>
      <c r="I32" s="23">
        <f t="shared" si="13"/>
        <v>10150.170519575693</v>
      </c>
      <c r="J32" s="23">
        <v>0</v>
      </c>
      <c r="K32" s="23">
        <v>0</v>
      </c>
    </row>
    <row r="33" spans="1:11" ht="13.5" customHeight="1" x14ac:dyDescent="0.25">
      <c r="A33" s="17">
        <v>23</v>
      </c>
      <c r="B33" s="20" t="s">
        <v>29</v>
      </c>
      <c r="C33" s="24">
        <f>C30+C32</f>
        <v>272965240</v>
      </c>
      <c r="D33" s="23">
        <f t="shared" ref="D33" si="14">D30+D32</f>
        <v>170807976.90022281</v>
      </c>
      <c r="E33" s="23">
        <f t="shared" ref="E33" si="15">E30+E32</f>
        <v>80997429.120340332</v>
      </c>
      <c r="F33" s="23">
        <f t="shared" ref="F33" si="16">F30+F32</f>
        <v>12734183.129025681</v>
      </c>
      <c r="G33" s="23">
        <f t="shared" ref="G33" si="17">G30+G32</f>
        <v>5002496.468791795</v>
      </c>
      <c r="H33" s="23">
        <f t="shared" ref="H33" si="18">H30+H32</f>
        <v>413318.67087349406</v>
      </c>
      <c r="I33" s="23">
        <f t="shared" ref="I33" si="19">I30+I32</f>
        <v>2890605.5788859213</v>
      </c>
      <c r="J33" s="23">
        <f t="shared" ref="J33" si="20">J30+J32</f>
        <v>-150054.90814000019</v>
      </c>
      <c r="K33" s="23">
        <f t="shared" ref="K33" si="21">K30+K32</f>
        <v>269285.04000000027</v>
      </c>
    </row>
    <row r="34" spans="1:11" ht="13.5" customHeight="1" x14ac:dyDescent="0.25">
      <c r="A34" s="17">
        <v>24</v>
      </c>
      <c r="B34" s="20" t="s">
        <v>41</v>
      </c>
      <c r="C34" s="24">
        <f>C26+C33</f>
        <v>806370124.02733493</v>
      </c>
      <c r="D34" s="23">
        <f t="shared" ref="D34:K34" si="22">D26+D33</f>
        <v>538259201.39377236</v>
      </c>
      <c r="E34" s="23">
        <f t="shared" si="22"/>
        <v>206454539.71248037</v>
      </c>
      <c r="F34" s="23">
        <f t="shared" si="22"/>
        <v>35147826.916426651</v>
      </c>
      <c r="G34" s="23">
        <f t="shared" si="22"/>
        <v>13807472.238588922</v>
      </c>
      <c r="H34" s="23">
        <f t="shared" si="22"/>
        <v>1556515.5856380789</v>
      </c>
      <c r="I34" s="23">
        <f t="shared" si="22"/>
        <v>7978407.6874755248</v>
      </c>
      <c r="J34" s="23">
        <f t="shared" si="22"/>
        <v>1339325</v>
      </c>
      <c r="K34" s="23">
        <f t="shared" si="22"/>
        <v>1826835.4929530383</v>
      </c>
    </row>
    <row r="35" spans="1:11" ht="13.5" customHeight="1" x14ac:dyDescent="0.25">
      <c r="A35" s="17">
        <v>25</v>
      </c>
      <c r="B35" s="20" t="s">
        <v>19</v>
      </c>
      <c r="C35" s="8"/>
      <c r="D35" s="8">
        <f>D33/D26</f>
        <v>0.46484530602842306</v>
      </c>
      <c r="E35" s="8">
        <f t="shared" ref="E35" si="23">E33/E26</f>
        <v>0.64561848059503202</v>
      </c>
      <c r="F35" s="8">
        <f t="shared" ref="F35" si="24">F33/F26</f>
        <v>0.56814426292362818</v>
      </c>
      <c r="G35" s="8">
        <f t="shared" ref="G35" si="25">G33/G26</f>
        <v>0.56814426292362818</v>
      </c>
      <c r="H35" s="8">
        <f t="shared" ref="H35" si="26">H33/H26</f>
        <v>0.36154634913321787</v>
      </c>
      <c r="I35" s="8">
        <f t="shared" ref="I35" si="27">I33/I26</f>
        <v>0.56814426292362807</v>
      </c>
      <c r="J35" s="8">
        <f t="shared" ref="J35:K35" si="28">J33/J26</f>
        <v>-0.10074992103753772</v>
      </c>
      <c r="K35" s="8">
        <f t="shared" si="28"/>
        <v>0.17289009129010829</v>
      </c>
    </row>
    <row r="36" spans="1:11" ht="13.5" customHeight="1" x14ac:dyDescent="0.25">
      <c r="A36" s="29">
        <v>26</v>
      </c>
      <c r="B36" s="21" t="s">
        <v>18</v>
      </c>
      <c r="C36" s="10"/>
      <c r="D36" s="14">
        <f>D35/$C$28</f>
        <v>0.90317142679629236</v>
      </c>
      <c r="E36" s="14">
        <f t="shared" ref="E36:K36" si="29">E35/$C$28</f>
        <v>1.2544047594392949</v>
      </c>
      <c r="F36" s="14">
        <f t="shared" si="29"/>
        <v>1.1038761883065795</v>
      </c>
      <c r="G36" s="14">
        <f t="shared" si="29"/>
        <v>1.1038761883065795</v>
      </c>
      <c r="H36" s="14">
        <f t="shared" si="29"/>
        <v>0.70246666528600499</v>
      </c>
      <c r="I36" s="14">
        <f t="shared" si="29"/>
        <v>1.1038761883065793</v>
      </c>
      <c r="J36" s="14">
        <f t="shared" si="29"/>
        <v>-0.19575211097758802</v>
      </c>
      <c r="K36" s="14">
        <f t="shared" si="29"/>
        <v>0.33591689193023833</v>
      </c>
    </row>
    <row r="37" spans="1:11" ht="13.5" customHeight="1" x14ac:dyDescent="0.25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1" t="s">
        <v>20</v>
      </c>
    </row>
    <row r="39" spans="1:11" x14ac:dyDescent="0.25">
      <c r="A39" s="1" t="s">
        <v>35</v>
      </c>
    </row>
    <row r="40" spans="1:11" x14ac:dyDescent="0.25">
      <c r="A40" s="1" t="s">
        <v>34</v>
      </c>
    </row>
  </sheetData>
  <mergeCells count="3">
    <mergeCell ref="A1:K1"/>
    <mergeCell ref="A2:K2"/>
    <mergeCell ref="A3:K3"/>
  </mergeCells>
  <printOptions horizontalCentered="1"/>
  <pageMargins left="0.7" right="0.7" top="1" bottom="0.75" header="0.7" footer="0.3"/>
  <pageSetup scale="58" orientation="landscape" r:id="rId1"/>
  <headerFooter scaleWithDoc="0">
    <oddHeader>&amp;R&amp;"Times New Roman,Bold"&amp;8Nucor Exh. KCH-6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7AF4D94-B51A-4510-A93D-9430E45FE961}"/>
</file>

<file path=customXml/itemProps2.xml><?xml version="1.0" encoding="utf-8"?>
<ds:datastoreItem xmlns:ds="http://schemas.openxmlformats.org/officeDocument/2006/customXml" ds:itemID="{54F9B334-0A9C-4CD8-BEA8-58E71DAC9EAF}"/>
</file>

<file path=customXml/itemProps3.xml><?xml version="1.0" encoding="utf-8"?>
<ds:datastoreItem xmlns:ds="http://schemas.openxmlformats.org/officeDocument/2006/customXml" ds:itemID="{ECFBF69B-A5BD-4CD0-ADC8-8F8A49518A20}"/>
</file>

<file path=customXml/itemProps4.xml><?xml version="1.0" encoding="utf-8"?>
<ds:datastoreItem xmlns:ds="http://schemas.openxmlformats.org/officeDocument/2006/customXml" ds:itemID="{4E0F2685-E9D8-4180-AFB2-EAED60AA99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KCH-6, 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Higgins</dc:creator>
  <cp:lastModifiedBy>Booth, Avery (UTC)</cp:lastModifiedBy>
  <cp:lastPrinted>2024-07-30T19:07:23Z</cp:lastPrinted>
  <dcterms:created xsi:type="dcterms:W3CDTF">2024-07-25T22:15:49Z</dcterms:created>
  <dcterms:modified xsi:type="dcterms:W3CDTF">2024-08-07T15:25:39Z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