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080" yWindow="-120" windowWidth="19440" windowHeight="15000"/>
  </bookViews>
  <sheets>
    <sheet name="Weighted NS-% of Total Ret." sheetId="4" r:id="rId1"/>
  </sheets>
  <definedNames>
    <definedName name="_xlnm._FilterDatabase" localSheetId="0" hidden="1">'Weighted NS-% of Total Ret.'!$A$9:$AA$70</definedName>
    <definedName name="_xlnm.Print_Area" localSheetId="0">'Weighted NS-% of Total Ret.'!$A$1:$Z$69</definedName>
    <definedName name="_xlnm.Print_Titles" localSheetId="0">'Weighted NS-% of Total Ret.'!$1:$10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61" i="4" l="1"/>
  <c r="T45" i="4"/>
  <c r="T52" i="4"/>
  <c r="T44" i="4"/>
  <c r="T36" i="4"/>
  <c r="D49" i="4" l="1"/>
  <c r="X21" i="4"/>
  <c r="X56" i="4"/>
  <c r="X46" i="4"/>
  <c r="X52" i="4"/>
  <c r="X31" i="4"/>
  <c r="X20" i="4"/>
  <c r="X32" i="4"/>
  <c r="X47" i="4"/>
  <c r="X39" i="4"/>
  <c r="X63" i="4"/>
  <c r="X64" i="4"/>
  <c r="X48" i="4"/>
  <c r="X55" i="4"/>
  <c r="X38" i="4"/>
  <c r="X40" i="4"/>
  <c r="X62" i="4"/>
  <c r="T55" i="4"/>
  <c r="T38" i="4"/>
  <c r="T40" i="4"/>
  <c r="T62" i="4"/>
  <c r="T39" i="4"/>
  <c r="T63" i="4"/>
  <c r="T48" i="4"/>
  <c r="T64" i="4"/>
  <c r="T31" i="4"/>
  <c r="T20" i="4"/>
  <c r="T32" i="4"/>
  <c r="T47" i="4"/>
  <c r="T21" i="4"/>
  <c r="X54" i="4"/>
  <c r="X30" i="4"/>
  <c r="T56" i="4"/>
  <c r="T46" i="4"/>
  <c r="T54" i="4"/>
  <c r="T30" i="4"/>
  <c r="X36" i="4"/>
  <c r="D41" i="4"/>
  <c r="D57" i="4"/>
  <c r="X45" i="4"/>
  <c r="P49" i="4"/>
  <c r="P57" i="4"/>
  <c r="X53" i="4"/>
  <c r="X44" i="4"/>
  <c r="P41" i="4"/>
  <c r="X61" i="4"/>
  <c r="T53" i="4"/>
  <c r="X37" i="4"/>
  <c r="X29" i="4"/>
  <c r="T29" i="4"/>
  <c r="T37" i="4"/>
  <c r="T60" i="4"/>
  <c r="P65" i="4"/>
  <c r="X60" i="4"/>
  <c r="D65" i="4"/>
  <c r="D33" i="4"/>
  <c r="X28" i="4"/>
  <c r="P33" i="4"/>
  <c r="T28" i="4"/>
  <c r="T18" i="4"/>
  <c r="T19" i="4"/>
  <c r="X18" i="4"/>
  <c r="X17" i="4"/>
  <c r="D23" i="4"/>
  <c r="L17" i="4" s="1"/>
  <c r="T17" i="4"/>
  <c r="X19" i="4"/>
  <c r="X41" i="4" l="1"/>
  <c r="X49" i="4"/>
  <c r="T49" i="4"/>
  <c r="T65" i="4"/>
  <c r="T41" i="4"/>
  <c r="T57" i="4"/>
  <c r="X57" i="4"/>
  <c r="L19" i="4"/>
  <c r="N19" i="4" s="1"/>
  <c r="V19" i="4" s="1"/>
  <c r="Z19" i="4" s="1"/>
  <c r="L18" i="4"/>
  <c r="N18" i="4" s="1"/>
  <c r="V18" i="4" s="1"/>
  <c r="Z18" i="4" s="1"/>
  <c r="L21" i="4"/>
  <c r="N21" i="4" s="1"/>
  <c r="V21" i="4" s="1"/>
  <c r="Z21" i="4" s="1"/>
  <c r="L20" i="4"/>
  <c r="N20" i="4" s="1"/>
  <c r="V20" i="4" s="1"/>
  <c r="Z20" i="4" s="1"/>
  <c r="D67" i="4"/>
  <c r="P67" i="4"/>
  <c r="T33" i="4"/>
  <c r="X65" i="4"/>
  <c r="X33" i="4"/>
  <c r="P23" i="4"/>
  <c r="T23" i="4"/>
  <c r="X23" i="4"/>
  <c r="N17" i="4"/>
  <c r="V17" i="4" s="1"/>
  <c r="T67" i="4" l="1"/>
  <c r="L40" i="4"/>
  <c r="N40" i="4" s="1"/>
  <c r="V40" i="4" s="1"/>
  <c r="Z40" i="4" s="1"/>
  <c r="L56" i="4"/>
  <c r="N56" i="4" s="1"/>
  <c r="V56" i="4" s="1"/>
  <c r="Z56" i="4" s="1"/>
  <c r="L64" i="4"/>
  <c r="N64" i="4" s="1"/>
  <c r="V64" i="4" s="1"/>
  <c r="Z64" i="4" s="1"/>
  <c r="L32" i="4"/>
  <c r="N32" i="4" s="1"/>
  <c r="V32" i="4" s="1"/>
  <c r="Z32" i="4" s="1"/>
  <c r="L30" i="4"/>
  <c r="N30" i="4" s="1"/>
  <c r="V30" i="4" s="1"/>
  <c r="Z30" i="4" s="1"/>
  <c r="L48" i="4"/>
  <c r="N48" i="4" s="1"/>
  <c r="V48" i="4" s="1"/>
  <c r="Z48" i="4" s="1"/>
  <c r="L39" i="4"/>
  <c r="N39" i="4" s="1"/>
  <c r="V39" i="4" s="1"/>
  <c r="Z39" i="4" s="1"/>
  <c r="L63" i="4"/>
  <c r="N63" i="4" s="1"/>
  <c r="V63" i="4" s="1"/>
  <c r="Z63" i="4" s="1"/>
  <c r="L62" i="4"/>
  <c r="N62" i="4" s="1"/>
  <c r="V62" i="4" s="1"/>
  <c r="Z62" i="4" s="1"/>
  <c r="L46" i="4"/>
  <c r="N46" i="4" s="1"/>
  <c r="V46" i="4" s="1"/>
  <c r="Z46" i="4" s="1"/>
  <c r="L38" i="4"/>
  <c r="N38" i="4" s="1"/>
  <c r="V38" i="4" s="1"/>
  <c r="Z38" i="4" s="1"/>
  <c r="L54" i="4"/>
  <c r="N54" i="4" s="1"/>
  <c r="V54" i="4" s="1"/>
  <c r="Z54" i="4" s="1"/>
  <c r="L47" i="4"/>
  <c r="N47" i="4" s="1"/>
  <c r="V47" i="4" s="1"/>
  <c r="Z47" i="4" s="1"/>
  <c r="L55" i="4"/>
  <c r="N55" i="4" s="1"/>
  <c r="V55" i="4" s="1"/>
  <c r="Z55" i="4" s="1"/>
  <c r="L31" i="4"/>
  <c r="N31" i="4" s="1"/>
  <c r="V31" i="4" s="1"/>
  <c r="Z31" i="4" s="1"/>
  <c r="L61" i="4"/>
  <c r="N61" i="4" s="1"/>
  <c r="V61" i="4" s="1"/>
  <c r="Z61" i="4" s="1"/>
  <c r="L53" i="4"/>
  <c r="N53" i="4" s="1"/>
  <c r="V53" i="4" s="1"/>
  <c r="Z53" i="4" s="1"/>
  <c r="L45" i="4"/>
  <c r="N45" i="4" s="1"/>
  <c r="V45" i="4" s="1"/>
  <c r="Z45" i="4" s="1"/>
  <c r="L44" i="4"/>
  <c r="L28" i="4"/>
  <c r="L60" i="4"/>
  <c r="L52" i="4"/>
  <c r="L29" i="4"/>
  <c r="N29" i="4" s="1"/>
  <c r="V29" i="4" s="1"/>
  <c r="Z29" i="4" s="1"/>
  <c r="L37" i="4"/>
  <c r="N37" i="4" s="1"/>
  <c r="V37" i="4" s="1"/>
  <c r="Z37" i="4" s="1"/>
  <c r="L36" i="4"/>
  <c r="X67" i="4"/>
  <c r="D69" i="4"/>
  <c r="L23" i="4"/>
  <c r="Z17" i="4"/>
  <c r="N36" i="4" l="1"/>
  <c r="V36" i="4" s="1"/>
  <c r="L41" i="4"/>
  <c r="N41" i="4" s="1"/>
  <c r="N52" i="4"/>
  <c r="V52" i="4" s="1"/>
  <c r="L57" i="4"/>
  <c r="N57" i="4" s="1"/>
  <c r="L65" i="4"/>
  <c r="N65" i="4" s="1"/>
  <c r="N60" i="4"/>
  <c r="V60" i="4" s="1"/>
  <c r="L33" i="4"/>
  <c r="N28" i="4"/>
  <c r="V28" i="4" s="1"/>
  <c r="N44" i="4"/>
  <c r="V44" i="4" s="1"/>
  <c r="L49" i="4"/>
  <c r="N49" i="4" s="1"/>
  <c r="X69" i="4"/>
  <c r="V23" i="4"/>
  <c r="Z23" i="4" s="1"/>
  <c r="V41" i="4" l="1"/>
  <c r="Z41" i="4" s="1"/>
  <c r="Z36" i="4"/>
  <c r="V49" i="4"/>
  <c r="Z49" i="4" s="1"/>
  <c r="Z44" i="4"/>
  <c r="V33" i="4"/>
  <c r="Z28" i="4"/>
  <c r="N33" i="4"/>
  <c r="L67" i="4"/>
  <c r="Z60" i="4"/>
  <c r="V65" i="4"/>
  <c r="Z65" i="4" s="1"/>
  <c r="V57" i="4"/>
  <c r="Z57" i="4" s="1"/>
  <c r="Z52" i="4"/>
  <c r="L69" i="4" l="1"/>
  <c r="Z33" i="4"/>
  <c r="V67" i="4"/>
  <c r="T69" i="4"/>
  <c r="P69" i="4"/>
  <c r="V69" i="4" l="1"/>
</calcChain>
</file>

<file path=xl/sharedStrings.xml><?xml version="1.0" encoding="utf-8"?>
<sst xmlns="http://schemas.openxmlformats.org/spreadsheetml/2006/main" count="77" uniqueCount="37">
  <si>
    <t>(%)</t>
  </si>
  <si>
    <t>(1)</t>
  </si>
  <si>
    <t>($)</t>
  </si>
  <si>
    <t>PACIFICORP</t>
  </si>
  <si>
    <t>MW</t>
  </si>
  <si>
    <t>STEAM PRODUCTION PLANT</t>
  </si>
  <si>
    <t>$ / kW</t>
  </si>
  <si>
    <t>JIM BRIDGER UNIT 1</t>
  </si>
  <si>
    <t>JIM BRIDGER UNIT 2</t>
  </si>
  <si>
    <t>JIM BRIDGER UNIT 3</t>
  </si>
  <si>
    <t>JIM BRIDGER UNIT 4</t>
  </si>
  <si>
    <t>TERMINAL RETIREMENTS</t>
  </si>
  <si>
    <t>INTERIM RETIREMENTS</t>
  </si>
  <si>
    <t>TOTAL</t>
  </si>
  <si>
    <t>ESTIMATED</t>
  </si>
  <si>
    <t>RETIREMENTS</t>
  </si>
  <si>
    <t>NET SALVAGE</t>
  </si>
  <si>
    <t>ACCOUNT</t>
  </si>
  <si>
    <t>MW (PACIFICORP SHARE)</t>
  </si>
  <si>
    <t>COLSTRIP GENERATING STATION</t>
  </si>
  <si>
    <t>JIM BRIDGER COMMON</t>
  </si>
  <si>
    <t>STRUCTURES AND IMPROVEMENTS</t>
  </si>
  <si>
    <t>BOILER PLANT EQUIPMENT</t>
  </si>
  <si>
    <t>TURBOGENERATOR UNITS</t>
  </si>
  <si>
    <t>ACCESSORY ELECTRIC EQUIPMENT</t>
  </si>
  <si>
    <t>MISCELLANEOUS POWER PLANT EQUIPMENT</t>
  </si>
  <si>
    <t>TOTAL STEAM PLANT</t>
  </si>
  <si>
    <t>CALCULATION OF WEIGHTED NET SALVAGE PERCENT FOR GENERATION PLANT AS OF DECEMBER 31, 2020</t>
  </si>
  <si>
    <t>WASHINGTON</t>
  </si>
  <si>
    <t>TOTAL COLSTRIP GENERATING STATION</t>
  </si>
  <si>
    <t>JIM BRIDGER GENERATING STATION</t>
  </si>
  <si>
    <t>TOTAL JIM BRIDGER UNIT 1</t>
  </si>
  <si>
    <t>TOTAL JIM BRIDGER UNIT 2</t>
  </si>
  <si>
    <t>TOTAL JIM BRIDGER UNIT 3</t>
  </si>
  <si>
    <t>TOTAL JIM BRIDGER UNIT 4</t>
  </si>
  <si>
    <t>TOTAL JIM BRIDGER COMMON</t>
  </si>
  <si>
    <t>TOTAL JIM BRIDGER GENERATING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</si>
</sst>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_);\(#,##0.0000\)"/>
    <numFmt numFmtId="166" formatCode="0_);\(0\)"/>
    <numFmt numFmtId="167" formatCode="&quot;$&quot;#,##0"/>
    <numFmt numFmtId="168" formatCode="0.0000%"/>
    <numFmt numFmtId="169" formatCode="#,##0.00&quot; $&quot;;\-#,##0.00&quot; $&quot;"/>
    <numFmt numFmtId="170" formatCode="_-* #,##0.0_-;\-* #,##0.0_-;_-* &quot;-&quot;??_-;_-@_-"/>
    <numFmt numFmtId="171" formatCode="m\-d\-yy"/>
    <numFmt numFmtId="172" formatCode="0.00_)"/>
    <numFmt numFmtId="173" formatCode="_(&quot;$&quot;* #,##0.0_);_(&quot;$&quot;* \(#,##0.0\);_(&quot;$&quot;* &quot;0.0&quot;_);_(@_)"/>
    <numFmt numFmtId="174" formatCode="mmmddyyyy"/>
    <numFmt numFmtId="175" formatCode="#,##0;\(#,##0\)"/>
    <numFmt numFmtId="176" formatCode="&quot;$&quot;#,##0\ ;\(&quot;$&quot;#,##0\)"/>
    <numFmt numFmtId="177" formatCode="#,##0.0"/>
    <numFmt numFmtId="178" formatCode="#,##0.00;[Red]#,##0.00"/>
    <numFmt numFmtId="179" formatCode=";;;"/>
    <numFmt numFmtId="180" formatCode="General_)"/>
    <numFmt numFmtId="181" formatCode="_ * #,##0_ ;_ * \-#,##0_ ;_ * &quot;-&quot;_ ;_ @_ "/>
    <numFmt numFmtId="182" formatCode="_ * #,##0.00_ ;_ * \-#,##0.00_ ;_ * &quot;-&quot;??_ ;_ @_ "/>
    <numFmt numFmtId="183" formatCode="0000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b/>
      <sz val="8"/>
      <name val="Arial"/>
      <family val="2"/>
    </font>
    <font>
      <sz val="10"/>
      <color indexed="56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b/>
      <sz val="11"/>
      <color indexed="18"/>
      <name val="Arial Narrow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8"/>
      <name val="Arial"/>
      <family val="2"/>
    </font>
    <font>
      <sz val="10"/>
      <name val="Courier"/>
      <family val="3"/>
    </font>
    <font>
      <b/>
      <i/>
      <sz val="16"/>
      <name val="Helv"/>
      <family val="2"/>
    </font>
    <font>
      <sz val="12"/>
      <name val="???"/>
      <family val="1"/>
      <charset val="129"/>
    </font>
    <font>
      <sz val="10"/>
      <name val="MS Sans Serif"/>
      <family val="2"/>
    </font>
    <font>
      <sz val="8"/>
      <color indexed="14"/>
      <name val="Helv"/>
    </font>
    <font>
      <sz val="9"/>
      <name val="Helv"/>
    </font>
    <font>
      <sz val="12"/>
      <name val="Arial"/>
      <family val="2"/>
    </font>
    <font>
      <sz val="10"/>
      <name val="Helv"/>
    </font>
    <font>
      <b/>
      <sz val="12"/>
      <name val="Helvetica-Narrow"/>
    </font>
    <font>
      <sz val="8"/>
      <color indexed="10"/>
      <name val="Helv"/>
    </font>
    <font>
      <b/>
      <sz val="11"/>
      <name val="Univers (WN)"/>
    </font>
    <font>
      <sz val="7"/>
      <color indexed="12"/>
      <name val="Arial"/>
      <family val="2"/>
    </font>
    <font>
      <b/>
      <sz val="10"/>
      <color indexed="10"/>
      <name val="MS Sans Serif"/>
      <family val="2"/>
    </font>
    <font>
      <b/>
      <sz val="12"/>
      <name val="Arial"/>
      <family val="2"/>
    </font>
    <font>
      <sz val="8"/>
      <color indexed="8"/>
      <name val="Helv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9"/>
      <color indexed="8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sz val="5"/>
      <name val="Arial"/>
      <family val="2"/>
    </font>
    <font>
      <i/>
      <sz val="10"/>
      <name val="MS Sans Serif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name val="Arial"/>
      <family val="2"/>
    </font>
    <font>
      <i/>
      <sz val="1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40"/>
      </patternFill>
    </fill>
    <fill>
      <patternFill patternType="solid">
        <fgColor indexed="8"/>
        <bgColor indexed="40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lightUp">
        <fgColor indexed="48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4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9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21" fillId="0" borderId="0"/>
    <xf numFmtId="0" fontId="21" fillId="0" borderId="0"/>
    <xf numFmtId="7" fontId="21" fillId="0" borderId="0"/>
    <xf numFmtId="7" fontId="21" fillId="0" borderId="0"/>
    <xf numFmtId="7" fontId="21" fillId="0" borderId="0"/>
    <xf numFmtId="7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4" fontId="21" fillId="0" borderId="0" applyFont="0" applyFill="0" applyBorder="0" applyAlignment="0" applyProtection="0"/>
    <xf numFmtId="0" fontId="55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5" fontId="21" fillId="0" borderId="0" applyBorder="0"/>
    <xf numFmtId="175" fontId="21" fillId="0" borderId="0" applyBorder="0"/>
    <xf numFmtId="175" fontId="21" fillId="0" borderId="0" applyBorder="0"/>
    <xf numFmtId="175" fontId="81" fillId="0" borderId="0" applyBorder="0"/>
    <xf numFmtId="4" fontId="21" fillId="0" borderId="0"/>
    <xf numFmtId="4" fontId="21" fillId="0" borderId="0"/>
    <xf numFmtId="4" fontId="21" fillId="0" borderId="0"/>
    <xf numFmtId="4" fontId="81" fillId="0" borderId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21" fillId="0" borderId="0" applyFont="0" applyFill="0" applyBorder="0" applyProtection="0"/>
    <xf numFmtId="0" fontId="81" fillId="0" borderId="0" applyFont="0" applyFill="0" applyBorder="0" applyProtection="0"/>
    <xf numFmtId="171" fontId="22" fillId="41" borderId="12">
      <alignment horizontal="center" vertical="center"/>
    </xf>
    <xf numFmtId="173" fontId="53" fillId="41" borderId="12">
      <alignment horizontal="center" vertical="center"/>
    </xf>
    <xf numFmtId="3" fontId="57" fillId="0" borderId="13" applyFill="0" applyAlignment="0" applyProtection="0"/>
    <xf numFmtId="3" fontId="58" fillId="0" borderId="0" applyFill="0" applyBorder="0" applyProtection="0">
      <alignment horizontal="right"/>
    </xf>
    <xf numFmtId="43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1" fillId="0" borderId="0" applyFont="0" applyFill="0" applyBorder="0" applyAlignment="0" applyProtection="0"/>
    <xf numFmtId="3" fontId="59" fillId="0" borderId="0" applyFont="0" applyFill="0" applyBorder="0" applyAlignment="0" applyProtection="0"/>
    <xf numFmtId="4" fontId="56" fillId="0" borderId="0">
      <alignment horizontal="center"/>
    </xf>
    <xf numFmtId="44" fontId="2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59" fillId="0" borderId="0" applyFont="0" applyFill="0" applyBorder="0" applyAlignment="0" applyProtection="0"/>
    <xf numFmtId="6" fontId="27" fillId="0" borderId="0">
      <protection locked="0"/>
    </xf>
    <xf numFmtId="177" fontId="21" fillId="0" borderId="0"/>
    <xf numFmtId="177" fontId="21" fillId="0" borderId="0"/>
    <xf numFmtId="177" fontId="21" fillId="0" borderId="0"/>
    <xf numFmtId="177" fontId="81" fillId="0" borderId="0"/>
    <xf numFmtId="178" fontId="60" fillId="0" borderId="0">
      <alignment horizontal="right"/>
      <protection locked="0"/>
    </xf>
    <xf numFmtId="170" fontId="21" fillId="0" borderId="0">
      <protection locked="0"/>
    </xf>
    <xf numFmtId="170" fontId="21" fillId="0" borderId="0">
      <protection locked="0"/>
    </xf>
    <xf numFmtId="170" fontId="81" fillId="0" borderId="0">
      <protection locked="0"/>
    </xf>
    <xf numFmtId="3" fontId="61" fillId="0" borderId="0">
      <alignment horizontal="center"/>
    </xf>
    <xf numFmtId="0" fontId="21" fillId="0" borderId="0" applyFont="0" applyFill="0" applyBorder="0"/>
    <xf numFmtId="0" fontId="21" fillId="0" borderId="0" applyFont="0" applyFill="0" applyBorder="0"/>
    <xf numFmtId="0" fontId="21" fillId="0" borderId="0" applyFont="0" applyFill="0" applyBorder="0"/>
    <xf numFmtId="0" fontId="81" fillId="0" borderId="0" applyFont="0" applyFill="0" applyBorder="0"/>
    <xf numFmtId="38" fontId="28" fillId="43" borderId="0" applyNumberFormat="0" applyBorder="0" applyAlignment="0" applyProtection="0"/>
    <xf numFmtId="0" fontId="62" fillId="0" borderId="0"/>
    <xf numFmtId="0" fontId="29" fillId="0" borderId="0" applyNumberFormat="0" applyFill="0" applyBorder="0" applyAlignment="0" applyProtection="0"/>
    <xf numFmtId="38" fontId="63" fillId="0" borderId="0">
      <alignment horizontal="centerContinuous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69" fontId="21" fillId="0" borderId="0">
      <protection locked="0"/>
    </xf>
    <xf numFmtId="169" fontId="21" fillId="0" borderId="0">
      <protection locked="0"/>
    </xf>
    <xf numFmtId="169" fontId="81" fillId="0" borderId="0">
      <protection locked="0"/>
    </xf>
    <xf numFmtId="179" fontId="56" fillId="0" borderId="0"/>
    <xf numFmtId="0" fontId="30" fillId="0" borderId="15" applyNumberFormat="0" applyFill="0" applyAlignment="0" applyProtection="0"/>
    <xf numFmtId="39" fontId="64" fillId="0" borderId="0">
      <protection locked="0"/>
    </xf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80" fontId="64" fillId="0" borderId="0"/>
    <xf numFmtId="10" fontId="28" fillId="44" borderId="16" applyNumberFormat="0" applyBorder="0" applyAlignment="0" applyProtection="0"/>
    <xf numFmtId="10" fontId="65" fillId="0" borderId="0"/>
    <xf numFmtId="168" fontId="65" fillId="0" borderId="0"/>
    <xf numFmtId="181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66" fillId="0" borderId="0"/>
    <xf numFmtId="37" fontId="31" fillId="0" borderId="0"/>
    <xf numFmtId="0" fontId="67" fillId="42" borderId="0"/>
    <xf numFmtId="172" fontId="32" fillId="0" borderId="0"/>
    <xf numFmtId="172" fontId="5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0" borderId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38" fontId="56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43" fillId="0" borderId="0" applyProtection="0"/>
    <xf numFmtId="10" fontId="56" fillId="0" borderId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8" fontId="43" fillId="0" borderId="0" applyProtection="0"/>
    <xf numFmtId="167" fontId="58" fillId="0" borderId="0" applyFill="0" applyBorder="0" applyProtection="0">
      <alignment horizontal="right"/>
    </xf>
    <xf numFmtId="0" fontId="21" fillId="0" borderId="0"/>
    <xf numFmtId="4" fontId="24" fillId="45" borderId="17" applyNumberFormat="0" applyProtection="0">
      <alignment vertical="center"/>
    </xf>
    <xf numFmtId="4" fontId="68" fillId="46" borderId="18" applyNumberFormat="0" applyProtection="0">
      <alignment horizontal="right" vertical="center" wrapText="1"/>
    </xf>
    <xf numFmtId="4" fontId="33" fillId="47" borderId="17" applyNumberFormat="0" applyProtection="0">
      <alignment vertical="center"/>
    </xf>
    <xf numFmtId="4" fontId="34" fillId="48" borderId="14">
      <alignment vertical="center"/>
    </xf>
    <xf numFmtId="4" fontId="35" fillId="48" borderId="14">
      <alignment vertical="center"/>
    </xf>
    <xf numFmtId="4" fontId="34" fillId="49" borderId="14">
      <alignment vertical="center"/>
    </xf>
    <xf numFmtId="4" fontId="35" fillId="49" borderId="14">
      <alignment vertical="center"/>
    </xf>
    <xf numFmtId="4" fontId="24" fillId="47" borderId="17" applyNumberFormat="0" applyProtection="0">
      <alignment horizontal="left" vertical="center" indent="1"/>
    </xf>
    <xf numFmtId="4" fontId="68" fillId="46" borderId="16" applyNumberFormat="0" applyProtection="0">
      <alignment horizontal="left" vertical="center" indent="1"/>
    </xf>
    <xf numFmtId="0" fontId="24" fillId="47" borderId="17" applyNumberFormat="0" applyProtection="0">
      <alignment horizontal="left" vertical="top" indent="1"/>
    </xf>
    <xf numFmtId="4" fontId="24" fillId="50" borderId="16" applyNumberFormat="0" applyProtection="0">
      <alignment horizontal="center" vertical="center"/>
    </xf>
    <xf numFmtId="4" fontId="69" fillId="51" borderId="16" applyNumberFormat="0" applyProtection="0">
      <alignment horizontal="center" vertical="center"/>
    </xf>
    <xf numFmtId="4" fontId="70" fillId="52" borderId="0" applyNumberFormat="0" applyProtection="0">
      <alignment horizontal="left" vertical="center" indent="1"/>
    </xf>
    <xf numFmtId="4" fontId="36" fillId="53" borderId="16" applyNumberFormat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3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4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8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6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37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40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39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54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19" fillId="35" borderId="17" applyNumberFormat="0" applyProtection="0">
      <alignment horizontal="right" vertical="center"/>
    </xf>
    <xf numFmtId="4" fontId="24" fillId="55" borderId="19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19" fillId="42" borderId="16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25" fillId="57" borderId="0" applyNumberFormat="0" applyProtection="0">
      <alignment horizontal="left" vertical="center" indent="1"/>
    </xf>
    <xf numFmtId="4" fontId="19" fillId="58" borderId="17" applyNumberFormat="0" applyProtection="0">
      <alignment horizontal="right" vertical="center"/>
    </xf>
    <xf numFmtId="4" fontId="37" fillId="59" borderId="20">
      <alignment horizontal="left" vertical="center" indent="1"/>
    </xf>
    <xf numFmtId="4" fontId="38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3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center" indent="1"/>
    </xf>
    <xf numFmtId="0" fontId="81" fillId="57" borderId="17" applyNumberFormat="0" applyProtection="0">
      <alignment horizontal="left" vertical="center" indent="1"/>
    </xf>
    <xf numFmtId="0" fontId="21" fillId="57" borderId="17" applyNumberFormat="0" applyProtection="0">
      <alignment horizontal="left" vertical="top" indent="1"/>
    </xf>
    <xf numFmtId="0" fontId="21" fillId="57" borderId="17" applyNumberFormat="0" applyProtection="0">
      <alignment horizontal="left" vertical="top" indent="1"/>
    </xf>
    <xf numFmtId="0" fontId="81" fillId="57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0" borderId="17" applyNumberFormat="0" applyProtection="0">
      <alignment horizontal="left" vertical="top" indent="1"/>
    </xf>
    <xf numFmtId="0" fontId="21" fillId="60" borderId="17" applyNumberFormat="0" applyProtection="0">
      <alignment horizontal="left" vertical="top" indent="1"/>
    </xf>
    <xf numFmtId="0" fontId="81" fillId="60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41" borderId="17" applyNumberFormat="0" applyProtection="0">
      <alignment horizontal="left" vertical="top" indent="1"/>
    </xf>
    <xf numFmtId="0" fontId="21" fillId="41" borderId="17" applyNumberFormat="0" applyProtection="0">
      <alignment horizontal="left" vertical="top" indent="1"/>
    </xf>
    <xf numFmtId="0" fontId="81" fillId="41" borderId="17" applyNumberFormat="0" applyProtection="0">
      <alignment horizontal="left" vertical="top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8" fillId="0" borderId="0" applyNumberFormat="0" applyProtection="0">
      <alignment horizontal="left" vertical="center" indent="1"/>
    </xf>
    <xf numFmtId="0" fontId="21" fillId="61" borderId="17" applyNumberFormat="0" applyProtection="0">
      <alignment horizontal="left" vertical="top" indent="1"/>
    </xf>
    <xf numFmtId="0" fontId="21" fillId="61" borderId="17" applyNumberFormat="0" applyProtection="0">
      <alignment horizontal="left" vertical="top" indent="1"/>
    </xf>
    <xf numFmtId="0" fontId="81" fillId="61" borderId="17" applyNumberFormat="0" applyProtection="0">
      <alignment horizontal="left" vertical="top" indent="1"/>
    </xf>
    <xf numFmtId="4" fontId="19" fillId="44" borderId="17" applyNumberFormat="0" applyProtection="0">
      <alignment vertical="center"/>
    </xf>
    <xf numFmtId="4" fontId="19" fillId="44" borderId="17" applyNumberFormat="0" applyProtection="0">
      <alignment vertical="center"/>
    </xf>
    <xf numFmtId="4" fontId="40" fillId="44" borderId="17" applyNumberFormat="0" applyProtection="0">
      <alignment vertical="center"/>
    </xf>
    <xf numFmtId="4" fontId="41" fillId="48" borderId="20">
      <alignment vertical="center"/>
    </xf>
    <xf numFmtId="4" fontId="42" fillId="48" borderId="20">
      <alignment vertical="center"/>
    </xf>
    <xf numFmtId="4" fontId="41" fillId="49" borderId="20">
      <alignment vertical="center"/>
    </xf>
    <xf numFmtId="4" fontId="42" fillId="49" borderId="20">
      <alignment vertical="center"/>
    </xf>
    <xf numFmtId="4" fontId="19" fillId="44" borderId="17" applyNumberFormat="0" applyProtection="0">
      <alignment horizontal="left" vertical="center" indent="1"/>
    </xf>
    <xf numFmtId="0" fontId="19" fillId="44" borderId="17" applyNumberFormat="0" applyProtection="0">
      <alignment horizontal="left" vertical="top" indent="1"/>
    </xf>
    <xf numFmtId="0" fontId="19" fillId="44" borderId="17" applyNumberFormat="0" applyProtection="0">
      <alignment horizontal="left" vertical="top" indent="1"/>
    </xf>
    <xf numFmtId="0" fontId="36" fillId="53" borderId="16" applyNumberFormat="0">
      <alignment horizontal="left" vertical="center"/>
    </xf>
    <xf numFmtId="4" fontId="28" fillId="0" borderId="16" applyNumberFormat="0" applyProtection="0">
      <alignment horizontal="left" vertical="center" indent="1"/>
    </xf>
    <xf numFmtId="4" fontId="43" fillId="0" borderId="0" applyNumberFormat="0" applyProtection="0">
      <alignment horizontal="right" vertical="center" wrapText="1"/>
    </xf>
    <xf numFmtId="4" fontId="19" fillId="0" borderId="17" applyNumberFormat="0" applyProtection="0">
      <alignment horizontal="right" vertical="center"/>
    </xf>
    <xf numFmtId="4" fontId="43" fillId="0" borderId="0" applyNumberFormat="0" applyProtection="0">
      <alignment horizontal="right" vertical="center" wrapText="1"/>
    </xf>
    <xf numFmtId="4" fontId="40" fillId="62" borderId="17" applyNumberFormat="0" applyProtection="0">
      <alignment horizontal="right" vertical="center"/>
    </xf>
    <xf numFmtId="4" fontId="44" fillId="48" borderId="20">
      <alignment vertical="center"/>
    </xf>
    <xf numFmtId="4" fontId="45" fillId="48" borderId="20">
      <alignment vertical="center"/>
    </xf>
    <xf numFmtId="4" fontId="44" fillId="49" borderId="20">
      <alignment vertical="center"/>
    </xf>
    <xf numFmtId="4" fontId="45" fillId="63" borderId="20">
      <alignment vertical="center"/>
    </xf>
    <xf numFmtId="4" fontId="19" fillId="0" borderId="17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4" fontId="71" fillId="0" borderId="16" applyNumberFormat="0" applyProtection="0">
      <alignment horizontal="left" vertical="center" indent="1"/>
    </xf>
    <xf numFmtId="0" fontId="36" fillId="64" borderId="0" applyNumberFormat="0" applyProtection="0">
      <alignment horizontal="center" vertical="top" wrapText="1"/>
    </xf>
    <xf numFmtId="0" fontId="24" fillId="51" borderId="17" applyNumberFormat="0" applyProtection="0">
      <alignment horizontal="center" vertical="center" wrapText="1"/>
    </xf>
    <xf numFmtId="0" fontId="70" fillId="52" borderId="0" applyNumberFormat="0" applyProtection="0">
      <alignment horizontal="center" vertical="top" wrapText="1"/>
    </xf>
    <xf numFmtId="4" fontId="46" fillId="59" borderId="21">
      <alignment vertical="center"/>
    </xf>
    <xf numFmtId="4" fontId="47" fillId="59" borderId="21">
      <alignment vertical="center"/>
    </xf>
    <xf numFmtId="4" fontId="34" fillId="48" borderId="21">
      <alignment vertical="center"/>
    </xf>
    <xf numFmtId="4" fontId="35" fillId="48" borderId="21">
      <alignment vertical="center"/>
    </xf>
    <xf numFmtId="4" fontId="34" fillId="49" borderId="20">
      <alignment vertical="center"/>
    </xf>
    <xf numFmtId="4" fontId="35" fillId="49" borderId="20">
      <alignment vertical="center"/>
    </xf>
    <xf numFmtId="4" fontId="48" fillId="44" borderId="21">
      <alignment horizontal="left" vertical="center" indent="1"/>
    </xf>
    <xf numFmtId="4" fontId="49" fillId="0" borderId="1" applyNumberFormat="0" applyProtection="0">
      <alignment horizontal="left" vertical="center" indent="1"/>
    </xf>
    <xf numFmtId="4" fontId="52" fillId="0" borderId="0" applyNumberFormat="0" applyProtection="0">
      <alignment horizontal="left" vertical="center" indent="1"/>
    </xf>
    <xf numFmtId="4" fontId="50" fillId="62" borderId="17" applyNumberFormat="0" applyProtection="0">
      <alignment horizontal="right" vertic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21" fillId="0" borderId="22" applyFill="0" applyBorder="0">
      <alignment horizontal="center"/>
    </xf>
    <xf numFmtId="1" fontId="81" fillId="0" borderId="22" applyFill="0" applyBorder="0">
      <alignment horizontal="center"/>
    </xf>
    <xf numFmtId="0" fontId="72" fillId="65" borderId="0"/>
    <xf numFmtId="49" fontId="73" fillId="65" borderId="0"/>
    <xf numFmtId="49" fontId="74" fillId="65" borderId="23"/>
    <xf numFmtId="49" fontId="74" fillId="65" borderId="0"/>
    <xf numFmtId="0" fontId="72" fillId="59" borderId="23">
      <protection locked="0"/>
    </xf>
    <xf numFmtId="0" fontId="72" fillId="65" borderId="0"/>
    <xf numFmtId="0" fontId="75" fillId="66" borderId="0"/>
    <xf numFmtId="0" fontId="75" fillId="67" borderId="0"/>
    <xf numFmtId="0" fontId="75" fillId="68" borderId="0"/>
    <xf numFmtId="180" fontId="76" fillId="0" borderId="24">
      <alignment horizontal="center"/>
    </xf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0" fontId="28" fillId="0" borderId="0" applyNumberFormat="0" applyFill="0" applyBorder="0" applyProtection="0">
      <alignment wrapText="1"/>
    </xf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21" fillId="0" borderId="0" applyFont="0" applyFill="0" applyBorder="0" applyProtection="0"/>
    <xf numFmtId="183" fontId="8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21" fillId="0" borderId="0" applyFont="0" applyFill="0" applyBorder="0" applyProtection="0"/>
    <xf numFmtId="2" fontId="81" fillId="0" borderId="0" applyFont="0" applyFill="0" applyBorder="0" applyProtection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21" fillId="0" borderId="0"/>
    <xf numFmtId="0" fontId="21" fillId="0" borderId="0"/>
    <xf numFmtId="0" fontId="21" fillId="0" borderId="0"/>
    <xf numFmtId="0" fontId="81" fillId="0" borderId="0"/>
    <xf numFmtId="0" fontId="77" fillId="0" borderId="0" applyNumberFormat="0" applyFill="0" applyBorder="0" applyAlignment="0" applyProtection="0"/>
    <xf numFmtId="0" fontId="78" fillId="44" borderId="0">
      <alignment horizontal="right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21" fillId="0" borderId="25">
      <protection locked="0"/>
    </xf>
    <xf numFmtId="169" fontId="81" fillId="0" borderId="25">
      <protection locked="0"/>
    </xf>
    <xf numFmtId="49" fontId="79" fillId="0" borderId="0"/>
    <xf numFmtId="37" fontId="28" fillId="47" borderId="0" applyNumberFormat="0" applyBorder="0" applyAlignment="0" applyProtection="0"/>
    <xf numFmtId="37" fontId="28" fillId="0" borderId="0"/>
    <xf numFmtId="37" fontId="28" fillId="0" borderId="0"/>
    <xf numFmtId="37" fontId="28" fillId="47" borderId="0" applyNumberFormat="0" applyBorder="0" applyAlignment="0" applyProtection="0"/>
    <xf numFmtId="3" fontId="51" fillId="0" borderId="15" applyProtection="0"/>
    <xf numFmtId="3" fontId="21" fillId="0" borderId="0">
      <protection locked="0"/>
    </xf>
    <xf numFmtId="3" fontId="21" fillId="0" borderId="0">
      <protection locked="0"/>
    </xf>
    <xf numFmtId="3" fontId="21" fillId="0" borderId="0">
      <protection locked="0"/>
    </xf>
    <xf numFmtId="3" fontId="81" fillId="0" borderId="0">
      <protection locked="0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21" fillId="0" borderId="0" applyFont="0" applyFill="0" applyBorder="0">
      <alignment horizontal="center"/>
    </xf>
    <xf numFmtId="1" fontId="81" fillId="0" borderId="0" applyFont="0" applyFill="0" applyBorder="0">
      <alignment horizontal="center"/>
    </xf>
    <xf numFmtId="0" fontId="21" fillId="0" borderId="0"/>
    <xf numFmtId="0" fontId="59" fillId="0" borderId="0"/>
    <xf numFmtId="0" fontId="59" fillId="0" borderId="0"/>
    <xf numFmtId="0" fontId="1" fillId="0" borderId="0"/>
    <xf numFmtId="0" fontId="59" fillId="0" borderId="0"/>
    <xf numFmtId="0" fontId="21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/>
    <xf numFmtId="37" fontId="2" fillId="0" borderId="0" xfId="0" applyNumberFormat="1" applyFont="1"/>
    <xf numFmtId="0" fontId="2" fillId="0" borderId="0" xfId="0" applyFont="1" applyFill="1"/>
    <xf numFmtId="0" fontId="83" fillId="0" borderId="0" xfId="0" applyFont="1" applyAlignment="1">
      <alignment horizontal="centerContinuous"/>
    </xf>
    <xf numFmtId="37" fontId="83" fillId="0" borderId="0" xfId="0" applyNumberFormat="1" applyFont="1" applyAlignment="1">
      <alignment horizontal="centerContinuous"/>
    </xf>
    <xf numFmtId="0" fontId="84" fillId="0" borderId="0" xfId="0" applyFont="1" applyAlignment="1">
      <alignment horizontal="centerContinuous"/>
    </xf>
    <xf numFmtId="0" fontId="83" fillId="0" borderId="0" xfId="0" applyFont="1"/>
    <xf numFmtId="37" fontId="83" fillId="0" borderId="0" xfId="0" applyNumberFormat="1" applyFont="1"/>
    <xf numFmtId="0" fontId="84" fillId="0" borderId="1" xfId="0" applyFont="1" applyBorder="1" applyAlignment="1">
      <alignment horizontal="centerContinuous"/>
    </xf>
    <xf numFmtId="0" fontId="84" fillId="0" borderId="0" xfId="0" applyFont="1" applyBorder="1" applyAlignment="1">
      <alignment horizontal="centerContinuous"/>
    </xf>
    <xf numFmtId="37" fontId="84" fillId="0" borderId="1" xfId="0" applyNumberFormat="1" applyFont="1" applyBorder="1" applyAlignment="1">
      <alignment horizontal="centerContinuous"/>
    </xf>
    <xf numFmtId="0" fontId="84" fillId="0" borderId="0" xfId="0" applyFont="1" applyBorder="1" applyAlignment="1">
      <alignment horizontal="center"/>
    </xf>
    <xf numFmtId="0" fontId="83" fillId="0" borderId="0" xfId="0" applyFont="1" applyBorder="1"/>
    <xf numFmtId="0" fontId="83" fillId="0" borderId="0" xfId="0" applyFont="1" applyAlignment="1">
      <alignment horizontal="center"/>
    </xf>
    <xf numFmtId="0" fontId="84" fillId="0" borderId="2" xfId="0" applyFont="1" applyBorder="1" applyAlignment="1">
      <alignment horizontal="center"/>
    </xf>
    <xf numFmtId="0" fontId="84" fillId="0" borderId="0" xfId="0" applyFont="1" applyAlignment="1">
      <alignment horizontal="center"/>
    </xf>
    <xf numFmtId="37" fontId="84" fillId="0" borderId="0" xfId="0" applyNumberFormat="1" applyFont="1" applyBorder="1" applyAlignment="1">
      <alignment horizontal="center"/>
    </xf>
    <xf numFmtId="0" fontId="84" fillId="0" borderId="1" xfId="0" applyFont="1" applyBorder="1" applyAlignment="1">
      <alignment horizontal="center"/>
    </xf>
    <xf numFmtId="37" fontId="84" fillId="0" borderId="1" xfId="0" applyNumberFormat="1" applyFont="1" applyBorder="1" applyAlignment="1">
      <alignment horizontal="center"/>
    </xf>
    <xf numFmtId="0" fontId="84" fillId="0" borderId="0" xfId="0" quotePrefix="1" applyNumberFormat="1" applyFont="1" applyAlignment="1">
      <alignment horizontal="centerContinuous"/>
    </xf>
    <xf numFmtId="0" fontId="84" fillId="0" borderId="0" xfId="0" applyFont="1"/>
    <xf numFmtId="166" fontId="84" fillId="0" borderId="0" xfId="0" quotePrefix="1" applyNumberFormat="1" applyFont="1" applyAlignment="1">
      <alignment horizontal="center"/>
    </xf>
    <xf numFmtId="166" fontId="84" fillId="0" borderId="0" xfId="0" applyNumberFormat="1" applyFont="1" applyAlignment="1">
      <alignment horizontal="center"/>
    </xf>
    <xf numFmtId="37" fontId="84" fillId="0" borderId="0" xfId="0" quotePrefix="1" applyNumberFormat="1" applyFont="1" applyAlignment="1">
      <alignment horizontal="center"/>
    </xf>
    <xf numFmtId="43" fontId="85" fillId="0" borderId="0" xfId="307" applyFont="1"/>
    <xf numFmtId="0" fontId="59" fillId="0" borderId="0" xfId="0" applyFont="1" applyAlignment="1">
      <alignment horizontal="left"/>
    </xf>
    <xf numFmtId="165" fontId="83" fillId="0" borderId="0" xfId="0" applyNumberFormat="1" applyFont="1"/>
    <xf numFmtId="43" fontId="59" fillId="0" borderId="0" xfId="307" applyFont="1" applyAlignment="1">
      <alignment horizontal="center"/>
    </xf>
    <xf numFmtId="0" fontId="59" fillId="0" borderId="0" xfId="0" applyFont="1" applyAlignment="1">
      <alignment horizontal="center"/>
    </xf>
    <xf numFmtId="164" fontId="86" fillId="0" borderId="0" xfId="1" applyNumberFormat="1" applyFont="1"/>
    <xf numFmtId="0" fontId="86" fillId="0" borderId="0" xfId="0" applyFont="1"/>
    <xf numFmtId="37" fontId="86" fillId="0" borderId="0" xfId="0" applyNumberFormat="1" applyFont="1" applyAlignment="1">
      <alignment horizontal="center"/>
    </xf>
    <xf numFmtId="164" fontId="86" fillId="0" borderId="0" xfId="0" applyNumberFormat="1" applyFont="1"/>
    <xf numFmtId="37" fontId="86" fillId="0" borderId="0" xfId="0" applyNumberFormat="1" applyFont="1"/>
    <xf numFmtId="164" fontId="86" fillId="0" borderId="0" xfId="1" applyNumberFormat="1" applyFont="1" applyAlignment="1">
      <alignment horizontal="right"/>
    </xf>
    <xf numFmtId="43" fontId="85" fillId="0" borderId="0" xfId="307" applyFont="1" applyFill="1"/>
    <xf numFmtId="0" fontId="59" fillId="0" borderId="0" xfId="0" applyFont="1" applyFill="1" applyAlignment="1">
      <alignment horizontal="center"/>
    </xf>
    <xf numFmtId="0" fontId="83" fillId="0" borderId="0" xfId="0" applyFont="1" applyFill="1"/>
    <xf numFmtId="164" fontId="86" fillId="0" borderId="0" xfId="1" applyNumberFormat="1" applyFont="1" applyFill="1"/>
    <xf numFmtId="0" fontId="86" fillId="0" borderId="0" xfId="0" applyFont="1" applyFill="1"/>
    <xf numFmtId="37" fontId="86" fillId="0" borderId="0" xfId="0" applyNumberFormat="1" applyFont="1" applyFill="1" applyAlignment="1">
      <alignment horizontal="center"/>
    </xf>
    <xf numFmtId="164" fontId="86" fillId="0" borderId="0" xfId="0" applyNumberFormat="1" applyFont="1" applyFill="1"/>
    <xf numFmtId="37" fontId="86" fillId="0" borderId="0" xfId="0" applyNumberFormat="1" applyFont="1" applyFill="1"/>
    <xf numFmtId="164" fontId="86" fillId="0" borderId="0" xfId="1" applyNumberFormat="1" applyFont="1" applyFill="1" applyAlignment="1">
      <alignment horizontal="right"/>
    </xf>
    <xf numFmtId="43" fontId="59" fillId="0" borderId="0" xfId="307" applyFont="1" applyFill="1" applyAlignment="1">
      <alignment horizontal="center"/>
    </xf>
    <xf numFmtId="0" fontId="59" fillId="0" borderId="0" xfId="0" applyFont="1" applyFill="1" applyAlignment="1">
      <alignment horizontal="left"/>
    </xf>
    <xf numFmtId="164" fontId="83" fillId="0" borderId="0" xfId="1" applyNumberFormat="1" applyFont="1" applyFill="1" applyAlignment="1">
      <alignment horizontal="right" indent="1"/>
    </xf>
    <xf numFmtId="0" fontId="85" fillId="0" borderId="0" xfId="0" applyFont="1" applyFill="1" applyAlignment="1">
      <alignment horizontal="left"/>
    </xf>
    <xf numFmtId="37" fontId="83" fillId="0" borderId="0" xfId="0" applyNumberFormat="1" applyFont="1" applyFill="1" applyAlignment="1">
      <alignment horizontal="right"/>
    </xf>
    <xf numFmtId="37" fontId="83" fillId="0" borderId="0" xfId="0" applyNumberFormat="1" applyFont="1" applyFill="1" applyAlignment="1">
      <alignment horizontal="center"/>
    </xf>
    <xf numFmtId="43" fontId="83" fillId="0" borderId="0" xfId="0" applyNumberFormat="1" applyFont="1" applyFill="1"/>
    <xf numFmtId="164" fontId="83" fillId="0" borderId="0" xfId="1" applyNumberFormat="1" applyFont="1" applyFill="1" applyAlignment="1">
      <alignment horizontal="center"/>
    </xf>
    <xf numFmtId="164" fontId="83" fillId="0" borderId="0" xfId="1" applyNumberFormat="1" applyFont="1" applyFill="1" applyAlignment="1">
      <alignment horizontal="right"/>
    </xf>
    <xf numFmtId="164" fontId="83" fillId="0" borderId="0" xfId="0" applyNumberFormat="1" applyFont="1" applyFill="1"/>
    <xf numFmtId="164" fontId="83" fillId="0" borderId="1" xfId="1" applyNumberFormat="1" applyFont="1" applyFill="1" applyBorder="1" applyAlignment="1">
      <alignment horizontal="right" indent="1"/>
    </xf>
    <xf numFmtId="37" fontId="83" fillId="0" borderId="1" xfId="0" applyNumberFormat="1" applyFont="1" applyFill="1" applyBorder="1" applyAlignment="1">
      <alignment horizontal="right"/>
    </xf>
    <xf numFmtId="164" fontId="83" fillId="0" borderId="1" xfId="1" applyNumberFormat="1" applyFont="1" applyFill="1" applyBorder="1" applyAlignment="1">
      <alignment horizontal="center"/>
    </xf>
    <xf numFmtId="164" fontId="83" fillId="0" borderId="1" xfId="1" applyNumberFormat="1" applyFont="1" applyFill="1" applyBorder="1" applyAlignment="1">
      <alignment horizontal="right"/>
    </xf>
    <xf numFmtId="164" fontId="83" fillId="0" borderId="1" xfId="0" applyNumberFormat="1" applyFont="1" applyFill="1" applyBorder="1"/>
    <xf numFmtId="43" fontId="59" fillId="0" borderId="0" xfId="307" applyFont="1" applyFill="1" applyAlignment="1">
      <alignment horizontal="left"/>
    </xf>
    <xf numFmtId="164" fontId="83" fillId="0" borderId="0" xfId="1" applyNumberFormat="1" applyFont="1" applyFill="1"/>
    <xf numFmtId="2" fontId="86" fillId="0" borderId="0" xfId="0" applyNumberFormat="1" applyFont="1" applyFill="1"/>
    <xf numFmtId="164" fontId="86" fillId="0" borderId="26" xfId="1" applyNumberFormat="1" applyFont="1" applyFill="1" applyBorder="1"/>
    <xf numFmtId="164" fontId="86" fillId="0" borderId="26" xfId="1" applyNumberFormat="1" applyFont="1" applyFill="1" applyBorder="1" applyAlignment="1">
      <alignment horizontal="right"/>
    </xf>
    <xf numFmtId="1" fontId="86" fillId="0" borderId="0" xfId="0" applyNumberFormat="1" applyFont="1" applyFill="1"/>
    <xf numFmtId="0" fontId="66" fillId="0" borderId="0" xfId="0" applyFont="1" applyFill="1" applyAlignment="1">
      <alignment horizontal="center"/>
    </xf>
    <xf numFmtId="164" fontId="84" fillId="0" borderId="27" xfId="1" applyNumberFormat="1" applyFont="1" applyFill="1" applyBorder="1"/>
  </cellXfs>
  <cellStyles count="695">
    <cellStyle name="_x0013_" xfId="44"/>
    <cellStyle name="$0.00" xfId="45"/>
    <cellStyle name="$0.00 2" xfId="46"/>
    <cellStyle name="$0.00 3" xfId="47"/>
    <cellStyle name="$0.00 4" xfId="48"/>
    <cellStyle name="_x0013_,î3_x0001_N@4" xfId="49"/>
    <cellStyle name="_x0013_,î3_x0001_N@4 2" xfId="50"/>
    <cellStyle name="_x0013_,î3_x0001_N@4 3" xfId="51"/>
    <cellStyle name="_x0013_,î3_x0001_N@4 4" xfId="52"/>
    <cellStyle name=":¨áy¡’?(" xfId="53"/>
    <cellStyle name=":¨áy¡’?( 2" xfId="54"/>
    <cellStyle name=":¨áy¡’?( 3" xfId="55"/>
    <cellStyle name=":¨áy¡’?( 4" xfId="56"/>
    <cellStyle name="?? [0]_??" xfId="57"/>
    <cellStyle name="??_?.????" xfId="58"/>
    <cellStyle name="_0105FFU_lob_earningsWalk" xfId="59"/>
    <cellStyle name="_0305_URG_revenue_walk_v1" xfId="60"/>
    <cellStyle name="_0305_URG_revenue_walk_v1 2" xfId="61"/>
    <cellStyle name="_0305_URG_revenue_walk_v1 3" xfId="62"/>
    <cellStyle name="_0305_URG_revenue_walk_v1 4" xfId="63"/>
    <cellStyle name="_0306_URG_revenue_walk" xfId="64"/>
    <cellStyle name="_0306_URG_revenue_walk 2" xfId="65"/>
    <cellStyle name="_0306_URG_revenue_walk 3" xfId="66"/>
    <cellStyle name="_0306_URG_revenue_walk 4" xfId="67"/>
    <cellStyle name="_03Mar06_EDCS_RevenueEPS" xfId="68"/>
    <cellStyle name="_05_06 1823110 Analysis" xfId="69"/>
    <cellStyle name="_05_06 1823110 Analysis 2" xfId="70"/>
    <cellStyle name="_05_06 1823110 Analysis 3" xfId="71"/>
    <cellStyle name="_05_06 1823110 Analysis 4" xfId="72"/>
    <cellStyle name="_06_06 1823110 Analysis A" xfId="73"/>
    <cellStyle name="_06_06 1823110 Analysis A 2" xfId="74"/>
    <cellStyle name="_06_06 1823110 Analysis A 3" xfId="75"/>
    <cellStyle name="_06_06 1823110 Analysis A 4" xfId="76"/>
    <cellStyle name="_07_06 1823110 Analysis" xfId="77"/>
    <cellStyle name="_07_06 1823110 Analysis 2" xfId="78"/>
    <cellStyle name="_07_06 1823110 Analysis 3" xfId="79"/>
    <cellStyle name="_07_06 1823110 Analysis 4" xfId="80"/>
    <cellStyle name="_08_06 1823110 Analysis" xfId="81"/>
    <cellStyle name="_08_06 1823110 Analysis 2" xfId="82"/>
    <cellStyle name="_08_06 1823110 Analysis 3" xfId="83"/>
    <cellStyle name="_08_06 1823110 Analysis 4" xfId="84"/>
    <cellStyle name="_0806_URG_revenue_walk_Cy3" xfId="85"/>
    <cellStyle name="_0806_URG_revenue_walk_Cy3 2" xfId="86"/>
    <cellStyle name="_0806_URG_revenue_walk_Cy3 3" xfId="87"/>
    <cellStyle name="_0806_URG_revenue_walk_Cy3 4" xfId="88"/>
    <cellStyle name="_09_06 1823110 Analysis" xfId="89"/>
    <cellStyle name="_09_06 1823110 Analysis 2" xfId="90"/>
    <cellStyle name="_09_06 1823110 Analysis 3" xfId="91"/>
    <cellStyle name="_09_06 1823110 Analysis 4" xfId="92"/>
    <cellStyle name="_0906_OP_revenue_walk_2006_Budget DET" xfId="93"/>
    <cellStyle name="_10_06 1823110 Analysis" xfId="94"/>
    <cellStyle name="_10_06 1823110 Analysis 2" xfId="95"/>
    <cellStyle name="_10_06 1823110 Analysis 3" xfId="96"/>
    <cellStyle name="_10_06 1823110 Analysis 4" xfId="97"/>
    <cellStyle name="_11_06 1823110 Analysis" xfId="98"/>
    <cellStyle name="_11_06 1823110 Analysis 2" xfId="99"/>
    <cellStyle name="_11_06 1823110 Analysis 3" xfId="100"/>
    <cellStyle name="_11_06 1823110 Analysis 4" xfId="101"/>
    <cellStyle name="_12_06 1823110 Analysis" xfId="102"/>
    <cellStyle name="_12_06 1823110 Analysis 2" xfId="103"/>
    <cellStyle name="_12_06 1823110 Analysis 3" xfId="104"/>
    <cellStyle name="_12_06 1823110 Analysis 4" xfId="105"/>
    <cellStyle name="_1205_URG_revenue_walk_v2_Cycle4" xfId="106"/>
    <cellStyle name="_1205_URG_revenue_walk_v2_Cycle4 2" xfId="107"/>
    <cellStyle name="_1205_URG_revenue_walk_v2_Cycle4 3" xfId="108"/>
    <cellStyle name="_1205_URG_revenue_walk_v2_Cycle4 4" xfId="109"/>
    <cellStyle name="_1823110_04_2007" xfId="110"/>
    <cellStyle name="_1823110_04_2007 2" xfId="111"/>
    <cellStyle name="_1823110_04_2007 3" xfId="112"/>
    <cellStyle name="_1823110_04_2007 4" xfId="113"/>
    <cellStyle name="_1823110_05_2007" xfId="114"/>
    <cellStyle name="_1823110_05_2007 2" xfId="115"/>
    <cellStyle name="_1823110_05_2007 3" xfId="116"/>
    <cellStyle name="_1823110_05_2007 4" xfId="117"/>
    <cellStyle name="_1823110_06_2007" xfId="118"/>
    <cellStyle name="_1823110_06_2007 2" xfId="119"/>
    <cellStyle name="_1823110_06_2007 3" xfId="120"/>
    <cellStyle name="_1823110_06_2007 4" xfId="121"/>
    <cellStyle name="_1823110_09_2007" xfId="122"/>
    <cellStyle name="_1823110_09_2007 2" xfId="123"/>
    <cellStyle name="_1823110_09_2007 3" xfId="124"/>
    <cellStyle name="_1823110_09_2007 4" xfId="125"/>
    <cellStyle name="_2005Cycle1_URG_revenue_walk_v1" xfId="126"/>
    <cellStyle name="_2005Cycle1_URG_revenue_walk_v1 2" xfId="127"/>
    <cellStyle name="_2005Cycle1_URG_revenue_walk_v1 3" xfId="128"/>
    <cellStyle name="_2005Cycle1_URG_revenue_walk_v1 4" xfId="129"/>
    <cellStyle name="_2006Cy1_URG_revenue_walk" xfId="130"/>
    <cellStyle name="_2006Cy1_URG_revenue_walk 2" xfId="131"/>
    <cellStyle name="_2006Cy1_URG_revenue_walk 3" xfId="132"/>
    <cellStyle name="_2006Cy1_URG_revenue_walk 4" xfId="133"/>
    <cellStyle name="_2006Cy2_URG_revenue_walk" xfId="134"/>
    <cellStyle name="_2006Cy2_URG_revenue_walk 2" xfId="135"/>
    <cellStyle name="_2006Cy2_URG_revenue_walk 3" xfId="136"/>
    <cellStyle name="_2006Cy2_URG_revenue_walk 4" xfId="137"/>
    <cellStyle name="_2006Cy3_EDCS_RevenueEPS" xfId="138"/>
    <cellStyle name="_205FFU_lob_earningsWalk" xfId="139"/>
    <cellStyle name="_Acct 926 W1_W2Benefits" xfId="140"/>
    <cellStyle name="_Acct 926 W1_W2Benefits 2" xfId="141"/>
    <cellStyle name="_Acct 926 W1_W2Benefits 3" xfId="142"/>
    <cellStyle name="_Acct 926 W1_W2Benefits 4" xfId="143"/>
    <cellStyle name="_AFUDC" xfId="144"/>
    <cellStyle name="_AFUDC 2" xfId="145"/>
    <cellStyle name="_AFUDC 3" xfId="146"/>
    <cellStyle name="_AFUDC 4" xfId="147"/>
    <cellStyle name="_AFUDC_2009_Budget_01302009" xfId="148"/>
    <cellStyle name="_AFUDC_2009_Budget_01302009 2" xfId="149"/>
    <cellStyle name="_AFUDC_2009_Budget_01302009 3" xfId="150"/>
    <cellStyle name="_AFUDC_2009_Budget_01302009 4" xfId="151"/>
    <cellStyle name="_August Expense Reports" xfId="152"/>
    <cellStyle name="_August Expense Reports 2" xfId="153"/>
    <cellStyle name="_August Expense Reports 3" xfId="154"/>
    <cellStyle name="_August Expense Reports 4" xfId="155"/>
    <cellStyle name="_bal_acct_rcls_01_08" xfId="156"/>
    <cellStyle name="_bal_acct_rcls_01_08 2" xfId="157"/>
    <cellStyle name="_bal_acct_rcls_01_08 3" xfId="158"/>
    <cellStyle name="_bal_acct_rcls_01_08 4" xfId="159"/>
    <cellStyle name="_bal_acct_rcls_02_08" xfId="160"/>
    <cellStyle name="_bal_acct_rcls_02_08 2" xfId="161"/>
    <cellStyle name="_bal_acct_rcls_02_08 3" xfId="162"/>
    <cellStyle name="_bal_acct_rcls_02_08 4" xfId="163"/>
    <cellStyle name="_bal_acct_rcls_03_08_2nd close" xfId="164"/>
    <cellStyle name="_bal_acct_rcls_03_08_2nd close 2" xfId="165"/>
    <cellStyle name="_bal_acct_rcls_03_08_2nd close 3" xfId="166"/>
    <cellStyle name="_bal_acct_rcls_03_08_2nd close 4" xfId="167"/>
    <cellStyle name="_bal_acct_rcls_04_08" xfId="168"/>
    <cellStyle name="_bal_acct_rcls_04_08 2" xfId="169"/>
    <cellStyle name="_bal_acct_rcls_04_08 3" xfId="170"/>
    <cellStyle name="_bal_acct_rcls_04_08 4" xfId="171"/>
    <cellStyle name="_bal_acct_rcls_05_08" xfId="172"/>
    <cellStyle name="_bal_acct_rcls_05_08 2" xfId="173"/>
    <cellStyle name="_bal_acct_rcls_05_08 3" xfId="174"/>
    <cellStyle name="_bal_acct_rcls_05_08 4" xfId="175"/>
    <cellStyle name="_bal_acct_rcls_0507" xfId="176"/>
    <cellStyle name="_bal_acct_rcls_0507 2" xfId="177"/>
    <cellStyle name="_bal_acct_rcls_0507 3" xfId="178"/>
    <cellStyle name="_bal_acct_rcls_0507 4" xfId="179"/>
    <cellStyle name="_bal_acct_rcls_06_08 Close #2" xfId="180"/>
    <cellStyle name="_bal_acct_rcls_06_08 Close #2 2" xfId="181"/>
    <cellStyle name="_bal_acct_rcls_06_08 Close #2 3" xfId="182"/>
    <cellStyle name="_bal_acct_rcls_06_08 Close #2 4" xfId="183"/>
    <cellStyle name="_bal_acct_rcls_07_08" xfId="184"/>
    <cellStyle name="_bal_acct_rcls_07_08 2" xfId="185"/>
    <cellStyle name="_bal_acct_rcls_07_08 3" xfId="186"/>
    <cellStyle name="_bal_acct_rcls_07_08 4" xfId="187"/>
    <cellStyle name="_bal_acct_rcls_0707" xfId="188"/>
    <cellStyle name="_bal_acct_rcls_0707 2" xfId="189"/>
    <cellStyle name="_bal_acct_rcls_0707 3" xfId="190"/>
    <cellStyle name="_bal_acct_rcls_0707 4" xfId="191"/>
    <cellStyle name="_Bank Fees" xfId="192"/>
    <cellStyle name="_Bank Fees 2" xfId="193"/>
    <cellStyle name="_Bank Fees 3" xfId="194"/>
    <cellStyle name="_Bank Fees 4" xfId="195"/>
    <cellStyle name="_Book1 (2)" xfId="196"/>
    <cellStyle name="_Book15" xfId="197"/>
    <cellStyle name="_Book2" xfId="198"/>
    <cellStyle name="_Cap A&amp;G Dept Costs" xfId="199"/>
    <cellStyle name="_Cap A&amp;G Dept Costs 2" xfId="200"/>
    <cellStyle name="_Cap A&amp;G Dept Costs 3" xfId="201"/>
    <cellStyle name="_Cap A&amp;G Dept Costs 4" xfId="202"/>
    <cellStyle name="_Casualty" xfId="203"/>
    <cellStyle name="_Casualty 2" xfId="204"/>
    <cellStyle name="_Casualty 3" xfId="205"/>
    <cellStyle name="_Casualty 4" xfId="206"/>
    <cellStyle name="_CGT_IS1" xfId="207"/>
    <cellStyle name="_CGT_IS1 2" xfId="208"/>
    <cellStyle name="_CGT_IS1 3" xfId="209"/>
    <cellStyle name="_CGT_IS1 4" xfId="210"/>
    <cellStyle name="_CGTPerform_November03 (12-16-03)" xfId="211"/>
    <cellStyle name="_CGTPerform_November03 (12-16-03) 2" xfId="212"/>
    <cellStyle name="_CGTPerform_November03 (12-16-03) 3" xfId="213"/>
    <cellStyle name="_CGTPerform_November03 (12-16-03) 4" xfId="214"/>
    <cellStyle name="_CGTPerform_November03 (only IS revised) (Final used for TBK Meeting on 12-19-03)" xfId="215"/>
    <cellStyle name="_CGTPerform_November03 (only IS revised) (Final used for TBK Meeting on 12-19-03) 2" xfId="216"/>
    <cellStyle name="_CGTPerform_November03 (only IS revised) (Final used for TBK Meeting on 12-19-03) 3" xfId="217"/>
    <cellStyle name="_CGTPerform_November03 (only IS revised) (Final used for TBK Meeting on 12-19-03) 4" xfId="218"/>
    <cellStyle name="_Copy of Revenue Forecast 2006 Assumptions" xfId="219"/>
    <cellStyle name="_Copy of Revenue Forecast 2006 Assumptions 2" xfId="220"/>
    <cellStyle name="_Copy of Revenue Forecast 2006 Assumptions 3" xfId="221"/>
    <cellStyle name="_Copy of Revenue Forecast 2006 Assumptions 4" xfId="222"/>
    <cellStyle name="_Decommissioning (net)" xfId="223"/>
    <cellStyle name="_Decommissioning (net) 2" xfId="224"/>
    <cellStyle name="_Decommissioning (net) 3" xfId="225"/>
    <cellStyle name="_Decommissioning (net) 4" xfId="226"/>
    <cellStyle name="_Depreciation-Reg Assets" xfId="227"/>
    <cellStyle name="_Depreciation-Reg Assets 2" xfId="228"/>
    <cellStyle name="_Depreciation-Reg Assets 3" xfId="229"/>
    <cellStyle name="_Depreciation-Reg Assets 4" xfId="230"/>
    <cellStyle name="_ETRev_Aug04" xfId="231"/>
    <cellStyle name="_ETRev_Aug04 2" xfId="232"/>
    <cellStyle name="_ETRev_Aug04 3" xfId="233"/>
    <cellStyle name="_ETRev_Aug04 4" xfId="234"/>
    <cellStyle name="_ETRev_Aug04 5" xfId="235"/>
    <cellStyle name="_ETRev_Aug04 6" xfId="236"/>
    <cellStyle name="_ETRev_March06.Cycle1" xfId="237"/>
    <cellStyle name="_ETRev_March06.Cycle1 2" xfId="238"/>
    <cellStyle name="_ETRev_March06.Cycle1 3" xfId="239"/>
    <cellStyle name="_ETRev_March06.Cycle1 4" xfId="240"/>
    <cellStyle name="_ETRev_March06.Cycle1 5" xfId="241"/>
    <cellStyle name="_ETRev_March06.Cycle1 6" xfId="242"/>
    <cellStyle name="_ETRevC2_MRDept_July1" xfId="243"/>
    <cellStyle name="_ETRevC2_MRDept_July1 2" xfId="244"/>
    <cellStyle name="_ETRevC2_MRDept_July1 3" xfId="245"/>
    <cellStyle name="_ETRevC2_MRDept_July1 4" xfId="246"/>
    <cellStyle name="_ETRevC3_RevisedSep30" xfId="247"/>
    <cellStyle name="_ETRevC3_RevisedSep30 2" xfId="248"/>
    <cellStyle name="_ETRevC3_RevisedSep30 3" xfId="249"/>
    <cellStyle name="_ETRevC3_RevisedSep30 4" xfId="250"/>
    <cellStyle name="_HC Cycle I Summary" xfId="251"/>
    <cellStyle name="_HC Cycle I Summary 2" xfId="252"/>
    <cellStyle name="_HC Cycle I Summary 3" xfId="253"/>
    <cellStyle name="_HC Cycle I Summary 4" xfId="254"/>
    <cellStyle name="_Insurance" xfId="255"/>
    <cellStyle name="_Insurance 2" xfId="256"/>
    <cellStyle name="_Insurance 3" xfId="257"/>
    <cellStyle name="_Insurance 4" xfId="258"/>
    <cellStyle name="_Operating Interest" xfId="259"/>
    <cellStyle name="_Operating Interest 2" xfId="260"/>
    <cellStyle name="_Operating Interest 3" xfId="261"/>
    <cellStyle name="_Operating Interest 4" xfId="262"/>
    <cellStyle name="_Perm Tax" xfId="263"/>
    <cellStyle name="_Perm Tax 2" xfId="264"/>
    <cellStyle name="_Perm Tax 3" xfId="265"/>
    <cellStyle name="_Perm Tax 4" xfId="266"/>
    <cellStyle name="_Property Tax" xfId="267"/>
    <cellStyle name="_Property Tax 2" xfId="268"/>
    <cellStyle name="_Property Tax 3" xfId="269"/>
    <cellStyle name="_Property Tax 4" xfId="270"/>
    <cellStyle name="_Remaining Vacation" xfId="271"/>
    <cellStyle name="_Remaining Vacation 2" xfId="272"/>
    <cellStyle name="_Remaining Vacation 3" xfId="273"/>
    <cellStyle name="_Remaining Vacation 4" xfId="274"/>
    <cellStyle name="_Transfers - Adjustments" xfId="275"/>
    <cellStyle name="_Transfers - Adjustments 2" xfId="276"/>
    <cellStyle name="_Transfers - Adjustments 3" xfId="277"/>
    <cellStyle name="_Transfers - Adjustments 4" xfId="278"/>
    <cellStyle name="_Wave 2 GFOM Support" xfId="279"/>
    <cellStyle name="_Wave 2 GFOM Support 2" xfId="280"/>
    <cellStyle name="_Wave 2 GFOM Support 3" xfId="281"/>
    <cellStyle name="_Wave 2 GFOM Support 4" xfId="282"/>
    <cellStyle name="_x0010_“+ˆÉ•?pý¤" xfId="283"/>
    <cellStyle name="_x0010_“+ˆÉ•?pý¤ 2" xfId="284"/>
    <cellStyle name="_x0010_“+ˆÉ•?pý¤ 3" xfId="285"/>
    <cellStyle name="_x0010_“+ˆÉ•?pý¤ 4" xfId="286"/>
    <cellStyle name="0" xfId="287"/>
    <cellStyle name="0 2" xfId="288"/>
    <cellStyle name="0 3" xfId="289"/>
    <cellStyle name="0 4" xfId="290"/>
    <cellStyle name="0.00" xfId="291"/>
    <cellStyle name="0.00 2" xfId="292"/>
    <cellStyle name="0.00 3" xfId="293"/>
    <cellStyle name="0.00 4" xfId="294"/>
    <cellStyle name="10 in (Normal)" xfId="295"/>
    <cellStyle name="10 in (Normal) 2" xfId="296"/>
    <cellStyle name="10 in (Normal) 3" xfId="297"/>
    <cellStyle name="10 in (Normal) 4" xfId="298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5 in (Normal)" xfId="299"/>
    <cellStyle name="5 in (Normal) 2" xfId="300"/>
    <cellStyle name="5 in (Normal) 3" xfId="301"/>
    <cellStyle name="5 in (Normal) 4" xfId="302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ctual Date" xfId="303"/>
    <cellStyle name="Actual Date 2" xfId="304"/>
    <cellStyle name="Array" xfId="305"/>
    <cellStyle name="Bad" xfId="8" builtinId="27" customBuiltin="1"/>
    <cellStyle name="basic" xfId="306"/>
    <cellStyle name="Calculation" xfId="12" builtinId="22" customBuiltin="1"/>
    <cellStyle name="Check Cell" xfId="14" builtinId="23" customBuiltin="1"/>
    <cellStyle name="Comma" xfId="1" builtinId="3"/>
    <cellStyle name="Comma 2" xfId="307"/>
    <cellStyle name="Comma 3" xfId="308"/>
    <cellStyle name="Comma 3 2" xfId="309"/>
    <cellStyle name="Comma 4" xfId="310"/>
    <cellStyle name="Comma 4 2" xfId="311"/>
    <cellStyle name="Comma 4 3" xfId="312"/>
    <cellStyle name="Comma 4 4" xfId="313"/>
    <cellStyle name="Comma 4 5" xfId="314"/>
    <cellStyle name="Comma 4 6" xfId="315"/>
    <cellStyle name="Comma 5" xfId="316"/>
    <cellStyle name="Comma 6" xfId="317"/>
    <cellStyle name="Comma 6 2" xfId="318"/>
    <cellStyle name="Comma 6 3" xfId="319"/>
    <cellStyle name="Comma 7" xfId="320"/>
    <cellStyle name="Comma 8" xfId="321"/>
    <cellStyle name="Comma0" xfId="322"/>
    <cellStyle name="comma-2" xfId="323"/>
    <cellStyle name="Currency 2" xfId="324"/>
    <cellStyle name="Currency 2 2" xfId="325"/>
    <cellStyle name="Currency 2 2 2" xfId="326"/>
    <cellStyle name="Currency 2 2 3" xfId="327"/>
    <cellStyle name="Currency 2 2 4" xfId="328"/>
    <cellStyle name="Currency 2 2 5" xfId="329"/>
    <cellStyle name="Currency 2 2 6" xfId="330"/>
    <cellStyle name="Currency 3" xfId="331"/>
    <cellStyle name="Currency 3 2" xfId="332"/>
    <cellStyle name="Currency 3 3" xfId="333"/>
    <cellStyle name="Currency 3 4" xfId="334"/>
    <cellStyle name="Currency 3 5" xfId="335"/>
    <cellStyle name="Currency 3 6" xfId="336"/>
    <cellStyle name="Currency0" xfId="337"/>
    <cellStyle name="Date" xfId="338"/>
    <cellStyle name="Decimal  .0" xfId="339"/>
    <cellStyle name="Decimal  .0 2" xfId="340"/>
    <cellStyle name="Decimal  .0 3" xfId="341"/>
    <cellStyle name="Decimal  .0 4" xfId="342"/>
    <cellStyle name="Dollars &amp; Cents" xfId="343"/>
    <cellStyle name="Explanatory Text" xfId="17" builtinId="53" customBuiltin="1"/>
    <cellStyle name="Fixed" xfId="344"/>
    <cellStyle name="Fixed 2" xfId="345"/>
    <cellStyle name="Fixed 3" xfId="346"/>
    <cellStyle name="FORECAST TITLES" xfId="347"/>
    <cellStyle name="General" xfId="348"/>
    <cellStyle name="General 2" xfId="349"/>
    <cellStyle name="General 3" xfId="350"/>
    <cellStyle name="General 4" xfId="351"/>
    <cellStyle name="Good" xfId="7" builtinId="26" customBuiltin="1"/>
    <cellStyle name="Grey" xfId="352"/>
    <cellStyle name="Hand Input" xfId="353"/>
    <cellStyle name="HEADER" xfId="354"/>
    <cellStyle name="heading" xfId="355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356"/>
    <cellStyle name="Heading1 2" xfId="357"/>
    <cellStyle name="Heading1 3" xfId="358"/>
    <cellStyle name="Heading2" xfId="359"/>
    <cellStyle name="Heading2 2" xfId="360"/>
    <cellStyle name="Heading2 3" xfId="361"/>
    <cellStyle name="Hide" xfId="362"/>
    <cellStyle name="HIGHLIGHT" xfId="363"/>
    <cellStyle name="highlite" xfId="364"/>
    <cellStyle name="hilite" xfId="365"/>
    <cellStyle name="hilite 2" xfId="366"/>
    <cellStyle name="hilite 3" xfId="367"/>
    <cellStyle name="hilite 4" xfId="368"/>
    <cellStyle name="hilite 5" xfId="369"/>
    <cellStyle name="hilite 6" xfId="370"/>
    <cellStyle name="Input" xfId="10" builtinId="20" customBuiltin="1"/>
    <cellStyle name="Input [yellow]" xfId="371"/>
    <cellStyle name="INPUTPCT" xfId="372"/>
    <cellStyle name="INPUTPCT4" xfId="373"/>
    <cellStyle name="Linked Cell" xfId="13" builtinId="24" customBuiltin="1"/>
    <cellStyle name="Millares [0]_2AV_M_M " xfId="374"/>
    <cellStyle name="Millares_2AV_M_M " xfId="375"/>
    <cellStyle name="Moneda [0]_2AV_M_M " xfId="376"/>
    <cellStyle name="Moneda_2AV_M_M " xfId="377"/>
    <cellStyle name="MyHeading1" xfId="378"/>
    <cellStyle name="Neutral" xfId="9" builtinId="28" customBuiltin="1"/>
    <cellStyle name="no dec" xfId="379"/>
    <cellStyle name="No Entry" xfId="380"/>
    <cellStyle name="Normal" xfId="0" builtinId="0"/>
    <cellStyle name="Normal - Style1" xfId="381"/>
    <cellStyle name="Normal - Style1 2" xfId="382"/>
    <cellStyle name="Normal 10" xfId="383"/>
    <cellStyle name="Normal 11" xfId="384"/>
    <cellStyle name="Normal 11 2" xfId="385"/>
    <cellStyle name="Normal 11 3" xfId="386"/>
    <cellStyle name="Normal 12" xfId="387"/>
    <cellStyle name="Normal 13" xfId="388"/>
    <cellStyle name="Normal 14" xfId="389"/>
    <cellStyle name="Normal 15" xfId="390"/>
    <cellStyle name="Normal 16" xfId="391"/>
    <cellStyle name="Normal 17" xfId="392"/>
    <cellStyle name="Normal 18" xfId="393"/>
    <cellStyle name="Normal 19" xfId="394"/>
    <cellStyle name="Normal 2" xfId="43"/>
    <cellStyle name="Normal 2 2" xfId="395"/>
    <cellStyle name="Normal 2 2 2" xfId="693"/>
    <cellStyle name="Normal 2 3" xfId="690"/>
    <cellStyle name="Normal 20" xfId="396"/>
    <cellStyle name="Normal 21" xfId="397"/>
    <cellStyle name="Normal 22" xfId="398"/>
    <cellStyle name="Normal 23" xfId="399"/>
    <cellStyle name="Normal 24" xfId="400"/>
    <cellStyle name="Normal 25" xfId="401"/>
    <cellStyle name="Normal 26" xfId="402"/>
    <cellStyle name="Normal 27" xfId="403"/>
    <cellStyle name="Normal 28" xfId="404"/>
    <cellStyle name="Normal 29" xfId="405"/>
    <cellStyle name="Normal 3" xfId="406"/>
    <cellStyle name="Normal 3 2" xfId="691"/>
    <cellStyle name="Normal 30" xfId="407"/>
    <cellStyle name="Normal 31" xfId="408"/>
    <cellStyle name="Normal 32" xfId="409"/>
    <cellStyle name="Normal 33" xfId="410"/>
    <cellStyle name="Normal 34" xfId="411"/>
    <cellStyle name="Normal 35" xfId="412"/>
    <cellStyle name="Normal 36" xfId="413"/>
    <cellStyle name="Normal 37" xfId="414"/>
    <cellStyle name="Normal 38" xfId="415"/>
    <cellStyle name="Normal 39" xfId="416"/>
    <cellStyle name="Normal 4" xfId="417"/>
    <cellStyle name="Normal 4 2" xfId="418"/>
    <cellStyle name="Normal 4 2 2" xfId="694"/>
    <cellStyle name="Normal 40" xfId="419"/>
    <cellStyle name="Normal 41" xfId="420"/>
    <cellStyle name="Normal 42" xfId="421"/>
    <cellStyle name="Normal 43" xfId="422"/>
    <cellStyle name="Normal 44" xfId="423"/>
    <cellStyle name="Normal 45" xfId="424"/>
    <cellStyle name="Normal 46" xfId="425"/>
    <cellStyle name="Normal 47" xfId="426"/>
    <cellStyle name="Normal 48" xfId="427"/>
    <cellStyle name="Normal 49" xfId="428"/>
    <cellStyle name="Normal 5" xfId="429"/>
    <cellStyle name="Normal 5 2" xfId="430"/>
    <cellStyle name="Normal 5 3" xfId="692"/>
    <cellStyle name="Normal 50" xfId="431"/>
    <cellStyle name="Normal 51" xfId="432"/>
    <cellStyle name="Normal 52" xfId="433"/>
    <cellStyle name="Normal 53" xfId="434"/>
    <cellStyle name="Normal 54" xfId="435"/>
    <cellStyle name="Normal 55" xfId="436"/>
    <cellStyle name="Normal 56" xfId="437"/>
    <cellStyle name="Normal 57" xfId="438"/>
    <cellStyle name="Normal 58" xfId="439"/>
    <cellStyle name="Normal 59" xfId="440"/>
    <cellStyle name="Normal 6" xfId="441"/>
    <cellStyle name="Normal 6 2" xfId="689"/>
    <cellStyle name="Normal 60" xfId="442"/>
    <cellStyle name="Normal 61" xfId="443"/>
    <cellStyle name="Normal 62" xfId="444"/>
    <cellStyle name="Normal 63" xfId="445"/>
    <cellStyle name="Normal 64" xfId="446"/>
    <cellStyle name="Normal 65" xfId="447"/>
    <cellStyle name="Normal 66" xfId="448"/>
    <cellStyle name="Normal 66 2" xfId="449"/>
    <cellStyle name="Normal 67" xfId="450"/>
    <cellStyle name="Normal 68" xfId="451"/>
    <cellStyle name="Normal 68 2" xfId="452"/>
    <cellStyle name="Normal 69" xfId="453"/>
    <cellStyle name="Normal 69 2" xfId="454"/>
    <cellStyle name="Normal 7" xfId="455"/>
    <cellStyle name="Normal 70" xfId="456"/>
    <cellStyle name="Normal 71" xfId="457"/>
    <cellStyle name="Normal 72" xfId="458"/>
    <cellStyle name="Normal 73" xfId="459"/>
    <cellStyle name="Normal 74" xfId="460"/>
    <cellStyle name="Normal 75" xfId="461"/>
    <cellStyle name="Normal 76" xfId="462"/>
    <cellStyle name="Normal 77" xfId="463"/>
    <cellStyle name="Normal 78" xfId="464"/>
    <cellStyle name="Normal 79" xfId="465"/>
    <cellStyle name="Normal 8" xfId="466"/>
    <cellStyle name="Normal 80" xfId="467"/>
    <cellStyle name="Normal 81" xfId="468"/>
    <cellStyle name="Normal 82" xfId="469"/>
    <cellStyle name="Normal 83" xfId="470"/>
    <cellStyle name="Normal 84" xfId="471"/>
    <cellStyle name="Normal 9" xfId="472"/>
    <cellStyle name="Note" xfId="16" builtinId="10" customBuiltin="1"/>
    <cellStyle name="õˆ" xfId="473"/>
    <cellStyle name="Output" xfId="11" builtinId="21" customBuiltin="1"/>
    <cellStyle name="Percent [2]" xfId="474"/>
    <cellStyle name="Percent [2] 2" xfId="475"/>
    <cellStyle name="Percent [2] 3" xfId="476"/>
    <cellStyle name="Percent 2" xfId="477"/>
    <cellStyle name="Percent 3" xfId="478"/>
    <cellStyle name="Percent 4" xfId="479"/>
    <cellStyle name="Percent2" xfId="480"/>
    <cellStyle name="Percent-2" xfId="481"/>
    <cellStyle name="Percent2 10" xfId="482"/>
    <cellStyle name="Percent2 11" xfId="483"/>
    <cellStyle name="Percent2 12" xfId="484"/>
    <cellStyle name="Percent2 13" xfId="485"/>
    <cellStyle name="Percent2 14" xfId="486"/>
    <cellStyle name="Percent2 15" xfId="487"/>
    <cellStyle name="Percent2 2" xfId="488"/>
    <cellStyle name="Percent2 3" xfId="489"/>
    <cellStyle name="Percent2 4" xfId="490"/>
    <cellStyle name="Percent2 5" xfId="491"/>
    <cellStyle name="Percent2 6" xfId="492"/>
    <cellStyle name="Percent2 7" xfId="493"/>
    <cellStyle name="Percent2 8" xfId="494"/>
    <cellStyle name="Percent2 9" xfId="495"/>
    <cellStyle name="Revenue" xfId="496"/>
    <cellStyle name="s]_x000d__x000a_spooler=no_x000d__x000a_LOAD=C:\CONTROL\VIRUSCAN\VSHWIN.EXE_x000d__x000a_run=_x000d__x000a_Beep=yes_x000d__x000a_NullPort=None_x000d__x000a_BorderWidth=3_x000d__x000a_CursorBlinkRate=530_x000d_" xfId="497"/>
    <cellStyle name="SAPBEXaggData" xfId="498"/>
    <cellStyle name="SAPBEXaggData 2" xfId="499"/>
    <cellStyle name="SAPBEXaggDataEmph" xfId="500"/>
    <cellStyle name="SAPBEXaggExc1" xfId="501"/>
    <cellStyle name="SAPBEXaggExc1Emph" xfId="502"/>
    <cellStyle name="SAPBEXaggExc2" xfId="503"/>
    <cellStyle name="SAPBEXaggExc2Emph" xfId="504"/>
    <cellStyle name="SAPBEXaggItem" xfId="505"/>
    <cellStyle name="SAPBEXaggItem 2" xfId="506"/>
    <cellStyle name="SAPBEXaggItemX" xfId="507"/>
    <cellStyle name="SAPBEXchaText" xfId="508"/>
    <cellStyle name="SAPBEXchaText 2" xfId="509"/>
    <cellStyle name="SAPBEXchaText_1010303 1110303_08.2011" xfId="510"/>
    <cellStyle name="SAPBEXColoum_Header_SA" xfId="511"/>
    <cellStyle name="SAPBEXexcBad7" xfId="512"/>
    <cellStyle name="SAPBEXexcBad7 2" xfId="513"/>
    <cellStyle name="SAPBEXexcBad8" xfId="514"/>
    <cellStyle name="SAPBEXexcBad8 2" xfId="515"/>
    <cellStyle name="SAPBEXexcBad9" xfId="516"/>
    <cellStyle name="SAPBEXexcBad9 2" xfId="517"/>
    <cellStyle name="SAPBEXexcCritical4" xfId="518"/>
    <cellStyle name="SAPBEXexcCritical4 2" xfId="519"/>
    <cellStyle name="SAPBEXexcCritical5" xfId="520"/>
    <cellStyle name="SAPBEXexcCritical5 2" xfId="521"/>
    <cellStyle name="SAPBEXexcCritical6" xfId="522"/>
    <cellStyle name="SAPBEXexcCritical6 2" xfId="523"/>
    <cellStyle name="SAPBEXexcGood1" xfId="524"/>
    <cellStyle name="SAPBEXexcGood1 2" xfId="525"/>
    <cellStyle name="SAPBEXexcGood2" xfId="526"/>
    <cellStyle name="SAPBEXexcGood2 2" xfId="527"/>
    <cellStyle name="SAPBEXexcGood3" xfId="528"/>
    <cellStyle name="SAPBEXexcGood3 2" xfId="529"/>
    <cellStyle name="SAPBEXfilterDrill" xfId="530"/>
    <cellStyle name="SAPBEXfilterDrill 2" xfId="531"/>
    <cellStyle name="SAPBEXfilterItem" xfId="532"/>
    <cellStyle name="SAPBEXfilterItem 2" xfId="533"/>
    <cellStyle name="SAPBEXfilterText" xfId="534"/>
    <cellStyle name="SAPBEXfilterText 2" xfId="535"/>
    <cellStyle name="SAPBEXformats" xfId="536"/>
    <cellStyle name="SAPBEXheaderData" xfId="537"/>
    <cellStyle name="SAPBEXheaderItem" xfId="538"/>
    <cellStyle name="SAPBEXheaderItem 2" xfId="539"/>
    <cellStyle name="SAPBEXheaderItem 3" xfId="540"/>
    <cellStyle name="SAPBEXheaderText" xfId="541"/>
    <cellStyle name="SAPBEXheaderText 2" xfId="542"/>
    <cellStyle name="SAPBEXHLevel0" xfId="543"/>
    <cellStyle name="SAPBEXHLevel0 2" xfId="544"/>
    <cellStyle name="SAPBEXHLevel0 3" xfId="545"/>
    <cellStyle name="SAPBEXHLevel0X" xfId="546"/>
    <cellStyle name="SAPBEXHLevel0X 2" xfId="547"/>
    <cellStyle name="SAPBEXHLevel0X 3" xfId="548"/>
    <cellStyle name="SAPBEXHLevel1" xfId="549"/>
    <cellStyle name="SAPBEXHLevel1 2" xfId="550"/>
    <cellStyle name="SAPBEXHLevel1 3" xfId="551"/>
    <cellStyle name="SAPBEXHLevel1 4" xfId="552"/>
    <cellStyle name="SAPBEXHLevel1 5" xfId="553"/>
    <cellStyle name="SAPBEXHLevel1 6" xfId="554"/>
    <cellStyle name="SAPBEXHLevel1 7" xfId="555"/>
    <cellStyle name="SAPBEXHLevel1X" xfId="556"/>
    <cellStyle name="SAPBEXHLevel1X 2" xfId="557"/>
    <cellStyle name="SAPBEXHLevel1X 3" xfId="558"/>
    <cellStyle name="SAPBEXHLevel2" xfId="559"/>
    <cellStyle name="SAPBEXHLevel2 2" xfId="560"/>
    <cellStyle name="SAPBEXHLevel2 3" xfId="561"/>
    <cellStyle name="SAPBEXHLevel2 4" xfId="562"/>
    <cellStyle name="SAPBEXHLevel2 5" xfId="563"/>
    <cellStyle name="SAPBEXHLevel2 6" xfId="564"/>
    <cellStyle name="SAPBEXHLevel2 7" xfId="565"/>
    <cellStyle name="SAPBEXHLevel2X" xfId="566"/>
    <cellStyle name="SAPBEXHLevel2X 2" xfId="567"/>
    <cellStyle name="SAPBEXHLevel2X 3" xfId="568"/>
    <cellStyle name="SAPBEXHLevel3" xfId="569"/>
    <cellStyle name="SAPBEXHLevel3 2" xfId="570"/>
    <cellStyle name="SAPBEXHLevel3 3" xfId="571"/>
    <cellStyle name="SAPBEXHLevel3 4" xfId="572"/>
    <cellStyle name="SAPBEXHLevel3 5" xfId="573"/>
    <cellStyle name="SAPBEXHLevel3 6" xfId="574"/>
    <cellStyle name="SAPBEXHLevel3 7" xfId="575"/>
    <cellStyle name="SAPBEXHLevel3X" xfId="576"/>
    <cellStyle name="SAPBEXHLevel3X 2" xfId="577"/>
    <cellStyle name="SAPBEXHLevel3X 3" xfId="578"/>
    <cellStyle name="SAPBEXresData" xfId="579"/>
    <cellStyle name="SAPBEXresData 2" xfId="580"/>
    <cellStyle name="SAPBEXresDataEmph" xfId="581"/>
    <cellStyle name="SAPBEXresExc1" xfId="582"/>
    <cellStyle name="SAPBEXresExc1Emph" xfId="583"/>
    <cellStyle name="SAPBEXresExc2" xfId="584"/>
    <cellStyle name="SAPBEXresExc2Emph" xfId="585"/>
    <cellStyle name="SAPBEXresItem" xfId="586"/>
    <cellStyle name="SAPBEXresItemX" xfId="587"/>
    <cellStyle name="SAPBEXresItemX 2" xfId="588"/>
    <cellStyle name="SAPBEXRow_Headings_SA" xfId="589"/>
    <cellStyle name="SAPBEXRowResults_SA" xfId="590"/>
    <cellStyle name="SAPBEXstdData" xfId="591"/>
    <cellStyle name="SAPBEXstdData 2" xfId="592"/>
    <cellStyle name="SAPBEXstdData_1010303 1110303_08.2011" xfId="593"/>
    <cellStyle name="SAPBEXstdDataEmph" xfId="594"/>
    <cellStyle name="SAPBEXstdExc1" xfId="595"/>
    <cellStyle name="SAPBEXstdExc1Emph" xfId="596"/>
    <cellStyle name="SAPBEXstdExc2" xfId="597"/>
    <cellStyle name="SAPBEXstdExc2Emph" xfId="598"/>
    <cellStyle name="SAPBEXstdItem" xfId="599"/>
    <cellStyle name="SAPBEXstdItem 2" xfId="600"/>
    <cellStyle name="SAPBEXstdItem_1010303 1110303_08.2011" xfId="601"/>
    <cellStyle name="SAPBEXstdItemX" xfId="602"/>
    <cellStyle name="SAPBEXstdItemX 2" xfId="603"/>
    <cellStyle name="SAPBEXstdItemX_1010303 1110303_08.2011" xfId="604"/>
    <cellStyle name="SAPBEXsubData" xfId="605"/>
    <cellStyle name="SAPBEXsubDataEmph" xfId="606"/>
    <cellStyle name="SAPBEXsubExc1" xfId="607"/>
    <cellStyle name="SAPBEXsubExc1Emph" xfId="608"/>
    <cellStyle name="SAPBEXsubExc2" xfId="609"/>
    <cellStyle name="SAPBEXsubExc2Emph" xfId="610"/>
    <cellStyle name="SAPBEXsubItem" xfId="611"/>
    <cellStyle name="SAPBEXtitle" xfId="612"/>
    <cellStyle name="SAPBEXtitle 2" xfId="613"/>
    <cellStyle name="SAPBEXundefined" xfId="614"/>
    <cellStyle name="Sched" xfId="615"/>
    <cellStyle name="Sched 2" xfId="616"/>
    <cellStyle name="Sched 3" xfId="617"/>
    <cellStyle name="Sched 4" xfId="618"/>
    <cellStyle name="SEM-BPS-data" xfId="619"/>
    <cellStyle name="SEM-BPS-head" xfId="620"/>
    <cellStyle name="SEM-BPS-headdata" xfId="621"/>
    <cellStyle name="SEM-BPS-headkey" xfId="622"/>
    <cellStyle name="SEM-BPS-input-on" xfId="623"/>
    <cellStyle name="SEM-BPS-key" xfId="624"/>
    <cellStyle name="SEM-BPS-sub1" xfId="625"/>
    <cellStyle name="SEM-BPS-sub2" xfId="626"/>
    <cellStyle name="SEM-BPS-total" xfId="627"/>
    <cellStyle name="small" xfId="628"/>
    <cellStyle name="Style 1" xfId="629"/>
    <cellStyle name="Style 1 2" xfId="630"/>
    <cellStyle name="Style 1 3" xfId="631"/>
    <cellStyle name="Style 1 4" xfId="632"/>
    <cellStyle name="Style 2" xfId="633"/>
    <cellStyle name="Style 2 2" xfId="634"/>
    <cellStyle name="Style 2 3" xfId="635"/>
    <cellStyle name="Style 2 4" xfId="636"/>
    <cellStyle name="Style 22" xfId="637"/>
    <cellStyle name="Style 22 2" xfId="638"/>
    <cellStyle name="Style 22 3" xfId="639"/>
    <cellStyle name="Style 22 4" xfId="640"/>
    <cellStyle name="Style 22 5" xfId="641"/>
    <cellStyle name="Style 22 6" xfId="642"/>
    <cellStyle name="Style 23" xfId="643"/>
    <cellStyle name="Style 23 2" xfId="644"/>
    <cellStyle name="Style 23 3" xfId="645"/>
    <cellStyle name="Style 23 4" xfId="646"/>
    <cellStyle name="Style 24" xfId="647"/>
    <cellStyle name="Style 24 2" xfId="648"/>
    <cellStyle name="Style 24 3" xfId="649"/>
    <cellStyle name="Style 24 4" xfId="650"/>
    <cellStyle name="Style 3" xfId="651"/>
    <cellStyle name="Style 3 2" xfId="652"/>
    <cellStyle name="Style 3 3" xfId="653"/>
    <cellStyle name="Style 3 4" xfId="654"/>
    <cellStyle name="Style 4" xfId="655"/>
    <cellStyle name="Style 4 2" xfId="656"/>
    <cellStyle name="Style 4 3" xfId="657"/>
    <cellStyle name="Style 4 4" xfId="658"/>
    <cellStyle name="Style 5" xfId="659"/>
    <cellStyle name="Style 5 2" xfId="660"/>
    <cellStyle name="Style 5 3" xfId="661"/>
    <cellStyle name="Style 5 4" xfId="662"/>
    <cellStyle name="Style 6" xfId="663"/>
    <cellStyle name="Style 6 2" xfId="664"/>
    <cellStyle name="Style 6 3" xfId="665"/>
    <cellStyle name="Style 6 4" xfId="666"/>
    <cellStyle name="Style 7" xfId="667"/>
    <cellStyle name="Title" xfId="2" builtinId="15" customBuiltin="1"/>
    <cellStyle name="Title Row" xfId="668"/>
    <cellStyle name="Total" xfId="18" builtinId="25" customBuiltin="1"/>
    <cellStyle name="Total 2" xfId="669"/>
    <cellStyle name="Total 3" xfId="670"/>
    <cellStyle name="Total 3 2" xfId="671"/>
    <cellStyle name="Total 3 3" xfId="672"/>
    <cellStyle name="Total 4" xfId="673"/>
    <cellStyle name="Total 5" xfId="674"/>
    <cellStyle name="T's Heading1" xfId="675"/>
    <cellStyle name="Unprot" xfId="676"/>
    <cellStyle name="Unprot$" xfId="677"/>
    <cellStyle name="Unprot$ 2" xfId="678"/>
    <cellStyle name="Unprot_01 05 Reports" xfId="679"/>
    <cellStyle name="Unprotect" xfId="680"/>
    <cellStyle name="Unprotected" xfId="681"/>
    <cellStyle name="Unprotected 2" xfId="682"/>
    <cellStyle name="Unprotected 3" xfId="683"/>
    <cellStyle name="Unprotected 4" xfId="684"/>
    <cellStyle name="Warning Text" xfId="15" builtinId="11" customBuiltin="1"/>
    <cellStyle name="Year" xfId="685"/>
    <cellStyle name="Year 2" xfId="686"/>
    <cellStyle name="Year 3" xfId="687"/>
    <cellStyle name="Year 4" xfId="6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tabSelected="1" zoomScale="77" zoomScaleNormal="77" workbookViewId="0">
      <pane xSplit="3" ySplit="13" topLeftCell="D14" activePane="bottomRight" state="frozen"/>
      <selection activeCell="F1" sqref="F1"/>
      <selection pane="topRight" activeCell="I1" sqref="I1"/>
      <selection pane="bottomLeft" activeCell="F14" sqref="F14"/>
      <selection pane="bottomRight" activeCell="H31" sqref="H31"/>
    </sheetView>
  </sheetViews>
  <sheetFormatPr defaultRowHeight="12.75"/>
  <cols>
    <col min="1" max="1" width="11.42578125" style="1" customWidth="1"/>
    <col min="2" max="2" width="50.5703125" style="1" customWidth="1"/>
    <col min="3" max="3" width="8.42578125" style="1" bestFit="1" customWidth="1"/>
    <col min="4" max="4" width="20.140625" style="1" bestFit="1" customWidth="1"/>
    <col min="5" max="5" width="2" style="1" customWidth="1"/>
    <col min="6" max="6" width="5.7109375" style="2" bestFit="1" customWidth="1"/>
    <col min="7" max="7" width="2" style="2" customWidth="1"/>
    <col min="8" max="8" width="25.85546875" style="2" bestFit="1" customWidth="1"/>
    <col min="9" max="9" width="2" style="2" customWidth="1"/>
    <col min="10" max="10" width="12.28515625" style="2" bestFit="1" customWidth="1"/>
    <col min="11" max="11" width="2" style="2" customWidth="1"/>
    <col min="12" max="12" width="24.42578125" style="1" customWidth="1"/>
    <col min="13" max="13" width="2.7109375" style="1" customWidth="1"/>
    <col min="14" max="14" width="12.85546875" style="1" customWidth="1"/>
    <col min="15" max="15" width="5.140625" style="1" customWidth="1"/>
    <col min="16" max="16" width="20.85546875" style="1" bestFit="1" customWidth="1"/>
    <col min="17" max="17" width="2.140625" style="1" customWidth="1"/>
    <col min="18" max="18" width="12.140625" style="3" customWidth="1"/>
    <col min="19" max="19" width="2.7109375" style="1" customWidth="1"/>
    <col min="20" max="20" width="19" style="1" bestFit="1" customWidth="1"/>
    <col min="21" max="21" width="5" style="1" customWidth="1"/>
    <col min="22" max="22" width="19.42578125" style="1" bestFit="1" customWidth="1"/>
    <col min="23" max="23" width="5" style="1" customWidth="1"/>
    <col min="24" max="24" width="20.5703125" style="1" bestFit="1" customWidth="1"/>
    <col min="25" max="25" width="4.140625" style="1" customWidth="1"/>
    <col min="26" max="26" width="18.28515625" style="1" bestFit="1" customWidth="1"/>
    <col min="27" max="16384" width="9.140625" style="1"/>
  </cols>
  <sheetData>
    <row r="1" spans="1:26" ht="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  <c r="V1" s="5"/>
      <c r="W1" s="5"/>
      <c r="X1" s="5"/>
      <c r="Y1" s="5"/>
      <c r="Z1" s="5"/>
    </row>
    <row r="2" spans="1:26" ht="15.75">
      <c r="A2" s="7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  <c r="U2" s="5"/>
      <c r="V2" s="5"/>
      <c r="W2" s="5"/>
      <c r="X2" s="5"/>
      <c r="Y2" s="5"/>
      <c r="Z2" s="5"/>
    </row>
    <row r="3" spans="1:26" ht="15.75">
      <c r="A3" s="7" t="s">
        <v>28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5"/>
      <c r="T3" s="5"/>
      <c r="U3" s="5"/>
      <c r="V3" s="5"/>
      <c r="W3" s="5"/>
      <c r="X3" s="5"/>
      <c r="Y3" s="5"/>
      <c r="Z3" s="5"/>
    </row>
    <row r="4" spans="1:26" ht="15.75">
      <c r="A4" s="7" t="s">
        <v>27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5"/>
      <c r="T4" s="5"/>
      <c r="U4" s="5"/>
      <c r="V4" s="5"/>
      <c r="W4" s="5"/>
      <c r="X4" s="5"/>
      <c r="Y4" s="5"/>
      <c r="Z4" s="5"/>
    </row>
    <row r="5" spans="1:26" ht="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8"/>
      <c r="T5" s="8"/>
      <c r="U5" s="8"/>
      <c r="V5" s="8"/>
      <c r="W5" s="8"/>
      <c r="X5" s="8"/>
      <c r="Y5" s="8"/>
      <c r="Z5" s="8"/>
    </row>
    <row r="6" spans="1:26" ht="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  <c r="S6" s="8"/>
      <c r="T6" s="8"/>
      <c r="U6" s="8"/>
      <c r="V6" s="8"/>
      <c r="W6" s="8"/>
      <c r="X6" s="8"/>
      <c r="Y6" s="8"/>
      <c r="Z6" s="8"/>
    </row>
    <row r="7" spans="1:26" ht="15.75">
      <c r="A7" s="8"/>
      <c r="B7" s="8"/>
      <c r="C7" s="8"/>
      <c r="D7" s="10" t="s">
        <v>11</v>
      </c>
      <c r="E7" s="10"/>
      <c r="F7" s="10"/>
      <c r="G7" s="10"/>
      <c r="H7" s="10"/>
      <c r="I7" s="10"/>
      <c r="J7" s="10"/>
      <c r="K7" s="10"/>
      <c r="L7" s="10"/>
      <c r="M7" s="11"/>
      <c r="N7" s="11"/>
      <c r="O7" s="8"/>
      <c r="P7" s="10" t="s">
        <v>12</v>
      </c>
      <c r="Q7" s="10"/>
      <c r="R7" s="12"/>
      <c r="S7" s="10"/>
      <c r="T7" s="10"/>
      <c r="U7" s="8"/>
      <c r="V7" s="13" t="s">
        <v>13</v>
      </c>
      <c r="W7" s="8"/>
      <c r="X7" s="8"/>
      <c r="Y7" s="14"/>
      <c r="Z7" s="13" t="s">
        <v>14</v>
      </c>
    </row>
    <row r="8" spans="1:26" ht="15.75">
      <c r="A8" s="15"/>
      <c r="B8" s="15"/>
      <c r="C8" s="15"/>
      <c r="D8" s="16" t="s">
        <v>15</v>
      </c>
      <c r="E8" s="17"/>
      <c r="F8" s="17"/>
      <c r="G8" s="17"/>
      <c r="H8" s="17"/>
      <c r="I8" s="17"/>
      <c r="J8" s="17"/>
      <c r="K8" s="17"/>
      <c r="L8" s="16" t="s">
        <v>16</v>
      </c>
      <c r="M8" s="13"/>
      <c r="N8" s="16" t="s">
        <v>16</v>
      </c>
      <c r="O8" s="15"/>
      <c r="P8" s="13" t="s">
        <v>15</v>
      </c>
      <c r="Q8" s="17"/>
      <c r="R8" s="18" t="s">
        <v>16</v>
      </c>
      <c r="S8" s="13"/>
      <c r="T8" s="13" t="s">
        <v>16</v>
      </c>
      <c r="U8" s="15"/>
      <c r="V8" s="13" t="s">
        <v>16</v>
      </c>
      <c r="W8" s="15"/>
      <c r="X8" s="13" t="s">
        <v>13</v>
      </c>
      <c r="Y8" s="17"/>
      <c r="Z8" s="13" t="s">
        <v>16</v>
      </c>
    </row>
    <row r="9" spans="1:26" ht="15.75">
      <c r="A9" s="10" t="s">
        <v>17</v>
      </c>
      <c r="B9" s="10"/>
      <c r="C9" s="15"/>
      <c r="D9" s="19" t="s">
        <v>2</v>
      </c>
      <c r="E9" s="13"/>
      <c r="F9" s="19" t="s">
        <v>4</v>
      </c>
      <c r="G9" s="13"/>
      <c r="H9" s="19" t="s">
        <v>18</v>
      </c>
      <c r="I9" s="13"/>
      <c r="J9" s="19" t="s">
        <v>6</v>
      </c>
      <c r="K9" s="13"/>
      <c r="L9" s="19" t="s">
        <v>2</v>
      </c>
      <c r="M9" s="13"/>
      <c r="N9" s="19" t="s">
        <v>0</v>
      </c>
      <c r="O9" s="15"/>
      <c r="P9" s="19" t="s">
        <v>2</v>
      </c>
      <c r="Q9" s="13"/>
      <c r="R9" s="20" t="s">
        <v>0</v>
      </c>
      <c r="S9" s="13"/>
      <c r="T9" s="19" t="s">
        <v>2</v>
      </c>
      <c r="U9" s="15"/>
      <c r="V9" s="19" t="s">
        <v>2</v>
      </c>
      <c r="W9" s="15"/>
      <c r="X9" s="19" t="s">
        <v>15</v>
      </c>
      <c r="Y9" s="13"/>
      <c r="Z9" s="19" t="s">
        <v>0</v>
      </c>
    </row>
    <row r="10" spans="1:26" ht="15.75">
      <c r="A10" s="21" t="s">
        <v>1</v>
      </c>
      <c r="B10" s="7"/>
      <c r="C10" s="22"/>
      <c r="D10" s="23">
        <v>-2</v>
      </c>
      <c r="E10" s="24"/>
      <c r="F10" s="24">
        <v>-3</v>
      </c>
      <c r="G10" s="24"/>
      <c r="H10" s="24">
        <v>-4</v>
      </c>
      <c r="I10" s="24"/>
      <c r="J10" s="24">
        <v>-5</v>
      </c>
      <c r="K10" s="24"/>
      <c r="L10" s="23">
        <v>-6</v>
      </c>
      <c r="M10" s="23"/>
      <c r="N10" s="24">
        <v>-7</v>
      </c>
      <c r="O10" s="24"/>
      <c r="P10" s="23">
        <v>-8</v>
      </c>
      <c r="Q10" s="24"/>
      <c r="R10" s="25">
        <v>-9</v>
      </c>
      <c r="S10" s="23"/>
      <c r="T10" s="24">
        <v>-10</v>
      </c>
      <c r="U10" s="24"/>
      <c r="V10" s="24">
        <v>-11</v>
      </c>
      <c r="W10" s="24"/>
      <c r="X10" s="24">
        <v>-12</v>
      </c>
      <c r="Y10" s="24"/>
      <c r="Z10" s="24">
        <v>-13</v>
      </c>
    </row>
    <row r="11" spans="1:26" ht="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  <c r="S11" s="8"/>
      <c r="T11" s="8"/>
      <c r="U11" s="8"/>
      <c r="V11" s="8"/>
      <c r="W11" s="8"/>
      <c r="X11" s="8"/>
      <c r="Y11" s="8"/>
      <c r="Z11" s="8"/>
    </row>
    <row r="12" spans="1:26" ht="15">
      <c r="A12" s="26" t="s">
        <v>5</v>
      </c>
      <c r="B12" s="27"/>
      <c r="C12" s="8"/>
      <c r="D12" s="8"/>
      <c r="E12" s="8"/>
      <c r="F12" s="8"/>
      <c r="G12" s="8"/>
      <c r="H12" s="8"/>
      <c r="I12" s="8"/>
      <c r="J12" s="8"/>
      <c r="K12" s="8"/>
      <c r="L12" s="28"/>
      <c r="M12" s="8"/>
      <c r="N12" s="8"/>
      <c r="O12" s="8"/>
      <c r="P12" s="8"/>
      <c r="Q12" s="8"/>
      <c r="R12" s="9"/>
      <c r="S12" s="8"/>
      <c r="T12" s="8"/>
      <c r="U12" s="8"/>
      <c r="V12" s="8"/>
      <c r="W12" s="8"/>
      <c r="X12" s="8"/>
      <c r="Y12" s="8"/>
      <c r="Z12" s="8"/>
    </row>
    <row r="13" spans="1:26" s="2" customFormat="1" ht="15">
      <c r="A13" s="29"/>
      <c r="B13" s="30"/>
      <c r="C13" s="8"/>
      <c r="D13" s="31"/>
      <c r="E13" s="32"/>
      <c r="F13" s="32"/>
      <c r="G13" s="32"/>
      <c r="H13" s="32"/>
      <c r="I13" s="32"/>
      <c r="J13" s="32"/>
      <c r="K13" s="32"/>
      <c r="L13" s="31"/>
      <c r="M13" s="31"/>
      <c r="N13" s="33"/>
      <c r="O13" s="34"/>
      <c r="P13" s="31"/>
      <c r="Q13" s="32"/>
      <c r="R13" s="35"/>
      <c r="S13" s="32"/>
      <c r="T13" s="31"/>
      <c r="U13" s="32"/>
      <c r="V13" s="36"/>
      <c r="W13" s="32"/>
      <c r="X13" s="31"/>
      <c r="Y13" s="32"/>
      <c r="Z13" s="33"/>
    </row>
    <row r="14" spans="1:26" s="4" customFormat="1" ht="15">
      <c r="A14" s="37" t="s">
        <v>19</v>
      </c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0"/>
      <c r="M14" s="40"/>
      <c r="N14" s="42"/>
      <c r="O14" s="43"/>
      <c r="P14" s="40"/>
      <c r="Q14" s="41"/>
      <c r="R14" s="44"/>
      <c r="S14" s="41"/>
      <c r="T14" s="40"/>
      <c r="U14" s="41"/>
      <c r="V14" s="45"/>
      <c r="W14" s="41"/>
      <c r="X14" s="40"/>
      <c r="Y14" s="41"/>
      <c r="Z14" s="42"/>
    </row>
    <row r="15" spans="1:26" s="4" customFormat="1" ht="15">
      <c r="A15" s="46"/>
      <c r="B15" s="47"/>
      <c r="C15" s="39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s="4" customFormat="1" ht="15">
      <c r="A16" s="46"/>
      <c r="B16" s="49" t="s">
        <v>19</v>
      </c>
      <c r="C16" s="39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s="4" customFormat="1" ht="15">
      <c r="A17" s="46">
        <v>311</v>
      </c>
      <c r="B17" s="47" t="s">
        <v>21</v>
      </c>
      <c r="C17" s="39"/>
      <c r="D17" s="48">
        <v>62915695.269999996</v>
      </c>
      <c r="E17" s="39"/>
      <c r="F17" s="39"/>
      <c r="G17" s="39"/>
      <c r="H17" s="39"/>
      <c r="I17" s="39"/>
      <c r="J17" s="39"/>
      <c r="K17" s="39"/>
      <c r="L17" s="50">
        <f>(D17/$D$23)*12685000</f>
        <v>3486942.9681143551</v>
      </c>
      <c r="M17" s="51"/>
      <c r="N17" s="51">
        <f>-L17/D17*100</f>
        <v>-5.5422465779807242</v>
      </c>
      <c r="O17" s="52"/>
      <c r="P17" s="48">
        <v>850800.83999999973</v>
      </c>
      <c r="Q17" s="39"/>
      <c r="R17" s="51">
        <v>-30</v>
      </c>
      <c r="S17" s="51"/>
      <c r="T17" s="53">
        <f>-P17*R17/100</f>
        <v>255240.25199999992</v>
      </c>
      <c r="U17" s="39"/>
      <c r="V17" s="54">
        <f>-D17*N17/100+T17</f>
        <v>3742183.220114355</v>
      </c>
      <c r="W17" s="39"/>
      <c r="X17" s="55">
        <f>+D17+P17</f>
        <v>63766496.109999992</v>
      </c>
      <c r="Y17" s="39"/>
      <c r="Z17" s="51">
        <f t="shared" ref="Z17:Z21" si="0">-ROUND(V17/X17*100,0)</f>
        <v>-6</v>
      </c>
    </row>
    <row r="18" spans="1:26" s="4" customFormat="1" ht="15">
      <c r="A18" s="46">
        <v>312</v>
      </c>
      <c r="B18" s="47" t="s">
        <v>22</v>
      </c>
      <c r="C18" s="39"/>
      <c r="D18" s="48">
        <v>118525695.80000001</v>
      </c>
      <c r="E18" s="39"/>
      <c r="F18" s="39"/>
      <c r="G18" s="39"/>
      <c r="H18" s="39"/>
      <c r="I18" s="39"/>
      <c r="J18" s="39"/>
      <c r="K18" s="39"/>
      <c r="L18" s="50">
        <f>(D18/$D$23)*12685000</f>
        <v>6568986.3195033437</v>
      </c>
      <c r="M18" s="51"/>
      <c r="N18" s="51">
        <f t="shared" ref="N18:N21" si="1">-L18/D18*100</f>
        <v>-5.5422465779807242</v>
      </c>
      <c r="O18" s="52"/>
      <c r="P18" s="48">
        <v>5987153.0700000003</v>
      </c>
      <c r="Q18" s="39"/>
      <c r="R18" s="51">
        <v>-20</v>
      </c>
      <c r="S18" s="51"/>
      <c r="T18" s="53">
        <f t="shared" ref="T18:T21" si="2">-P18*R18/100</f>
        <v>1197430.6140000001</v>
      </c>
      <c r="U18" s="39"/>
      <c r="V18" s="54">
        <f t="shared" ref="V18:V21" si="3">-D18*N18/100+T18</f>
        <v>7766416.9335033428</v>
      </c>
      <c r="W18" s="39"/>
      <c r="X18" s="55">
        <f t="shared" ref="X18:X21" si="4">+D18+P18</f>
        <v>124512848.87</v>
      </c>
      <c r="Y18" s="39"/>
      <c r="Z18" s="51">
        <f t="shared" si="0"/>
        <v>-6</v>
      </c>
    </row>
    <row r="19" spans="1:26" s="4" customFormat="1" ht="15">
      <c r="A19" s="46">
        <v>314</v>
      </c>
      <c r="B19" s="47" t="s">
        <v>23</v>
      </c>
      <c r="C19" s="39"/>
      <c r="D19" s="48">
        <v>37755094.399999991</v>
      </c>
      <c r="E19" s="39"/>
      <c r="F19" s="39"/>
      <c r="G19" s="39"/>
      <c r="H19" s="39"/>
      <c r="I19" s="39"/>
      <c r="J19" s="39"/>
      <c r="K19" s="39"/>
      <c r="L19" s="50">
        <f>(D19/$D$23)*12685000</f>
        <v>2092480.4273973918</v>
      </c>
      <c r="M19" s="51"/>
      <c r="N19" s="51">
        <f t="shared" si="1"/>
        <v>-5.5422465779807251</v>
      </c>
      <c r="O19" s="52"/>
      <c r="P19" s="48">
        <v>2006850.89</v>
      </c>
      <c r="Q19" s="39"/>
      <c r="R19" s="51">
        <v>-15</v>
      </c>
      <c r="S19" s="51"/>
      <c r="T19" s="53">
        <f t="shared" si="2"/>
        <v>301027.6335</v>
      </c>
      <c r="U19" s="39"/>
      <c r="V19" s="54">
        <f t="shared" si="3"/>
        <v>2393508.0608973918</v>
      </c>
      <c r="W19" s="39"/>
      <c r="X19" s="55">
        <f t="shared" si="4"/>
        <v>39761945.289999992</v>
      </c>
      <c r="Y19" s="39"/>
      <c r="Z19" s="51">
        <f t="shared" si="0"/>
        <v>-6</v>
      </c>
    </row>
    <row r="20" spans="1:26" s="4" customFormat="1" ht="15">
      <c r="A20" s="46">
        <v>315</v>
      </c>
      <c r="B20" s="47" t="s">
        <v>24</v>
      </c>
      <c r="C20" s="39"/>
      <c r="D20" s="48">
        <v>9276831.5900000017</v>
      </c>
      <c r="E20" s="39"/>
      <c r="F20" s="39"/>
      <c r="G20" s="39"/>
      <c r="H20" s="39"/>
      <c r="I20" s="39"/>
      <c r="J20" s="39"/>
      <c r="K20" s="39"/>
      <c r="L20" s="50">
        <f>(D20/$D$23)*12685000</f>
        <v>514144.88134180993</v>
      </c>
      <c r="M20" s="51"/>
      <c r="N20" s="51">
        <f t="shared" si="1"/>
        <v>-5.5422465779807242</v>
      </c>
      <c r="O20" s="52"/>
      <c r="P20" s="48">
        <v>150439.17000000007</v>
      </c>
      <c r="Q20" s="39"/>
      <c r="R20" s="51">
        <v>-20</v>
      </c>
      <c r="S20" s="51"/>
      <c r="T20" s="53">
        <f t="shared" si="2"/>
        <v>30087.834000000013</v>
      </c>
      <c r="U20" s="39"/>
      <c r="V20" s="54">
        <f t="shared" si="3"/>
        <v>544232.7153418099</v>
      </c>
      <c r="W20" s="39"/>
      <c r="X20" s="55">
        <f t="shared" si="4"/>
        <v>9427270.7600000016</v>
      </c>
      <c r="Y20" s="39"/>
      <c r="Z20" s="51">
        <f t="shared" si="0"/>
        <v>-6</v>
      </c>
    </row>
    <row r="21" spans="1:26" s="4" customFormat="1" ht="15">
      <c r="A21" s="46">
        <v>316</v>
      </c>
      <c r="B21" s="47" t="s">
        <v>25</v>
      </c>
      <c r="C21" s="39"/>
      <c r="D21" s="56">
        <v>404987.45999999996</v>
      </c>
      <c r="E21" s="39"/>
      <c r="F21" s="39"/>
      <c r="G21" s="39"/>
      <c r="H21" s="39"/>
      <c r="I21" s="39"/>
      <c r="J21" s="39"/>
      <c r="K21" s="39"/>
      <c r="L21" s="57">
        <f>(D21/$D$23)*12685000</f>
        <v>22445.403643101054</v>
      </c>
      <c r="M21" s="51"/>
      <c r="N21" s="51">
        <f t="shared" si="1"/>
        <v>-5.5422465779807242</v>
      </c>
      <c r="O21" s="52"/>
      <c r="P21" s="56">
        <v>27998.749999999993</v>
      </c>
      <c r="Q21" s="39"/>
      <c r="R21" s="51">
        <v>-5</v>
      </c>
      <c r="S21" s="51"/>
      <c r="T21" s="58">
        <f t="shared" si="2"/>
        <v>1399.9374999999998</v>
      </c>
      <c r="U21" s="39"/>
      <c r="V21" s="59">
        <f t="shared" si="3"/>
        <v>23845.341143101054</v>
      </c>
      <c r="W21" s="39"/>
      <c r="X21" s="60">
        <f t="shared" si="4"/>
        <v>432986.20999999996</v>
      </c>
      <c r="Y21" s="39"/>
      <c r="Z21" s="51">
        <f t="shared" si="0"/>
        <v>-6</v>
      </c>
    </row>
    <row r="22" spans="1:26" s="4" customFormat="1" ht="15">
      <c r="A22" s="46"/>
      <c r="B22" s="38"/>
      <c r="C22" s="39"/>
      <c r="D22" s="40"/>
      <c r="E22" s="41"/>
      <c r="F22" s="41"/>
      <c r="G22" s="41"/>
      <c r="H22" s="41"/>
      <c r="I22" s="41"/>
      <c r="J22" s="41"/>
      <c r="K22" s="41"/>
      <c r="L22" s="40"/>
      <c r="M22" s="40"/>
      <c r="N22" s="42"/>
      <c r="O22" s="43"/>
      <c r="P22" s="40"/>
      <c r="Q22" s="41"/>
      <c r="R22" s="44"/>
      <c r="S22" s="41"/>
      <c r="T22" s="40"/>
      <c r="U22" s="41"/>
      <c r="V22" s="45"/>
      <c r="W22" s="41"/>
      <c r="X22" s="40"/>
      <c r="Y22" s="41"/>
      <c r="Z22" s="42"/>
    </row>
    <row r="23" spans="1:26" s="4" customFormat="1" ht="15">
      <c r="A23" s="61" t="s">
        <v>29</v>
      </c>
      <c r="B23" s="38"/>
      <c r="C23" s="39"/>
      <c r="D23" s="62">
        <f>+SUBTOTAL(9,D17:D22)</f>
        <v>228878304.51999998</v>
      </c>
      <c r="E23" s="41"/>
      <c r="F23" s="41"/>
      <c r="G23" s="41"/>
      <c r="H23" s="41">
        <v>148</v>
      </c>
      <c r="I23" s="41"/>
      <c r="J23" s="63">
        <v>85.709459459459453</v>
      </c>
      <c r="K23" s="41"/>
      <c r="L23" s="62">
        <f>+SUBTOTAL(9,L17:L22)</f>
        <v>12685000.000000002</v>
      </c>
      <c r="M23" s="40"/>
      <c r="N23" s="42"/>
      <c r="O23" s="43"/>
      <c r="P23" s="62">
        <f>+SUBTOTAL(9,P17:P22)</f>
        <v>9023242.7200000007</v>
      </c>
      <c r="Q23" s="41"/>
      <c r="R23" s="44"/>
      <c r="S23" s="41"/>
      <c r="T23" s="62">
        <f>+SUBTOTAL(9,T17:T22)</f>
        <v>1785186.2709999999</v>
      </c>
      <c r="U23" s="41"/>
      <c r="V23" s="62">
        <f>+SUBTOTAL(9,V17:V22)</f>
        <v>14470186.271000002</v>
      </c>
      <c r="W23" s="41"/>
      <c r="X23" s="62">
        <f>+SUBTOTAL(9,X17:X22)</f>
        <v>237901547.23999998</v>
      </c>
      <c r="Y23" s="41"/>
      <c r="Z23" s="42">
        <f t="shared" ref="Z23" si="5">-ROUND(V23/X23*100,0)</f>
        <v>-6</v>
      </c>
    </row>
    <row r="24" spans="1:26" s="4" customFormat="1" ht="15">
      <c r="A24" s="46"/>
      <c r="B24" s="38"/>
      <c r="C24" s="39"/>
      <c r="D24" s="40"/>
      <c r="E24" s="41"/>
      <c r="F24" s="41"/>
      <c r="G24" s="41"/>
      <c r="H24" s="41"/>
      <c r="I24" s="41"/>
      <c r="J24" s="41"/>
      <c r="K24" s="41"/>
      <c r="L24" s="40"/>
      <c r="M24" s="40"/>
      <c r="N24" s="42"/>
      <c r="O24" s="43"/>
      <c r="P24" s="40"/>
      <c r="Q24" s="41"/>
      <c r="R24" s="44"/>
      <c r="S24" s="41"/>
      <c r="T24" s="40"/>
      <c r="U24" s="41"/>
      <c r="V24" s="45"/>
      <c r="W24" s="41"/>
      <c r="X24" s="40"/>
      <c r="Y24" s="41"/>
      <c r="Z24" s="42"/>
    </row>
    <row r="25" spans="1:26" s="4" customFormat="1" ht="15">
      <c r="A25" s="37" t="s">
        <v>30</v>
      </c>
      <c r="B25" s="38"/>
      <c r="C25" s="39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s="4" customFormat="1" ht="15">
      <c r="A26" s="46"/>
      <c r="B26" s="38"/>
      <c r="C26" s="39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s="4" customFormat="1" ht="15">
      <c r="A27" s="46"/>
      <c r="B27" s="49" t="s">
        <v>7</v>
      </c>
      <c r="C27" s="39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s="4" customFormat="1" ht="15">
      <c r="A28" s="46">
        <v>311</v>
      </c>
      <c r="B28" s="47" t="s">
        <v>21</v>
      </c>
      <c r="C28" s="39"/>
      <c r="D28" s="48">
        <v>15130306.459999997</v>
      </c>
      <c r="E28" s="39"/>
      <c r="F28" s="39"/>
      <c r="G28" s="39"/>
      <c r="H28" s="39"/>
      <c r="I28" s="39"/>
      <c r="J28" s="39"/>
      <c r="K28" s="39"/>
      <c r="L28" s="50">
        <f>((D28/$D$67)*52662000)</f>
        <v>565789.10703799233</v>
      </c>
      <c r="M28" s="51"/>
      <c r="N28" s="51">
        <f>-L28/D28*100</f>
        <v>-3.7394424794617973</v>
      </c>
      <c r="O28" s="52"/>
      <c r="P28" s="48">
        <v>137742.75</v>
      </c>
      <c r="Q28" s="39"/>
      <c r="R28" s="51">
        <v>-30</v>
      </c>
      <c r="S28" s="51"/>
      <c r="T28" s="53">
        <f>-P28*R28/100</f>
        <v>41322.824999999997</v>
      </c>
      <c r="U28" s="39"/>
      <c r="V28" s="54">
        <f>-D28*N28/100+T28</f>
        <v>607111.9320379924</v>
      </c>
      <c r="W28" s="39"/>
      <c r="X28" s="55">
        <f>+D28+P28</f>
        <v>15268049.209999997</v>
      </c>
      <c r="Y28" s="39"/>
      <c r="Z28" s="51">
        <f t="shared" ref="Z28:Z33" si="6">-ROUND(V28/X28*100,0)</f>
        <v>-4</v>
      </c>
    </row>
    <row r="29" spans="1:26" s="4" customFormat="1" ht="15">
      <c r="A29" s="46">
        <v>312</v>
      </c>
      <c r="B29" s="47" t="s">
        <v>22</v>
      </c>
      <c r="C29" s="39"/>
      <c r="D29" s="48">
        <v>171222107.02999994</v>
      </c>
      <c r="E29" s="39"/>
      <c r="F29" s="39"/>
      <c r="G29" s="39"/>
      <c r="H29" s="39"/>
      <c r="I29" s="39"/>
      <c r="J29" s="39"/>
      <c r="K29" s="39"/>
      <c r="L29" s="50">
        <f>((D29/$D$67)*52662000)</f>
        <v>6402752.2045093607</v>
      </c>
      <c r="M29" s="51"/>
      <c r="N29" s="51">
        <f t="shared" ref="N29:N33" si="7">-L29/D29*100</f>
        <v>-3.7394424794617964</v>
      </c>
      <c r="O29" s="52"/>
      <c r="P29" s="48">
        <v>3307143.7899999991</v>
      </c>
      <c r="Q29" s="39"/>
      <c r="R29" s="51">
        <v>-20</v>
      </c>
      <c r="S29" s="51"/>
      <c r="T29" s="53">
        <f t="shared" ref="T29:T32" si="8">-P29*R29/100</f>
        <v>661428.7579999998</v>
      </c>
      <c r="U29" s="39"/>
      <c r="V29" s="54">
        <f t="shared" ref="V29:V32" si="9">-D29*N29/100+T29</f>
        <v>7064180.9625093602</v>
      </c>
      <c r="W29" s="39"/>
      <c r="X29" s="55">
        <f t="shared" ref="X29:X32" si="10">+D29+P29</f>
        <v>174529250.81999993</v>
      </c>
      <c r="Y29" s="39"/>
      <c r="Z29" s="51">
        <f t="shared" si="6"/>
        <v>-4</v>
      </c>
    </row>
    <row r="30" spans="1:26" s="4" customFormat="1" ht="15">
      <c r="A30" s="46">
        <v>314</v>
      </c>
      <c r="B30" s="47" t="s">
        <v>23</v>
      </c>
      <c r="C30" s="39"/>
      <c r="D30" s="48">
        <v>45080600.560000002</v>
      </c>
      <c r="E30" s="39"/>
      <c r="F30" s="39"/>
      <c r="G30" s="39"/>
      <c r="H30" s="39"/>
      <c r="I30" s="39"/>
      <c r="J30" s="39"/>
      <c r="K30" s="39"/>
      <c r="L30" s="50">
        <f>((D30/$D$67)*52662000)</f>
        <v>1685763.1273371323</v>
      </c>
      <c r="M30" s="51"/>
      <c r="N30" s="51">
        <f t="shared" si="7"/>
        <v>-3.7394424794617955</v>
      </c>
      <c r="O30" s="52"/>
      <c r="P30" s="48">
        <v>1045908.5700000002</v>
      </c>
      <c r="Q30" s="39"/>
      <c r="R30" s="51">
        <v>-15</v>
      </c>
      <c r="S30" s="51"/>
      <c r="T30" s="53">
        <f t="shared" si="8"/>
        <v>156886.28550000003</v>
      </c>
      <c r="U30" s="39"/>
      <c r="V30" s="54">
        <f t="shared" si="9"/>
        <v>1842649.4128371321</v>
      </c>
      <c r="W30" s="39"/>
      <c r="X30" s="55">
        <f t="shared" si="10"/>
        <v>46126509.130000003</v>
      </c>
      <c r="Y30" s="39"/>
      <c r="Z30" s="51">
        <f t="shared" si="6"/>
        <v>-4</v>
      </c>
    </row>
    <row r="31" spans="1:26" s="4" customFormat="1" ht="15">
      <c r="A31" s="46">
        <v>315</v>
      </c>
      <c r="B31" s="47" t="s">
        <v>24</v>
      </c>
      <c r="C31" s="39"/>
      <c r="D31" s="48">
        <v>10848658.780000003</v>
      </c>
      <c r="E31" s="39"/>
      <c r="F31" s="39"/>
      <c r="G31" s="39"/>
      <c r="H31" s="39"/>
      <c r="I31" s="39"/>
      <c r="J31" s="39"/>
      <c r="K31" s="39"/>
      <c r="L31" s="50">
        <f>((D31/$D$67)*52662000)</f>
        <v>405679.354871182</v>
      </c>
      <c r="M31" s="51"/>
      <c r="N31" s="51">
        <f t="shared" si="7"/>
        <v>-3.7394424794617964</v>
      </c>
      <c r="O31" s="52"/>
      <c r="P31" s="48">
        <v>125391.80000000002</v>
      </c>
      <c r="Q31" s="39"/>
      <c r="R31" s="51">
        <v>-20</v>
      </c>
      <c r="S31" s="51"/>
      <c r="T31" s="53">
        <f t="shared" si="8"/>
        <v>25078.360000000004</v>
      </c>
      <c r="U31" s="39"/>
      <c r="V31" s="54">
        <f t="shared" si="9"/>
        <v>430757.71487118199</v>
      </c>
      <c r="W31" s="39"/>
      <c r="X31" s="55">
        <f t="shared" si="10"/>
        <v>10974050.580000004</v>
      </c>
      <c r="Y31" s="39"/>
      <c r="Z31" s="51">
        <f t="shared" si="6"/>
        <v>-4</v>
      </c>
    </row>
    <row r="32" spans="1:26" s="4" customFormat="1" ht="15">
      <c r="A32" s="46">
        <v>316</v>
      </c>
      <c r="B32" s="47" t="s">
        <v>25</v>
      </c>
      <c r="C32" s="39"/>
      <c r="D32" s="56">
        <v>281518.37</v>
      </c>
      <c r="E32" s="39"/>
      <c r="F32" s="39"/>
      <c r="G32" s="39"/>
      <c r="H32" s="39"/>
      <c r="I32" s="39"/>
      <c r="J32" s="39"/>
      <c r="K32" s="39"/>
      <c r="L32" s="57">
        <f>((D32/$D$67)*52662000)</f>
        <v>10527.217515268434</v>
      </c>
      <c r="M32" s="51"/>
      <c r="N32" s="51">
        <f t="shared" si="7"/>
        <v>-3.7394424794617964</v>
      </c>
      <c r="O32" s="52"/>
      <c r="P32" s="56">
        <v>15923.539999999999</v>
      </c>
      <c r="Q32" s="39"/>
      <c r="R32" s="51">
        <v>-5</v>
      </c>
      <c r="S32" s="51"/>
      <c r="T32" s="58">
        <f t="shared" si="8"/>
        <v>796.17700000000002</v>
      </c>
      <c r="U32" s="39"/>
      <c r="V32" s="59">
        <f t="shared" si="9"/>
        <v>11323.394515268432</v>
      </c>
      <c r="W32" s="39"/>
      <c r="X32" s="60">
        <f t="shared" si="10"/>
        <v>297441.90999999997</v>
      </c>
      <c r="Y32" s="39"/>
      <c r="Z32" s="51">
        <f t="shared" si="6"/>
        <v>-4</v>
      </c>
    </row>
    <row r="33" spans="1:26" s="4" customFormat="1" ht="15">
      <c r="A33" s="46"/>
      <c r="B33" s="38" t="s">
        <v>31</v>
      </c>
      <c r="C33" s="39"/>
      <c r="D33" s="40">
        <f>+SUBTOTAL(9,D28:D32)</f>
        <v>242563191.19999996</v>
      </c>
      <c r="E33" s="41"/>
      <c r="F33" s="41"/>
      <c r="G33" s="41"/>
      <c r="H33" s="41"/>
      <c r="I33" s="41"/>
      <c r="J33" s="41"/>
      <c r="K33" s="41"/>
      <c r="L33" s="40">
        <f>+SUBTOTAL(9,L28:L32)</f>
        <v>9070511.0112709366</v>
      </c>
      <c r="M33" s="40"/>
      <c r="N33" s="42">
        <f t="shared" si="7"/>
        <v>-3.7394424794617964</v>
      </c>
      <c r="O33" s="43"/>
      <c r="P33" s="40">
        <f>+SUBTOTAL(9,P28:P32)</f>
        <v>4632110.4499999993</v>
      </c>
      <c r="Q33" s="41"/>
      <c r="R33" s="44"/>
      <c r="S33" s="41"/>
      <c r="T33" s="40">
        <f>+SUBTOTAL(9,T28:T32)</f>
        <v>885512.40549999976</v>
      </c>
      <c r="U33" s="41"/>
      <c r="V33" s="45">
        <f>+SUBTOTAL(9,V28:V32)</f>
        <v>9956023.4167709351</v>
      </c>
      <c r="W33" s="41"/>
      <c r="X33" s="40">
        <f>+SUBTOTAL(9,X28:X32)</f>
        <v>247195301.64999995</v>
      </c>
      <c r="Y33" s="41"/>
      <c r="Z33" s="42">
        <f t="shared" si="6"/>
        <v>-4</v>
      </c>
    </row>
    <row r="34" spans="1:26" s="4" customFormat="1" ht="15">
      <c r="A34" s="46"/>
      <c r="B34" s="47"/>
      <c r="C34" s="39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</row>
    <row r="35" spans="1:26" s="4" customFormat="1" ht="15">
      <c r="A35" s="46"/>
      <c r="B35" s="49" t="s">
        <v>8</v>
      </c>
      <c r="C35" s="39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s="4" customFormat="1" ht="15">
      <c r="A36" s="46">
        <v>311</v>
      </c>
      <c r="B36" s="47" t="s">
        <v>21</v>
      </c>
      <c r="C36" s="39"/>
      <c r="D36" s="48">
        <v>12482820.300000001</v>
      </c>
      <c r="E36" s="39"/>
      <c r="F36" s="39"/>
      <c r="G36" s="39"/>
      <c r="H36" s="39"/>
      <c r="I36" s="39"/>
      <c r="J36" s="39"/>
      <c r="K36" s="39"/>
      <c r="L36" s="50">
        <f>((D36/$D$67)*52662000)</f>
        <v>466787.88493308047</v>
      </c>
      <c r="M36" s="51"/>
      <c r="N36" s="51">
        <f>-L36/D36*100</f>
        <v>-3.7394424794617964</v>
      </c>
      <c r="O36" s="52"/>
      <c r="P36" s="48">
        <v>236106.11</v>
      </c>
      <c r="Q36" s="39"/>
      <c r="R36" s="51">
        <v>-30</v>
      </c>
      <c r="S36" s="51"/>
      <c r="T36" s="53">
        <f>-P36*R36/100</f>
        <v>70831.832999999999</v>
      </c>
      <c r="U36" s="39"/>
      <c r="V36" s="54">
        <f>-D36*N36/100+T36</f>
        <v>537619.71793308051</v>
      </c>
      <c r="W36" s="39"/>
      <c r="X36" s="55">
        <f>+D36+P36</f>
        <v>12718926.41</v>
      </c>
      <c r="Y36" s="39"/>
      <c r="Z36" s="51">
        <f t="shared" ref="Z36:Z41" si="11">-ROUND(V36/X36*100,0)</f>
        <v>-4</v>
      </c>
    </row>
    <row r="37" spans="1:26" s="4" customFormat="1" ht="15">
      <c r="A37" s="46">
        <v>312</v>
      </c>
      <c r="B37" s="47" t="s">
        <v>22</v>
      </c>
      <c r="C37" s="39"/>
      <c r="D37" s="48">
        <v>164871894.28999999</v>
      </c>
      <c r="E37" s="39"/>
      <c r="F37" s="39"/>
      <c r="G37" s="39"/>
      <c r="H37" s="39"/>
      <c r="I37" s="39"/>
      <c r="J37" s="39"/>
      <c r="K37" s="39"/>
      <c r="L37" s="50">
        <f>((D37/$D$67)*52662000)</f>
        <v>6165289.6517736074</v>
      </c>
      <c r="M37" s="51"/>
      <c r="N37" s="51">
        <f t="shared" ref="N37:N41" si="12">-L37/D37*100</f>
        <v>-3.7394424794617964</v>
      </c>
      <c r="O37" s="52"/>
      <c r="P37" s="48">
        <v>6834602.1000000034</v>
      </c>
      <c r="Q37" s="39"/>
      <c r="R37" s="51">
        <v>-20</v>
      </c>
      <c r="S37" s="51"/>
      <c r="T37" s="53">
        <f t="shared" ref="T37:T40" si="13">-P37*R37/100</f>
        <v>1366920.4200000006</v>
      </c>
      <c r="U37" s="39"/>
      <c r="V37" s="54">
        <f t="shared" ref="V37:V40" si="14">-D37*N37/100+T37</f>
        <v>7532210.0717736082</v>
      </c>
      <c r="W37" s="39"/>
      <c r="X37" s="55">
        <f t="shared" ref="X37:X40" si="15">+D37+P37</f>
        <v>171706496.38999999</v>
      </c>
      <c r="Y37" s="39"/>
      <c r="Z37" s="51">
        <f t="shared" si="11"/>
        <v>-4</v>
      </c>
    </row>
    <row r="38" spans="1:26" s="4" customFormat="1" ht="15">
      <c r="A38" s="46">
        <v>314</v>
      </c>
      <c r="B38" s="47" t="s">
        <v>23</v>
      </c>
      <c r="C38" s="39"/>
      <c r="D38" s="48">
        <v>56510745.469999999</v>
      </c>
      <c r="E38" s="39"/>
      <c r="F38" s="39"/>
      <c r="G38" s="39"/>
      <c r="H38" s="39"/>
      <c r="I38" s="39"/>
      <c r="J38" s="39"/>
      <c r="K38" s="39"/>
      <c r="L38" s="50">
        <f>((D38/$D$67)*52662000)</f>
        <v>2113186.8215657128</v>
      </c>
      <c r="M38" s="51"/>
      <c r="N38" s="51">
        <f t="shared" si="12"/>
        <v>-3.7394424794617964</v>
      </c>
      <c r="O38" s="52"/>
      <c r="P38" s="48">
        <v>2345142.77</v>
      </c>
      <c r="Q38" s="39"/>
      <c r="R38" s="51">
        <v>-15</v>
      </c>
      <c r="S38" s="51"/>
      <c r="T38" s="53">
        <f t="shared" si="13"/>
        <v>351771.41549999994</v>
      </c>
      <c r="U38" s="39"/>
      <c r="V38" s="54">
        <f t="shared" si="14"/>
        <v>2464958.2370657129</v>
      </c>
      <c r="W38" s="39"/>
      <c r="X38" s="55">
        <f t="shared" si="15"/>
        <v>58855888.240000002</v>
      </c>
      <c r="Y38" s="39"/>
      <c r="Z38" s="51">
        <f t="shared" si="11"/>
        <v>-4</v>
      </c>
    </row>
    <row r="39" spans="1:26" s="4" customFormat="1" ht="15">
      <c r="A39" s="46">
        <v>315</v>
      </c>
      <c r="B39" s="47" t="s">
        <v>24</v>
      </c>
      <c r="C39" s="39"/>
      <c r="D39" s="48">
        <v>8844653.8499999978</v>
      </c>
      <c r="E39" s="39"/>
      <c r="F39" s="39"/>
      <c r="G39" s="39"/>
      <c r="H39" s="39"/>
      <c r="I39" s="39"/>
      <c r="J39" s="39"/>
      <c r="K39" s="39"/>
      <c r="L39" s="50">
        <f>((D39/$D$67)*52662000)</f>
        <v>330740.74322825315</v>
      </c>
      <c r="M39" s="51"/>
      <c r="N39" s="51">
        <f t="shared" si="12"/>
        <v>-3.7394424794617964</v>
      </c>
      <c r="O39" s="52"/>
      <c r="P39" s="48">
        <v>213015.89999999991</v>
      </c>
      <c r="Q39" s="39"/>
      <c r="R39" s="51">
        <v>-20</v>
      </c>
      <c r="S39" s="51"/>
      <c r="T39" s="53">
        <f t="shared" si="13"/>
        <v>42603.179999999978</v>
      </c>
      <c r="U39" s="39"/>
      <c r="V39" s="54">
        <f t="shared" si="14"/>
        <v>373343.92322825314</v>
      </c>
      <c r="W39" s="39"/>
      <c r="X39" s="55">
        <f t="shared" si="15"/>
        <v>9057669.7499999981</v>
      </c>
      <c r="Y39" s="39"/>
      <c r="Z39" s="51">
        <f t="shared" si="11"/>
        <v>-4</v>
      </c>
    </row>
    <row r="40" spans="1:26" s="4" customFormat="1" ht="15">
      <c r="A40" s="46">
        <v>316</v>
      </c>
      <c r="B40" s="47" t="s">
        <v>25</v>
      </c>
      <c r="C40" s="39"/>
      <c r="D40" s="56">
        <v>169121.56999999998</v>
      </c>
      <c r="E40" s="39"/>
      <c r="F40" s="39"/>
      <c r="G40" s="39"/>
      <c r="H40" s="39"/>
      <c r="I40" s="39"/>
      <c r="J40" s="39"/>
      <c r="K40" s="39"/>
      <c r="L40" s="57">
        <f>((D40/$D$67)*52662000)</f>
        <v>6324.2038305127171</v>
      </c>
      <c r="M40" s="51"/>
      <c r="N40" s="51">
        <f t="shared" si="12"/>
        <v>-3.7394424794617964</v>
      </c>
      <c r="O40" s="52"/>
      <c r="P40" s="56">
        <v>19363.810000000005</v>
      </c>
      <c r="Q40" s="39"/>
      <c r="R40" s="51">
        <v>-5</v>
      </c>
      <c r="S40" s="51"/>
      <c r="T40" s="58">
        <f t="shared" si="13"/>
        <v>968.19050000000016</v>
      </c>
      <c r="U40" s="39"/>
      <c r="V40" s="59">
        <f t="shared" si="14"/>
        <v>7292.3943305127177</v>
      </c>
      <c r="W40" s="39"/>
      <c r="X40" s="60">
        <f t="shared" si="15"/>
        <v>188485.37999999998</v>
      </c>
      <c r="Y40" s="39"/>
      <c r="Z40" s="51">
        <f t="shared" si="11"/>
        <v>-4</v>
      </c>
    </row>
    <row r="41" spans="1:26" s="4" customFormat="1" ht="15">
      <c r="A41" s="46"/>
      <c r="B41" s="38" t="s">
        <v>32</v>
      </c>
      <c r="C41" s="39"/>
      <c r="D41" s="40">
        <f>+SUBTOTAL(9,D36:D40)</f>
        <v>242879235.47999999</v>
      </c>
      <c r="E41" s="41"/>
      <c r="F41" s="41"/>
      <c r="G41" s="41"/>
      <c r="H41" s="41"/>
      <c r="I41" s="41"/>
      <c r="J41" s="41"/>
      <c r="K41" s="41"/>
      <c r="L41" s="40">
        <f>+SUBTOTAL(9,L36:L40)</f>
        <v>9082329.305331165</v>
      </c>
      <c r="M41" s="40"/>
      <c r="N41" s="42">
        <f t="shared" si="12"/>
        <v>-3.7394424794617955</v>
      </c>
      <c r="O41" s="43"/>
      <c r="P41" s="40">
        <f>+SUBTOTAL(9,P36:P40)</f>
        <v>9648230.6900000051</v>
      </c>
      <c r="Q41" s="41"/>
      <c r="R41" s="44"/>
      <c r="S41" s="41"/>
      <c r="T41" s="40">
        <f>+SUBTOTAL(9,T36:T40)</f>
        <v>1833095.0390000006</v>
      </c>
      <c r="U41" s="41"/>
      <c r="V41" s="45">
        <f>+SUBTOTAL(9,V36:V40)</f>
        <v>10915424.344331168</v>
      </c>
      <c r="W41" s="41"/>
      <c r="X41" s="40">
        <f>+SUBTOTAL(9,X36:X40)</f>
        <v>252527466.16999999</v>
      </c>
      <c r="Y41" s="41"/>
      <c r="Z41" s="42">
        <f t="shared" si="11"/>
        <v>-4</v>
      </c>
    </row>
    <row r="42" spans="1:26" s="4" customFormat="1" ht="15">
      <c r="A42" s="46"/>
      <c r="B42" s="47"/>
      <c r="C42" s="39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s="4" customFormat="1" ht="15">
      <c r="A43" s="46"/>
      <c r="B43" s="49" t="s">
        <v>9</v>
      </c>
      <c r="C43" s="39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s="4" customFormat="1" ht="15">
      <c r="A44" s="46">
        <v>311</v>
      </c>
      <c r="B44" s="47" t="s">
        <v>21</v>
      </c>
      <c r="C44" s="39"/>
      <c r="D44" s="48">
        <v>13833101.940000003</v>
      </c>
      <c r="E44" s="39"/>
      <c r="F44" s="39"/>
      <c r="G44" s="39"/>
      <c r="H44" s="39"/>
      <c r="I44" s="39"/>
      <c r="J44" s="39"/>
      <c r="K44" s="39"/>
      <c r="L44" s="50">
        <f>((D44/$D$67)*52662000)</f>
        <v>517280.89017161401</v>
      </c>
      <c r="M44" s="51"/>
      <c r="N44" s="51">
        <f>-L44/D44*100</f>
        <v>-3.7394424794617964</v>
      </c>
      <c r="O44" s="52"/>
      <c r="P44" s="48">
        <v>233505.59</v>
      </c>
      <c r="Q44" s="39"/>
      <c r="R44" s="51">
        <v>-30</v>
      </c>
      <c r="S44" s="51"/>
      <c r="T44" s="53">
        <f>-P44*R44/100</f>
        <v>70051.676999999996</v>
      </c>
      <c r="U44" s="39"/>
      <c r="V44" s="54">
        <f>-D44*N44/100+T44</f>
        <v>587332.56717161404</v>
      </c>
      <c r="W44" s="39"/>
      <c r="X44" s="55">
        <f>+D44+P44</f>
        <v>14066607.530000003</v>
      </c>
      <c r="Y44" s="39"/>
      <c r="Z44" s="51">
        <f t="shared" ref="Z44:Z49" si="16">-ROUND(V44/X44*100,0)</f>
        <v>-4</v>
      </c>
    </row>
    <row r="45" spans="1:26" s="4" customFormat="1" ht="15">
      <c r="A45" s="46">
        <v>312</v>
      </c>
      <c r="B45" s="47" t="s">
        <v>22</v>
      </c>
      <c r="C45" s="39"/>
      <c r="D45" s="48">
        <v>261167809.41</v>
      </c>
      <c r="E45" s="39"/>
      <c r="F45" s="39"/>
      <c r="G45" s="39"/>
      <c r="H45" s="39"/>
      <c r="I45" s="39"/>
      <c r="J45" s="39"/>
      <c r="K45" s="39"/>
      <c r="L45" s="50">
        <f>((D45/$D$67)*52662000)</f>
        <v>9766220.007757362</v>
      </c>
      <c r="M45" s="51"/>
      <c r="N45" s="51">
        <f t="shared" ref="N45:N49" si="17">-L45/D45*100</f>
        <v>-3.7394424794617964</v>
      </c>
      <c r="O45" s="52"/>
      <c r="P45" s="48">
        <v>8182833.2100000009</v>
      </c>
      <c r="Q45" s="39"/>
      <c r="R45" s="51">
        <v>-20</v>
      </c>
      <c r="S45" s="51"/>
      <c r="T45" s="53">
        <f t="shared" ref="T45:T48" si="18">-P45*R45/100</f>
        <v>1636566.6420000002</v>
      </c>
      <c r="U45" s="39"/>
      <c r="V45" s="54">
        <f t="shared" ref="V45:V48" si="19">-D45*N45/100+T45</f>
        <v>11402786.649757365</v>
      </c>
      <c r="W45" s="39"/>
      <c r="X45" s="55">
        <f t="shared" ref="X45:X48" si="20">+D45+P45</f>
        <v>269350642.62</v>
      </c>
      <c r="Y45" s="39"/>
      <c r="Z45" s="51">
        <f t="shared" si="16"/>
        <v>-4</v>
      </c>
    </row>
    <row r="46" spans="1:26" s="4" customFormat="1" ht="15">
      <c r="A46" s="46">
        <v>314</v>
      </c>
      <c r="B46" s="47" t="s">
        <v>23</v>
      </c>
      <c r="C46" s="39"/>
      <c r="D46" s="48">
        <v>41178671.120000005</v>
      </c>
      <c r="E46" s="39"/>
      <c r="F46" s="39"/>
      <c r="G46" s="39"/>
      <c r="H46" s="39"/>
      <c r="I46" s="39"/>
      <c r="J46" s="39"/>
      <c r="K46" s="39"/>
      <c r="L46" s="50">
        <f>((D46/$D$67)*52662000)</f>
        <v>1539852.7203391467</v>
      </c>
      <c r="M46" s="51"/>
      <c r="N46" s="51">
        <f t="shared" si="17"/>
        <v>-3.7394424794617955</v>
      </c>
      <c r="O46" s="52"/>
      <c r="P46" s="48">
        <v>2142087.29</v>
      </c>
      <c r="Q46" s="39"/>
      <c r="R46" s="51">
        <v>-15</v>
      </c>
      <c r="S46" s="51"/>
      <c r="T46" s="53">
        <f t="shared" si="18"/>
        <v>321313.09350000002</v>
      </c>
      <c r="U46" s="39"/>
      <c r="V46" s="54">
        <f t="shared" si="19"/>
        <v>1861165.8138391464</v>
      </c>
      <c r="W46" s="39"/>
      <c r="X46" s="55">
        <f t="shared" si="20"/>
        <v>43320758.410000004</v>
      </c>
      <c r="Y46" s="39"/>
      <c r="Z46" s="51">
        <f t="shared" si="16"/>
        <v>-4</v>
      </c>
    </row>
    <row r="47" spans="1:26" s="4" customFormat="1" ht="15">
      <c r="A47" s="46">
        <v>315</v>
      </c>
      <c r="B47" s="47" t="s">
        <v>24</v>
      </c>
      <c r="C47" s="39"/>
      <c r="D47" s="48">
        <v>8553261.7799999993</v>
      </c>
      <c r="E47" s="39"/>
      <c r="F47" s="39"/>
      <c r="G47" s="39"/>
      <c r="H47" s="39"/>
      <c r="I47" s="39"/>
      <c r="J47" s="39"/>
      <c r="K47" s="39"/>
      <c r="L47" s="50">
        <f>((D47/$D$67)*52662000)</f>
        <v>319844.30438089016</v>
      </c>
      <c r="M47" s="51"/>
      <c r="N47" s="51">
        <f t="shared" si="17"/>
        <v>-3.7394424794617964</v>
      </c>
      <c r="O47" s="52"/>
      <c r="P47" s="48">
        <v>169807.21999999997</v>
      </c>
      <c r="Q47" s="39"/>
      <c r="R47" s="51">
        <v>-20</v>
      </c>
      <c r="S47" s="51"/>
      <c r="T47" s="53">
        <f t="shared" si="18"/>
        <v>33961.443999999996</v>
      </c>
      <c r="U47" s="39"/>
      <c r="V47" s="54">
        <f t="shared" si="19"/>
        <v>353805.74838089017</v>
      </c>
      <c r="W47" s="39"/>
      <c r="X47" s="55">
        <f t="shared" si="20"/>
        <v>8723069</v>
      </c>
      <c r="Y47" s="39"/>
      <c r="Z47" s="51">
        <f t="shared" si="16"/>
        <v>-4</v>
      </c>
    </row>
    <row r="48" spans="1:26" s="4" customFormat="1" ht="15">
      <c r="A48" s="46">
        <v>316</v>
      </c>
      <c r="B48" s="47" t="s">
        <v>25</v>
      </c>
      <c r="C48" s="39"/>
      <c r="D48" s="56">
        <v>164391.16</v>
      </c>
      <c r="E48" s="39"/>
      <c r="F48" s="39"/>
      <c r="G48" s="39"/>
      <c r="H48" s="39"/>
      <c r="I48" s="39"/>
      <c r="J48" s="39"/>
      <c r="K48" s="39"/>
      <c r="L48" s="57">
        <f>((D48/$D$67)*52662000)</f>
        <v>6147.3128695200085</v>
      </c>
      <c r="M48" s="51"/>
      <c r="N48" s="51">
        <f t="shared" si="17"/>
        <v>-3.7394424794617964</v>
      </c>
      <c r="O48" s="52"/>
      <c r="P48" s="56">
        <v>18537.18</v>
      </c>
      <c r="Q48" s="39"/>
      <c r="R48" s="51">
        <v>-5</v>
      </c>
      <c r="S48" s="51"/>
      <c r="T48" s="58">
        <f t="shared" si="18"/>
        <v>926.85899999999992</v>
      </c>
      <c r="U48" s="39"/>
      <c r="V48" s="59">
        <f t="shared" si="19"/>
        <v>7074.1718695200088</v>
      </c>
      <c r="W48" s="39"/>
      <c r="X48" s="60">
        <f t="shared" si="20"/>
        <v>182928.34</v>
      </c>
      <c r="Y48" s="39"/>
      <c r="Z48" s="51">
        <f t="shared" si="16"/>
        <v>-4</v>
      </c>
    </row>
    <row r="49" spans="1:26" s="4" customFormat="1" ht="15">
      <c r="A49" s="46"/>
      <c r="B49" s="38" t="s">
        <v>33</v>
      </c>
      <c r="C49" s="39"/>
      <c r="D49" s="40">
        <f>+SUBTOTAL(9,D44:D48)</f>
        <v>324897235.41000003</v>
      </c>
      <c r="E49" s="41"/>
      <c r="F49" s="41"/>
      <c r="G49" s="41"/>
      <c r="H49" s="41"/>
      <c r="I49" s="41"/>
      <c r="J49" s="41"/>
      <c r="K49" s="41"/>
      <c r="L49" s="40">
        <f>+SUBTOTAL(9,L44:L48)</f>
        <v>12149345.235518534</v>
      </c>
      <c r="M49" s="40"/>
      <c r="N49" s="42">
        <f t="shared" si="17"/>
        <v>-3.7394424794617964</v>
      </c>
      <c r="O49" s="43"/>
      <c r="P49" s="40">
        <f>+SUBTOTAL(9,P44:P48)</f>
        <v>10746770.49</v>
      </c>
      <c r="Q49" s="41"/>
      <c r="R49" s="44"/>
      <c r="S49" s="41"/>
      <c r="T49" s="40">
        <f>+SUBTOTAL(9,T44:T48)</f>
        <v>2062819.7154999999</v>
      </c>
      <c r="U49" s="41"/>
      <c r="V49" s="45">
        <f>+SUBTOTAL(9,V44:V48)</f>
        <v>14212164.951018536</v>
      </c>
      <c r="W49" s="41"/>
      <c r="X49" s="40">
        <f>+SUBTOTAL(9,X44:X48)</f>
        <v>335644005.90000004</v>
      </c>
      <c r="Y49" s="41"/>
      <c r="Z49" s="42">
        <f t="shared" si="16"/>
        <v>-4</v>
      </c>
    </row>
    <row r="50" spans="1:26" s="4" customFormat="1" ht="15">
      <c r="A50" s="46"/>
      <c r="B50" s="38"/>
      <c r="C50" s="39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</row>
    <row r="51" spans="1:26" s="4" customFormat="1" ht="15">
      <c r="A51" s="46"/>
      <c r="B51" s="49" t="s">
        <v>10</v>
      </c>
      <c r="C51" s="39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</row>
    <row r="52" spans="1:26" s="4" customFormat="1" ht="15">
      <c r="A52" s="46">
        <v>311</v>
      </c>
      <c r="B52" s="47" t="s">
        <v>21</v>
      </c>
      <c r="C52" s="39"/>
      <c r="D52" s="48">
        <v>39271232.170000017</v>
      </c>
      <c r="E52" s="39"/>
      <c r="F52" s="39"/>
      <c r="G52" s="39"/>
      <c r="H52" s="39"/>
      <c r="I52" s="39"/>
      <c r="J52" s="39"/>
      <c r="K52" s="39"/>
      <c r="L52" s="50">
        <f>((D52/$D$67)*52662000)</f>
        <v>1468525.1379730473</v>
      </c>
      <c r="M52" s="51"/>
      <c r="N52" s="51">
        <f>-L52/D52*100</f>
        <v>-3.7394424794617964</v>
      </c>
      <c r="O52" s="52"/>
      <c r="P52" s="48">
        <v>684209.30999999994</v>
      </c>
      <c r="Q52" s="39"/>
      <c r="R52" s="51">
        <v>-30</v>
      </c>
      <c r="S52" s="51"/>
      <c r="T52" s="53">
        <f>-P52*R52/100</f>
        <v>205262.79299999998</v>
      </c>
      <c r="U52" s="39"/>
      <c r="V52" s="54">
        <f>-D52*N52/100+T52</f>
        <v>1673787.9309730472</v>
      </c>
      <c r="W52" s="39"/>
      <c r="X52" s="55">
        <f>+D52+P52</f>
        <v>39955441.480000019</v>
      </c>
      <c r="Y52" s="39"/>
      <c r="Z52" s="51">
        <f t="shared" ref="Z52:Z57" si="21">-ROUND(V52/X52*100,0)</f>
        <v>-4</v>
      </c>
    </row>
    <row r="53" spans="1:26" s="4" customFormat="1" ht="15">
      <c r="A53" s="46">
        <v>312</v>
      </c>
      <c r="B53" s="47" t="s">
        <v>22</v>
      </c>
      <c r="C53" s="39"/>
      <c r="D53" s="48">
        <v>298989014.51000005</v>
      </c>
      <c r="E53" s="39"/>
      <c r="F53" s="39"/>
      <c r="G53" s="39"/>
      <c r="H53" s="39"/>
      <c r="I53" s="39"/>
      <c r="J53" s="39"/>
      <c r="K53" s="39"/>
      <c r="L53" s="50">
        <f>((D53/$D$67)*52662000)</f>
        <v>11180522.217511136</v>
      </c>
      <c r="M53" s="51"/>
      <c r="N53" s="51">
        <f t="shared" ref="N53:N57" si="22">-L53/D53*100</f>
        <v>-3.7394424794617964</v>
      </c>
      <c r="O53" s="52"/>
      <c r="P53" s="48">
        <v>9555385.4000000041</v>
      </c>
      <c r="Q53" s="39"/>
      <c r="R53" s="51">
        <v>-20</v>
      </c>
      <c r="S53" s="51"/>
      <c r="T53" s="53">
        <f t="shared" ref="T53:T56" si="23">-P53*R53/100</f>
        <v>1911077.080000001</v>
      </c>
      <c r="U53" s="39"/>
      <c r="V53" s="54">
        <f t="shared" ref="V53:V56" si="24">-D53*N53/100+T53</f>
        <v>13091599.297511138</v>
      </c>
      <c r="W53" s="39"/>
      <c r="X53" s="55">
        <f t="shared" ref="X53:X56" si="25">+D53+P53</f>
        <v>308544399.91000003</v>
      </c>
      <c r="Y53" s="39"/>
      <c r="Z53" s="51">
        <f t="shared" si="21"/>
        <v>-4</v>
      </c>
    </row>
    <row r="54" spans="1:26" s="4" customFormat="1" ht="15">
      <c r="A54" s="46">
        <v>314</v>
      </c>
      <c r="B54" s="47" t="s">
        <v>23</v>
      </c>
      <c r="C54" s="39"/>
      <c r="D54" s="48">
        <v>44197573.589999996</v>
      </c>
      <c r="E54" s="39"/>
      <c r="F54" s="39"/>
      <c r="G54" s="39"/>
      <c r="H54" s="39"/>
      <c r="I54" s="39"/>
      <c r="J54" s="39"/>
      <c r="K54" s="39"/>
      <c r="L54" s="50">
        <f>((D54/$D$67)*52662000)</f>
        <v>1652742.8417158478</v>
      </c>
      <c r="M54" s="51"/>
      <c r="N54" s="51">
        <f t="shared" si="22"/>
        <v>-3.7394424794617964</v>
      </c>
      <c r="O54" s="52"/>
      <c r="P54" s="48">
        <v>2396481.9699999993</v>
      </c>
      <c r="Q54" s="39"/>
      <c r="R54" s="51">
        <v>-15</v>
      </c>
      <c r="S54" s="51"/>
      <c r="T54" s="53">
        <f t="shared" si="23"/>
        <v>359472.29549999989</v>
      </c>
      <c r="U54" s="39"/>
      <c r="V54" s="54">
        <f t="shared" si="24"/>
        <v>2012215.1372158476</v>
      </c>
      <c r="W54" s="39"/>
      <c r="X54" s="55">
        <f t="shared" si="25"/>
        <v>46594055.559999995</v>
      </c>
      <c r="Y54" s="39"/>
      <c r="Z54" s="51">
        <f t="shared" si="21"/>
        <v>-4</v>
      </c>
    </row>
    <row r="55" spans="1:26" s="4" customFormat="1" ht="15">
      <c r="A55" s="46">
        <v>315</v>
      </c>
      <c r="B55" s="47" t="s">
        <v>24</v>
      </c>
      <c r="C55" s="39"/>
      <c r="D55" s="48">
        <v>16701759.759999998</v>
      </c>
      <c r="E55" s="39"/>
      <c r="F55" s="39"/>
      <c r="G55" s="39"/>
      <c r="H55" s="39"/>
      <c r="I55" s="39"/>
      <c r="J55" s="39"/>
      <c r="K55" s="39"/>
      <c r="L55" s="50">
        <f>((D55/$D$67)*52662000)</f>
        <v>624552.69928309659</v>
      </c>
      <c r="M55" s="51"/>
      <c r="N55" s="51">
        <f t="shared" si="22"/>
        <v>-3.7394424794617973</v>
      </c>
      <c r="O55" s="52"/>
      <c r="P55" s="48">
        <v>344512.48</v>
      </c>
      <c r="Q55" s="39"/>
      <c r="R55" s="51">
        <v>-20</v>
      </c>
      <c r="S55" s="51"/>
      <c r="T55" s="53">
        <f t="shared" si="23"/>
        <v>68902.495999999999</v>
      </c>
      <c r="U55" s="39"/>
      <c r="V55" s="54">
        <f t="shared" si="24"/>
        <v>693455.19528309663</v>
      </c>
      <c r="W55" s="39"/>
      <c r="X55" s="55">
        <f t="shared" si="25"/>
        <v>17046272.239999998</v>
      </c>
      <c r="Y55" s="39"/>
      <c r="Z55" s="51">
        <f t="shared" si="21"/>
        <v>-4</v>
      </c>
    </row>
    <row r="56" spans="1:26" s="4" customFormat="1" ht="15">
      <c r="A56" s="46">
        <v>316</v>
      </c>
      <c r="B56" s="47" t="s">
        <v>25</v>
      </c>
      <c r="C56" s="39"/>
      <c r="D56" s="56">
        <v>1068369.33</v>
      </c>
      <c r="E56" s="39"/>
      <c r="F56" s="39"/>
      <c r="G56" s="39"/>
      <c r="H56" s="39"/>
      <c r="I56" s="39"/>
      <c r="J56" s="39"/>
      <c r="K56" s="39"/>
      <c r="L56" s="57">
        <f>((D56/$D$67)*52662000)</f>
        <v>39951.056563561382</v>
      </c>
      <c r="M56" s="51"/>
      <c r="N56" s="51">
        <f t="shared" si="22"/>
        <v>-3.7394424794617964</v>
      </c>
      <c r="O56" s="52"/>
      <c r="P56" s="56">
        <v>118958.14</v>
      </c>
      <c r="Q56" s="39"/>
      <c r="R56" s="51">
        <v>-5</v>
      </c>
      <c r="S56" s="51"/>
      <c r="T56" s="58">
        <f t="shared" si="23"/>
        <v>5947.9069999999992</v>
      </c>
      <c r="U56" s="39"/>
      <c r="V56" s="59">
        <f t="shared" si="24"/>
        <v>45898.963563561389</v>
      </c>
      <c r="W56" s="39"/>
      <c r="X56" s="60">
        <f t="shared" si="25"/>
        <v>1187327.47</v>
      </c>
      <c r="Y56" s="39"/>
      <c r="Z56" s="51">
        <f t="shared" si="21"/>
        <v>-4</v>
      </c>
    </row>
    <row r="57" spans="1:26" s="4" customFormat="1" ht="15">
      <c r="A57" s="46"/>
      <c r="B57" s="38" t="s">
        <v>34</v>
      </c>
      <c r="C57" s="39"/>
      <c r="D57" s="40">
        <f>+SUBTOTAL(9,D52:D56)</f>
        <v>400227949.36000001</v>
      </c>
      <c r="E57" s="41"/>
      <c r="F57" s="41"/>
      <c r="G57" s="41"/>
      <c r="H57" s="41"/>
      <c r="I57" s="41"/>
      <c r="J57" s="41"/>
      <c r="K57" s="41"/>
      <c r="L57" s="40">
        <f>+SUBTOTAL(9,L52:L56)</f>
        <v>14966293.953046691</v>
      </c>
      <c r="M57" s="40"/>
      <c r="N57" s="42">
        <f t="shared" si="22"/>
        <v>-3.7394424794617973</v>
      </c>
      <c r="O57" s="43"/>
      <c r="P57" s="40">
        <f>+SUBTOTAL(9,P52:P56)</f>
        <v>13099547.300000004</v>
      </c>
      <c r="Q57" s="41"/>
      <c r="R57" s="44"/>
      <c r="S57" s="41"/>
      <c r="T57" s="40">
        <f>+SUBTOTAL(9,T52:T56)</f>
        <v>2550662.571500001</v>
      </c>
      <c r="U57" s="41"/>
      <c r="V57" s="45">
        <f>+SUBTOTAL(9,V52:V56)</f>
        <v>17516956.52454669</v>
      </c>
      <c r="W57" s="41"/>
      <c r="X57" s="40">
        <f>+SUBTOTAL(9,X52:X56)</f>
        <v>413327496.66000009</v>
      </c>
      <c r="Y57" s="41"/>
      <c r="Z57" s="42">
        <f t="shared" si="21"/>
        <v>-4</v>
      </c>
    </row>
    <row r="58" spans="1:26" s="4" customFormat="1" ht="15">
      <c r="A58" s="46"/>
      <c r="B58" s="38"/>
      <c r="C58" s="39"/>
      <c r="D58" s="40"/>
      <c r="E58" s="41"/>
      <c r="F58" s="41"/>
      <c r="G58" s="41"/>
      <c r="H58" s="41"/>
      <c r="I58" s="41"/>
      <c r="J58" s="41"/>
      <c r="K58" s="41"/>
      <c r="L58" s="40"/>
      <c r="M58" s="40"/>
      <c r="N58" s="42"/>
      <c r="O58" s="43"/>
      <c r="P58" s="40"/>
      <c r="Q58" s="41"/>
      <c r="R58" s="44"/>
      <c r="S58" s="41"/>
      <c r="T58" s="40"/>
      <c r="U58" s="41"/>
      <c r="V58" s="45"/>
      <c r="W58" s="41"/>
      <c r="X58" s="40"/>
      <c r="Y58" s="41"/>
      <c r="Z58" s="42"/>
    </row>
    <row r="59" spans="1:26" s="4" customFormat="1" ht="15">
      <c r="A59" s="46"/>
      <c r="B59" s="49" t="s">
        <v>20</v>
      </c>
      <c r="C59" s="39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s="4" customFormat="1" ht="15">
      <c r="A60" s="46">
        <v>311</v>
      </c>
      <c r="B60" s="47" t="s">
        <v>21</v>
      </c>
      <c r="C60" s="39"/>
      <c r="D60" s="48">
        <v>71557736.690000013</v>
      </c>
      <c r="E60" s="39"/>
      <c r="F60" s="39"/>
      <c r="G60" s="39"/>
      <c r="H60" s="39"/>
      <c r="I60" s="39"/>
      <c r="J60" s="39"/>
      <c r="K60" s="39"/>
      <c r="L60" s="50">
        <f>((D60/$D$67)*52662000)</f>
        <v>2675860.4031272801</v>
      </c>
      <c r="M60" s="51"/>
      <c r="N60" s="51">
        <f>-L60/D60*100</f>
        <v>-3.7394424794617964</v>
      </c>
      <c r="O60" s="52"/>
      <c r="P60" s="48">
        <v>873260.96999999986</v>
      </c>
      <c r="Q60" s="39"/>
      <c r="R60" s="51">
        <v>-30</v>
      </c>
      <c r="S60" s="51"/>
      <c r="T60" s="53">
        <f>-P60*R60/100</f>
        <v>261978.29099999994</v>
      </c>
      <c r="U60" s="39"/>
      <c r="V60" s="54">
        <f>-D60*N60/100+T60</f>
        <v>2937838.6941272798</v>
      </c>
      <c r="W60" s="39"/>
      <c r="X60" s="55">
        <f>+D60+P60</f>
        <v>72430997.660000011</v>
      </c>
      <c r="Y60" s="39"/>
      <c r="Z60" s="51">
        <f t="shared" ref="Z60:Z65" si="26">-ROUND(V60/X60*100,0)</f>
        <v>-4</v>
      </c>
    </row>
    <row r="61" spans="1:26" s="4" customFormat="1" ht="15">
      <c r="A61" s="46">
        <v>312</v>
      </c>
      <c r="B61" s="47" t="s">
        <v>22</v>
      </c>
      <c r="C61" s="39"/>
      <c r="D61" s="48">
        <v>96061207.61999999</v>
      </c>
      <c r="E61" s="39"/>
      <c r="F61" s="39"/>
      <c r="G61" s="39"/>
      <c r="H61" s="39"/>
      <c r="I61" s="39"/>
      <c r="J61" s="39"/>
      <c r="K61" s="39"/>
      <c r="L61" s="50">
        <f>((D61/$D$67)*52662000)</f>
        <v>3592153.604026272</v>
      </c>
      <c r="M61" s="51"/>
      <c r="N61" s="51">
        <f t="shared" ref="N61:N65" si="27">-L61/D61*100</f>
        <v>-3.7394424794617964</v>
      </c>
      <c r="O61" s="52"/>
      <c r="P61" s="48">
        <v>3642182.9499999983</v>
      </c>
      <c r="Q61" s="39"/>
      <c r="R61" s="51">
        <v>-20</v>
      </c>
      <c r="S61" s="51"/>
      <c r="T61" s="53">
        <f t="shared" ref="T61:T64" si="28">-P61*R61/100</f>
        <v>728436.58999999973</v>
      </c>
      <c r="U61" s="39"/>
      <c r="V61" s="54">
        <f t="shared" ref="V61:V64" si="29">-D61*N61/100+T61</f>
        <v>4320590.1940262709</v>
      </c>
      <c r="W61" s="39"/>
      <c r="X61" s="55">
        <f t="shared" ref="X61:X64" si="30">+D61+P61</f>
        <v>99703390.569999993</v>
      </c>
      <c r="Y61" s="39"/>
      <c r="Z61" s="51">
        <f t="shared" si="26"/>
        <v>-4</v>
      </c>
    </row>
    <row r="62" spans="1:26" s="4" customFormat="1" ht="15">
      <c r="A62" s="46">
        <v>314</v>
      </c>
      <c r="B62" s="47" t="s">
        <v>23</v>
      </c>
      <c r="C62" s="39"/>
      <c r="D62" s="48">
        <v>9644478.0499999989</v>
      </c>
      <c r="E62" s="39"/>
      <c r="F62" s="39"/>
      <c r="G62" s="39"/>
      <c r="H62" s="39"/>
      <c r="I62" s="39"/>
      <c r="J62" s="39"/>
      <c r="K62" s="39"/>
      <c r="L62" s="50">
        <f>((D62/$D$67)*52662000)</f>
        <v>360649.70912406867</v>
      </c>
      <c r="M62" s="51"/>
      <c r="N62" s="51">
        <f t="shared" si="27"/>
        <v>-3.7394424794617964</v>
      </c>
      <c r="O62" s="52"/>
      <c r="P62" s="48">
        <v>417683.04</v>
      </c>
      <c r="Q62" s="39"/>
      <c r="R62" s="51">
        <v>-15</v>
      </c>
      <c r="S62" s="51"/>
      <c r="T62" s="53">
        <f t="shared" si="28"/>
        <v>62652.455999999998</v>
      </c>
      <c r="U62" s="39"/>
      <c r="V62" s="54">
        <f t="shared" si="29"/>
        <v>423302.16512406868</v>
      </c>
      <c r="W62" s="39"/>
      <c r="X62" s="55">
        <f t="shared" si="30"/>
        <v>10062161.089999998</v>
      </c>
      <c r="Y62" s="39"/>
      <c r="Z62" s="51">
        <f t="shared" si="26"/>
        <v>-4</v>
      </c>
    </row>
    <row r="63" spans="1:26" s="4" customFormat="1" ht="15">
      <c r="A63" s="46">
        <v>315</v>
      </c>
      <c r="B63" s="47" t="s">
        <v>24</v>
      </c>
      <c r="C63" s="39"/>
      <c r="D63" s="48">
        <v>17443976.919999998</v>
      </c>
      <c r="E63" s="39"/>
      <c r="F63" s="39"/>
      <c r="G63" s="39"/>
      <c r="H63" s="39"/>
      <c r="I63" s="39"/>
      <c r="J63" s="39"/>
      <c r="K63" s="39"/>
      <c r="L63" s="50">
        <f>((D63/$D$67)*52662000)</f>
        <v>652307.48305399145</v>
      </c>
      <c r="M63" s="51"/>
      <c r="N63" s="51">
        <f t="shared" si="27"/>
        <v>-3.7394424794617964</v>
      </c>
      <c r="O63" s="52"/>
      <c r="P63" s="48">
        <v>280155.21999999997</v>
      </c>
      <c r="Q63" s="39"/>
      <c r="R63" s="51">
        <v>-20</v>
      </c>
      <c r="S63" s="51"/>
      <c r="T63" s="53">
        <f t="shared" si="28"/>
        <v>56031.043999999994</v>
      </c>
      <c r="U63" s="39"/>
      <c r="V63" s="54">
        <f t="shared" si="29"/>
        <v>708338.52705399145</v>
      </c>
      <c r="W63" s="39"/>
      <c r="X63" s="55">
        <f t="shared" si="30"/>
        <v>17724132.139999997</v>
      </c>
      <c r="Y63" s="39"/>
      <c r="Z63" s="51">
        <f t="shared" si="26"/>
        <v>-4</v>
      </c>
    </row>
    <row r="64" spans="1:26" s="4" customFormat="1" ht="15">
      <c r="A64" s="46">
        <v>316</v>
      </c>
      <c r="B64" s="47" t="s">
        <v>25</v>
      </c>
      <c r="C64" s="39"/>
      <c r="D64" s="56">
        <v>3009788.12</v>
      </c>
      <c r="E64" s="39"/>
      <c r="F64" s="39"/>
      <c r="G64" s="39"/>
      <c r="H64" s="39"/>
      <c r="I64" s="39"/>
      <c r="J64" s="39"/>
      <c r="K64" s="39"/>
      <c r="L64" s="57">
        <f>((D64/$D$67)*52662000)</f>
        <v>112549.29550107459</v>
      </c>
      <c r="M64" s="51"/>
      <c r="N64" s="51">
        <f t="shared" si="27"/>
        <v>-3.7394424794617964</v>
      </c>
      <c r="O64" s="52"/>
      <c r="P64" s="56">
        <v>159028.74999999997</v>
      </c>
      <c r="Q64" s="39"/>
      <c r="R64" s="51">
        <v>-5</v>
      </c>
      <c r="S64" s="51"/>
      <c r="T64" s="58">
        <f t="shared" si="28"/>
        <v>7951.4374999999991</v>
      </c>
      <c r="U64" s="39"/>
      <c r="V64" s="59">
        <f t="shared" si="29"/>
        <v>120500.73300107458</v>
      </c>
      <c r="W64" s="39"/>
      <c r="X64" s="60">
        <f t="shared" si="30"/>
        <v>3168816.87</v>
      </c>
      <c r="Y64" s="39"/>
      <c r="Z64" s="51">
        <f t="shared" si="26"/>
        <v>-4</v>
      </c>
    </row>
    <row r="65" spans="1:26" s="4" customFormat="1" ht="15">
      <c r="A65" s="46"/>
      <c r="B65" s="38" t="s">
        <v>35</v>
      </c>
      <c r="C65" s="39"/>
      <c r="D65" s="64">
        <f>+SUBTOTAL(9,D60:D64)</f>
        <v>197717187.40000001</v>
      </c>
      <c r="E65" s="41"/>
      <c r="F65" s="41"/>
      <c r="G65" s="41"/>
      <c r="H65" s="41"/>
      <c r="I65" s="41"/>
      <c r="J65" s="41"/>
      <c r="K65" s="41"/>
      <c r="L65" s="64">
        <f>+SUBTOTAL(9,L60:L64)</f>
        <v>7393520.4948326871</v>
      </c>
      <c r="M65" s="40"/>
      <c r="N65" s="42">
        <f t="shared" si="27"/>
        <v>-3.7394424794617964</v>
      </c>
      <c r="O65" s="43"/>
      <c r="P65" s="64">
        <f>+SUBTOTAL(9,P60:P64)</f>
        <v>5372310.9299999978</v>
      </c>
      <c r="Q65" s="41"/>
      <c r="R65" s="44"/>
      <c r="S65" s="41"/>
      <c r="T65" s="64">
        <f>+SUBTOTAL(9,T60:T64)</f>
        <v>1117049.8184999996</v>
      </c>
      <c r="U65" s="41"/>
      <c r="V65" s="65">
        <f>+SUBTOTAL(9,V60:V64)</f>
        <v>8510570.3133326862</v>
      </c>
      <c r="W65" s="41"/>
      <c r="X65" s="64">
        <f>+SUBTOTAL(9,X60:X64)</f>
        <v>203089498.33000001</v>
      </c>
      <c r="Y65" s="41"/>
      <c r="Z65" s="42">
        <f t="shared" si="26"/>
        <v>-4</v>
      </c>
    </row>
    <row r="66" spans="1:26" s="4" customFormat="1" ht="15">
      <c r="A66" s="46"/>
      <c r="B66" s="38"/>
      <c r="C66" s="39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1:26" s="4" customFormat="1" ht="15">
      <c r="A67" s="61" t="s">
        <v>36</v>
      </c>
      <c r="B67" s="38"/>
      <c r="C67" s="39"/>
      <c r="D67" s="56">
        <f>+SUBTOTAL(9,D28:D66)</f>
        <v>1408284798.8499997</v>
      </c>
      <c r="E67" s="48"/>
      <c r="F67" s="48"/>
      <c r="G67" s="48"/>
      <c r="H67" s="66">
        <v>1415.3334041000001</v>
      </c>
      <c r="I67" s="41"/>
      <c r="J67" s="63">
        <v>37.209037687570721</v>
      </c>
      <c r="K67" s="48"/>
      <c r="L67" s="56">
        <f>+SUBTOTAL(9,L28:L66)</f>
        <v>52662000.000000007</v>
      </c>
      <c r="M67" s="48"/>
      <c r="N67" s="48"/>
      <c r="O67" s="48"/>
      <c r="P67" s="56">
        <f>+SUBTOTAL(9,P28:P66)</f>
        <v>43498969.859999992</v>
      </c>
      <c r="Q67" s="48"/>
      <c r="R67" s="48"/>
      <c r="S67" s="48"/>
      <c r="T67" s="56">
        <f>+SUBTOTAL(9,T28:T66)</f>
        <v>8449139.5500000026</v>
      </c>
      <c r="U67" s="48"/>
      <c r="V67" s="56">
        <f>+SUBTOTAL(9,V28:V66)</f>
        <v>61111139.550000004</v>
      </c>
      <c r="W67" s="48"/>
      <c r="X67" s="56">
        <f>+SUBTOTAL(9,X28:X66)</f>
        <v>1451783768.71</v>
      </c>
      <c r="Y67" s="48"/>
      <c r="Z67" s="48"/>
    </row>
    <row r="68" spans="1:26" s="4" customFormat="1" ht="15">
      <c r="A68" s="46"/>
      <c r="B68" s="38"/>
      <c r="C68" s="39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1:26" ht="16.5" thickBot="1">
      <c r="A69" s="8"/>
      <c r="B69" s="67" t="s">
        <v>26</v>
      </c>
      <c r="C69" s="8"/>
      <c r="D69" s="68">
        <f>SUBTOTAL(9,D14:D68)</f>
        <v>1637163103.3699996</v>
      </c>
      <c r="E69" s="8"/>
      <c r="F69" s="8"/>
      <c r="G69" s="8"/>
      <c r="H69" s="8"/>
      <c r="I69" s="8"/>
      <c r="J69" s="8"/>
      <c r="K69" s="8"/>
      <c r="L69" s="68">
        <f>SUBTOTAL(9,L14:L68)</f>
        <v>65347000.000000022</v>
      </c>
      <c r="M69" s="8"/>
      <c r="N69" s="8"/>
      <c r="O69" s="8"/>
      <c r="P69" s="68">
        <f>SUBTOTAL(9,P14:P68)</f>
        <v>52522212.579999998</v>
      </c>
      <c r="Q69" s="8"/>
      <c r="R69" s="9"/>
      <c r="S69" s="8"/>
      <c r="T69" s="68">
        <f>SUBTOTAL(9,T14:T68)</f>
        <v>10234325.820999999</v>
      </c>
      <c r="U69" s="8"/>
      <c r="V69" s="68">
        <f>SUBTOTAL(9,V14:V68)</f>
        <v>75581325.821000025</v>
      </c>
      <c r="W69" s="8"/>
      <c r="X69" s="68">
        <f>SUBTOTAL(9,X14:X68)</f>
        <v>1689685315.95</v>
      </c>
      <c r="Y69" s="8"/>
      <c r="Z69" s="8"/>
    </row>
    <row r="70" spans="1:26" ht="13.5" thickTop="1"/>
  </sheetData>
  <autoFilter ref="A9:AA70"/>
  <pageMargins left="0.7" right="0.7" top="1" bottom="0.75" header="0.3" footer="0.3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637A3C7-303D-4446-B0D0-74B851726CC5}"/>
</file>

<file path=customXml/itemProps2.xml><?xml version="1.0" encoding="utf-8"?>
<ds:datastoreItem xmlns:ds="http://schemas.openxmlformats.org/officeDocument/2006/customXml" ds:itemID="{E432425F-1AC4-477B-9619-A17BAD534947}"/>
</file>

<file path=customXml/itemProps3.xml><?xml version="1.0" encoding="utf-8"?>
<ds:datastoreItem xmlns:ds="http://schemas.openxmlformats.org/officeDocument/2006/customXml" ds:itemID="{8C18D78B-43BC-4609-923E-86EF3D5E6328}"/>
</file>

<file path=customXml/itemProps4.xml><?xml version="1.0" encoding="utf-8"?>
<ds:datastoreItem xmlns:ds="http://schemas.openxmlformats.org/officeDocument/2006/customXml" ds:itemID="{5A25B7B3-013F-4C08-92B8-6E0EE6A469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Weighted NS-% of Total Ret.</vt:lpstr>
      <vt:lpstr>'Weighted NS-% of Total Ret.'!Print_Area</vt:lpstr>
      <vt:lpstr>'Weighted NS-% of Total Ret.'!Print_Titles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2019-12-12T16:27:24Z</dcterms:created>
  <dcterms:modified xsi:type="dcterms:W3CDTF">2019-12-12T16:27:29Z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