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0ED24C3B-3505-41D1-A28F-5C6B8A6560C5}" xr6:coauthVersionLast="47" xr6:coauthVersionMax="47" xr10:uidLastSave="{00000000-0000-0000-0000-000000000000}"/>
  <bookViews>
    <workbookView xWindow="-120" yWindow="-120" windowWidth="11760" windowHeight="20130" xr2:uid="{04B412B5-962C-476A-971F-A5D560672296}"/>
  </bookViews>
  <sheets>
    <sheet name="Cover" sheetId="1" r:id="rId1"/>
    <sheet name="A-RR Cross-Reference " sheetId="2" r:id="rId2"/>
    <sheet name="B - COS Results" sheetId="4" r:id="rId3"/>
    <sheet name="C-COS Allocation Factors" sheetId="5" r:id="rId4"/>
    <sheet name="D-Summary of Adjustments" sheetId="3" r:id="rId5"/>
    <sheet name="E-Summary of Results" sheetId="6" r:id="rId6"/>
  </sheets>
  <definedNames>
    <definedName name="_xlnm._FilterDatabase" localSheetId="1" hidden="1">'A-RR Cross-Reference '!$A$6:$CL$499</definedName>
    <definedName name="Alloc_Factor_Name" localSheetId="2">#REF!</definedName>
    <definedName name="Alloc_Factor_Name" localSheetId="3">#REF!</definedName>
    <definedName name="Alloc_Factor_Name" localSheetId="5">#REF!</definedName>
    <definedName name="Alloc_Factor_Name">#REF!</definedName>
    <definedName name="Check_Limit" localSheetId="2">#REF!</definedName>
    <definedName name="Check_Limit" localSheetId="3">#REF!</definedName>
    <definedName name="Check_Limit" localSheetId="5">#REF!</definedName>
    <definedName name="Check_Limit">#REF!</definedName>
    <definedName name="Class_Factor_Names" localSheetId="2">#REF!</definedName>
    <definedName name="Class_Factor_Names" localSheetId="3">#REF!</definedName>
    <definedName name="Class_Factor_Names" localSheetId="5">#REF!</definedName>
    <definedName name="Class_Factor_Names">#REF!</definedName>
    <definedName name="Func_Factor_Name" localSheetId="2">#REF!</definedName>
    <definedName name="Func_Factor_Name" localSheetId="3">#REF!</definedName>
    <definedName name="Func_Factor_Name" localSheetId="5">#REF!</definedName>
    <definedName name="Func_Factor_Nam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1">'A-RR Cross-Reference '!$A$3:$CL$499</definedName>
    <definedName name="_xlnm.Print_Area" localSheetId="2">'B - COS Results'!$A$1:$M$502</definedName>
    <definedName name="_xlnm.Print_Area" localSheetId="0">Cover!$A$1:$J$40</definedName>
    <definedName name="_xlnm.Print_Area" localSheetId="4">'D-Summary of Adjustments'!$B$1:$J$109</definedName>
    <definedName name="_xlnm.Print_Titles" localSheetId="1">'A-RR Cross-Reference '!$A:$D,'A-RR Cross-Reference '!$3:$7</definedName>
    <definedName name="_xlnm.Print_Titles" localSheetId="2">'B - COS Results'!$A:$D,'B - COS Results'!$1:$4</definedName>
    <definedName name="_xlnm.Print_Titles" localSheetId="3">'C-COS Allocation Factors'!$D:$D,'C-COS Allocation Factors'!$1:$4</definedName>
    <definedName name="_xlnm.Print_Titles" localSheetId="4">'D-Summary of Adjustments'!$1:$10</definedName>
    <definedName name="ROR_System" localSheetId="2">#REF!</definedName>
    <definedName name="ROR_System" localSheetId="3">#REF!</definedName>
    <definedName name="ROR_System" localSheetId="5">#REF!</definedName>
    <definedName name="ROR_System">#REF!</definedName>
    <definedName name="TOTALCustomerSheets" localSheetId="2">OFFSET(#REF!,,,12-COUNTBLANK(#REF!))</definedName>
    <definedName name="TOTALCustomerSheets" localSheetId="3">OFFSET(#REF!,,,12-COUNTBLANK(#REF!))</definedName>
    <definedName name="TOTALCustomerSheets" localSheetId="5">OFFSET(#REF!,,,12-COUNTBLANK(#REF!))</definedName>
    <definedName name="TOTALCustomerSheets">OFFSET(#REF!,,,12-COUNTBLANK(#REF!))</definedName>
    <definedName name="TOTALDemandSheets" localSheetId="2">OFFSET(#REF!,,,12-COUNTBLANK(#REF!))</definedName>
    <definedName name="TOTALDemandSheets" localSheetId="3">OFFSET(#REF!,,,12-COUNTBLANK(#REF!))</definedName>
    <definedName name="TOTALDemandSheets" localSheetId="5">OFFSET(#REF!,,,12-COUNTBLANK(#REF!))</definedName>
    <definedName name="TOTALDemandSheets">OFFSET(#REF!,,,12-COUNTBLANK(#REF!))</definedName>
    <definedName name="TOTALECSheets" localSheetId="2">OFFSET(#REF!,,,12-COUNTBLANK(#REF!))</definedName>
    <definedName name="TOTALECSheets" localSheetId="3">OFFSET(#REF!,,,12-COUNTBLANK(#REF!))</definedName>
    <definedName name="TOTALECSheets" localSheetId="5">OFFSET(#REF!,,,12-COUNTBLANK(#REF!))</definedName>
    <definedName name="TOTALECSheets">OFFSET(#REF!,,,12-COUNTBLANK(#REF!))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6" l="1"/>
  <c r="B13" i="6"/>
  <c r="B14" i="6" s="1"/>
  <c r="B15" i="6" s="1"/>
  <c r="B16" i="6" s="1"/>
  <c r="B17" i="6" s="1"/>
  <c r="B18" i="6" s="1"/>
  <c r="B19" i="6" s="1"/>
  <c r="B20" i="6" s="1"/>
  <c r="B21" i="6" s="1"/>
  <c r="B23" i="6" s="1"/>
  <c r="B24" i="6" s="1"/>
  <c r="B26" i="6" s="1"/>
  <c r="B28" i="6" s="1"/>
  <c r="B29" i="6" s="1"/>
  <c r="B31" i="6" s="1"/>
  <c r="B32" i="6" s="1"/>
  <c r="O50" i="5"/>
  <c r="N50" i="5"/>
  <c r="M50" i="5"/>
  <c r="K50" i="5"/>
  <c r="J50" i="5"/>
  <c r="L50" i="5"/>
  <c r="I50" i="5"/>
  <c r="H50" i="5"/>
  <c r="AA49" i="5"/>
  <c r="N49" i="5"/>
  <c r="M49" i="5"/>
  <c r="O49" i="5"/>
  <c r="L49" i="5"/>
  <c r="K49" i="5"/>
  <c r="J49" i="5"/>
  <c r="I49" i="5"/>
  <c r="H49" i="5"/>
  <c r="N48" i="5"/>
  <c r="AA48" i="5"/>
  <c r="O48" i="5"/>
  <c r="M48" i="5"/>
  <c r="L48" i="5"/>
  <c r="K48" i="5"/>
  <c r="J48" i="5"/>
  <c r="H48" i="5"/>
  <c r="L47" i="5"/>
  <c r="J47" i="5"/>
  <c r="AA47" i="5"/>
  <c r="H47" i="5"/>
  <c r="O47" i="5"/>
  <c r="N47" i="5"/>
  <c r="M47" i="5"/>
  <c r="K47" i="5"/>
  <c r="O46" i="5"/>
  <c r="M46" i="5"/>
  <c r="L46" i="5"/>
  <c r="K46" i="5"/>
  <c r="J46" i="5"/>
  <c r="I46" i="5"/>
  <c r="AA46" i="5"/>
  <c r="N46" i="5"/>
  <c r="H46" i="5"/>
  <c r="O44" i="5"/>
  <c r="M44" i="5"/>
  <c r="L44" i="5"/>
  <c r="N44" i="5"/>
  <c r="K44" i="5"/>
  <c r="J44" i="5"/>
  <c r="I44" i="5"/>
  <c r="H44" i="5"/>
  <c r="K42" i="5"/>
  <c r="AA42" i="5"/>
  <c r="O42" i="5"/>
  <c r="N42" i="5"/>
  <c r="M42" i="5"/>
  <c r="L42" i="5"/>
  <c r="J42" i="5"/>
  <c r="I42" i="5"/>
  <c r="O40" i="5"/>
  <c r="N40" i="5"/>
  <c r="M40" i="5"/>
  <c r="L40" i="5"/>
  <c r="K40" i="5"/>
  <c r="I40" i="5"/>
  <c r="AA40" i="5"/>
  <c r="J40" i="5"/>
  <c r="H40" i="5"/>
  <c r="AA35" i="5"/>
  <c r="O35" i="5"/>
  <c r="N35" i="5"/>
  <c r="M35" i="5"/>
  <c r="L35" i="5"/>
  <c r="K35" i="5"/>
  <c r="J35" i="5"/>
  <c r="H35" i="5"/>
  <c r="I35" i="5"/>
  <c r="O34" i="5"/>
  <c r="N34" i="5"/>
  <c r="AA34" i="5"/>
  <c r="K34" i="5"/>
  <c r="J34" i="5"/>
  <c r="L34" i="5"/>
  <c r="I34" i="5"/>
  <c r="H34" i="5"/>
  <c r="N31" i="5"/>
  <c r="L31" i="5"/>
  <c r="I31" i="5"/>
  <c r="AA31" i="5"/>
  <c r="O31" i="5"/>
  <c r="M31" i="5"/>
  <c r="K31" i="5"/>
  <c r="J31" i="5"/>
  <c r="O30" i="5"/>
  <c r="M30" i="5"/>
  <c r="L30" i="5"/>
  <c r="K30" i="5"/>
  <c r="J30" i="5"/>
  <c r="I30" i="5"/>
  <c r="AA30" i="5"/>
  <c r="N30" i="5"/>
  <c r="H30" i="5"/>
  <c r="O29" i="5"/>
  <c r="N29" i="5"/>
  <c r="M29" i="5"/>
  <c r="L29" i="5"/>
  <c r="J29" i="5"/>
  <c r="I29" i="5"/>
  <c r="AA29" i="5"/>
  <c r="K29" i="5"/>
  <c r="H29" i="5"/>
  <c r="K26" i="5"/>
  <c r="AA26" i="5"/>
  <c r="O26" i="5"/>
  <c r="N26" i="5"/>
  <c r="M26" i="5"/>
  <c r="L26" i="5"/>
  <c r="J26" i="5"/>
  <c r="I26" i="5"/>
  <c r="O24" i="5"/>
  <c r="N24" i="5"/>
  <c r="M24" i="5"/>
  <c r="L24" i="5"/>
  <c r="K24" i="5"/>
  <c r="I24" i="5"/>
  <c r="AA24" i="5"/>
  <c r="J24" i="5"/>
  <c r="O22" i="5"/>
  <c r="N22" i="5"/>
  <c r="M22" i="5"/>
  <c r="L22" i="5"/>
  <c r="K22" i="5"/>
  <c r="J22" i="5"/>
  <c r="I22" i="5"/>
  <c r="H22" i="5"/>
  <c r="AA16" i="5"/>
  <c r="O16" i="5"/>
  <c r="N16" i="5"/>
  <c r="M16" i="5"/>
  <c r="L16" i="5"/>
  <c r="K16" i="5"/>
  <c r="J16" i="5"/>
  <c r="H16" i="5"/>
  <c r="N15" i="5"/>
  <c r="L15" i="5"/>
  <c r="I15" i="5"/>
  <c r="AA15" i="5"/>
  <c r="O15" i="5"/>
  <c r="M15" i="5"/>
  <c r="K15" i="5"/>
  <c r="J15" i="5"/>
  <c r="O14" i="5"/>
  <c r="N14" i="5"/>
  <c r="M14" i="5"/>
  <c r="L14" i="5"/>
  <c r="K14" i="5"/>
  <c r="J14" i="5"/>
  <c r="I14" i="5"/>
  <c r="AA14" i="5"/>
  <c r="H14" i="5"/>
  <c r="O12" i="5"/>
  <c r="M12" i="5"/>
  <c r="L12" i="5"/>
  <c r="N12" i="5"/>
  <c r="K12" i="5"/>
  <c r="J12" i="5"/>
  <c r="I12" i="5"/>
  <c r="H12" i="5"/>
  <c r="O11" i="5"/>
  <c r="AA11" i="5"/>
  <c r="N11" i="5"/>
  <c r="M11" i="5"/>
  <c r="L11" i="5"/>
  <c r="K11" i="5"/>
  <c r="J11" i="5"/>
  <c r="I11" i="5"/>
  <c r="M10" i="5"/>
  <c r="K10" i="5"/>
  <c r="AA10" i="5"/>
  <c r="O10" i="5"/>
  <c r="N10" i="5"/>
  <c r="L10" i="5"/>
  <c r="J10" i="5"/>
  <c r="I10" i="5"/>
  <c r="N9" i="5"/>
  <c r="M9" i="5"/>
  <c r="L9" i="5"/>
  <c r="K9" i="5"/>
  <c r="J9" i="5"/>
  <c r="AA9" i="5"/>
  <c r="O9" i="5"/>
  <c r="I9" i="5"/>
  <c r="O8" i="5"/>
  <c r="N8" i="5"/>
  <c r="M8" i="5"/>
  <c r="L8" i="5"/>
  <c r="K8" i="5"/>
  <c r="I8" i="5"/>
  <c r="AA8" i="5"/>
  <c r="J8" i="5"/>
  <c r="O7" i="5"/>
  <c r="AA7" i="5"/>
  <c r="L7" i="5"/>
  <c r="K7" i="5"/>
  <c r="M7" i="5"/>
  <c r="J7" i="5"/>
  <c r="I7" i="5"/>
  <c r="H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9" i="5" s="1"/>
  <c r="A48" i="5" s="1"/>
  <c r="A50" i="5" s="1"/>
  <c r="A6" i="5"/>
  <c r="L5" i="5"/>
  <c r="J5" i="5"/>
  <c r="P5" i="5" s="1"/>
  <c r="O5" i="5"/>
  <c r="N5" i="5"/>
  <c r="M5" i="5"/>
  <c r="K5" i="5"/>
  <c r="I5" i="5"/>
  <c r="H5" i="5"/>
  <c r="M499" i="4"/>
  <c r="M492" i="4"/>
  <c r="M489" i="4"/>
  <c r="M483" i="4"/>
  <c r="M482" i="4"/>
  <c r="M481" i="4"/>
  <c r="M480" i="4"/>
  <c r="M479" i="4"/>
  <c r="L473" i="4"/>
  <c r="K473" i="4"/>
  <c r="J473" i="4"/>
  <c r="I473" i="4"/>
  <c r="H473" i="4"/>
  <c r="G473" i="4"/>
  <c r="F473" i="4"/>
  <c r="E473" i="4"/>
  <c r="M473" i="4" s="1"/>
  <c r="M472" i="4"/>
  <c r="M469" i="4"/>
  <c r="M468" i="4"/>
  <c r="M467" i="4"/>
  <c r="L465" i="4"/>
  <c r="K465" i="4"/>
  <c r="J465" i="4"/>
  <c r="I465" i="4"/>
  <c r="H465" i="4"/>
  <c r="G465" i="4"/>
  <c r="F465" i="4"/>
  <c r="E465" i="4"/>
  <c r="M465" i="4" s="1"/>
  <c r="M464" i="4"/>
  <c r="M463" i="4"/>
  <c r="L463" i="4"/>
  <c r="K463" i="4"/>
  <c r="J463" i="4"/>
  <c r="I463" i="4"/>
  <c r="H463" i="4"/>
  <c r="G463" i="4"/>
  <c r="F463" i="4"/>
  <c r="E463" i="4"/>
  <c r="M462" i="4"/>
  <c r="L421" i="4"/>
  <c r="K421" i="4"/>
  <c r="J421" i="4"/>
  <c r="I421" i="4"/>
  <c r="H421" i="4"/>
  <c r="G421" i="4"/>
  <c r="F421" i="4"/>
  <c r="E421" i="4"/>
  <c r="M421" i="4" s="1"/>
  <c r="M420" i="4"/>
  <c r="M419" i="4"/>
  <c r="M418" i="4"/>
  <c r="M417" i="4"/>
  <c r="M416" i="4"/>
  <c r="M415" i="4"/>
  <c r="M414" i="4"/>
  <c r="M413" i="4"/>
  <c r="M412" i="4"/>
  <c r="L372" i="4"/>
  <c r="K372" i="4"/>
  <c r="J372" i="4"/>
  <c r="I372" i="4"/>
  <c r="H372" i="4"/>
  <c r="G372" i="4"/>
  <c r="F372" i="4"/>
  <c r="E372" i="4"/>
  <c r="M371" i="4"/>
  <c r="M370" i="4"/>
  <c r="M369" i="4"/>
  <c r="L368" i="4"/>
  <c r="K368" i="4"/>
  <c r="J368" i="4"/>
  <c r="I368" i="4"/>
  <c r="H368" i="4"/>
  <c r="G368" i="4"/>
  <c r="F368" i="4"/>
  <c r="M368" i="4" s="1"/>
  <c r="E368" i="4"/>
  <c r="M367" i="4"/>
  <c r="M366" i="4"/>
  <c r="M365" i="4"/>
  <c r="M364" i="4"/>
  <c r="M363" i="4"/>
  <c r="M362" i="4"/>
  <c r="M358" i="4"/>
  <c r="M356" i="4"/>
  <c r="M355" i="4"/>
  <c r="M353" i="4"/>
  <c r="L352" i="4"/>
  <c r="K352" i="4"/>
  <c r="J352" i="4"/>
  <c r="I352" i="4"/>
  <c r="H352" i="4"/>
  <c r="G352" i="4"/>
  <c r="F352" i="4"/>
  <c r="M352" i="4" s="1"/>
  <c r="E352" i="4"/>
  <c r="M351" i="4"/>
  <c r="M350" i="4"/>
  <c r="M349" i="4"/>
  <c r="M348" i="4"/>
  <c r="M347" i="4"/>
  <c r="M346" i="4"/>
  <c r="L345" i="4"/>
  <c r="K345" i="4"/>
  <c r="J345" i="4"/>
  <c r="I345" i="4"/>
  <c r="H345" i="4"/>
  <c r="G345" i="4"/>
  <c r="F345" i="4"/>
  <c r="E345" i="4"/>
  <c r="M345" i="4" s="1"/>
  <c r="M344" i="4"/>
  <c r="L343" i="4"/>
  <c r="K343" i="4"/>
  <c r="J343" i="4"/>
  <c r="I343" i="4"/>
  <c r="H343" i="4"/>
  <c r="G343" i="4"/>
  <c r="F343" i="4"/>
  <c r="E343" i="4"/>
  <c r="M342" i="4"/>
  <c r="M341" i="4"/>
  <c r="M340" i="4"/>
  <c r="M339" i="4"/>
  <c r="M338" i="4"/>
  <c r="M337" i="4"/>
  <c r="L304" i="4"/>
  <c r="K304" i="4"/>
  <c r="J304" i="4"/>
  <c r="I304" i="4"/>
  <c r="H304" i="4"/>
  <c r="G304" i="4"/>
  <c r="F304" i="4"/>
  <c r="E304" i="4"/>
  <c r="M304" i="4" s="1"/>
  <c r="M303" i="4"/>
  <c r="M302" i="4"/>
  <c r="M301" i="4"/>
  <c r="M300" i="4"/>
  <c r="M299" i="4"/>
  <c r="M298" i="4"/>
  <c r="M297" i="4"/>
  <c r="M296" i="4"/>
  <c r="M295" i="4"/>
  <c r="K151" i="4"/>
  <c r="H151" i="4"/>
  <c r="G151" i="4"/>
  <c r="L150" i="4"/>
  <c r="L151" i="4" s="1"/>
  <c r="K150" i="4"/>
  <c r="J150" i="4"/>
  <c r="I150" i="4"/>
  <c r="H150" i="4"/>
  <c r="G150" i="4"/>
  <c r="F150" i="4"/>
  <c r="E150" i="4"/>
  <c r="M149" i="4"/>
  <c r="M148" i="4"/>
  <c r="M147" i="4"/>
  <c r="M146" i="4"/>
  <c r="M145" i="4"/>
  <c r="M144" i="4"/>
  <c r="M143" i="4"/>
  <c r="L142" i="4"/>
  <c r="K142" i="4"/>
  <c r="J142" i="4"/>
  <c r="I142" i="4"/>
  <c r="H142" i="4"/>
  <c r="G142" i="4"/>
  <c r="F142" i="4"/>
  <c r="M142" i="4" s="1"/>
  <c r="E142" i="4"/>
  <c r="M141" i="4"/>
  <c r="M140" i="4"/>
  <c r="M139" i="4"/>
  <c r="M138" i="4"/>
  <c r="M137" i="4"/>
  <c r="M136" i="4"/>
  <c r="M135" i="4"/>
  <c r="M134" i="4"/>
  <c r="M133" i="4"/>
  <c r="M132" i="4"/>
  <c r="M131" i="4"/>
  <c r="M27" i="4"/>
  <c r="M25" i="4"/>
  <c r="M24" i="4"/>
  <c r="M23" i="4"/>
  <c r="M21" i="4"/>
  <c r="E19" i="4"/>
  <c r="M18" i="4"/>
  <c r="F19" i="4"/>
  <c r="M17" i="4"/>
  <c r="L19" i="4"/>
  <c r="K19" i="4"/>
  <c r="J19" i="4"/>
  <c r="I19" i="4"/>
  <c r="H19" i="4"/>
  <c r="G19" i="4"/>
  <c r="M16" i="4"/>
  <c r="J15" i="4"/>
  <c r="F15" i="4"/>
  <c r="E15" i="4"/>
  <c r="L15" i="4"/>
  <c r="K15" i="4"/>
  <c r="I15" i="4"/>
  <c r="H15" i="4"/>
  <c r="G15" i="4"/>
  <c r="J13" i="4"/>
  <c r="I13" i="4"/>
  <c r="G13" i="4"/>
  <c r="F13" i="4"/>
  <c r="L13" i="4"/>
  <c r="K13" i="4"/>
  <c r="H13" i="4"/>
  <c r="E13" i="4"/>
  <c r="M13" i="4" s="1"/>
  <c r="M10" i="4"/>
  <c r="M9" i="4"/>
  <c r="K11" i="4"/>
  <c r="M8" i="4"/>
  <c r="J11" i="4"/>
  <c r="F11" i="4"/>
  <c r="E11" i="4"/>
  <c r="L11" i="4"/>
  <c r="I11" i="4"/>
  <c r="H11" i="4"/>
  <c r="M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G107" i="3"/>
  <c r="H104" i="3"/>
  <c r="G104" i="3"/>
  <c r="M104" i="3" s="1"/>
  <c r="F104" i="3"/>
  <c r="M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56" i="3"/>
  <c r="H107" i="3" s="1"/>
  <c r="G56" i="3"/>
  <c r="M56" i="3" s="1"/>
  <c r="F56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B16" i="3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H15" i="3"/>
  <c r="B15" i="3"/>
  <c r="H14" i="3"/>
  <c r="CJ494" i="2"/>
  <c r="CI494" i="2"/>
  <c r="CH494" i="2"/>
  <c r="CG494" i="2"/>
  <c r="CF494" i="2"/>
  <c r="CE494" i="2"/>
  <c r="CD494" i="2"/>
  <c r="CC494" i="2"/>
  <c r="CB494" i="2"/>
  <c r="CA494" i="2"/>
  <c r="BZ494" i="2"/>
  <c r="BY494" i="2"/>
  <c r="BX494" i="2"/>
  <c r="BW494" i="2"/>
  <c r="BV494" i="2"/>
  <c r="BU494" i="2"/>
  <c r="BT494" i="2"/>
  <c r="BS494" i="2"/>
  <c r="BR494" i="2"/>
  <c r="BQ494" i="2"/>
  <c r="BP494" i="2"/>
  <c r="BO494" i="2"/>
  <c r="BN494" i="2"/>
  <c r="BM494" i="2"/>
  <c r="BL494" i="2"/>
  <c r="BK494" i="2"/>
  <c r="BJ494" i="2"/>
  <c r="BI494" i="2"/>
  <c r="BH494" i="2"/>
  <c r="BG494" i="2"/>
  <c r="BF494" i="2"/>
  <c r="BE494" i="2"/>
  <c r="BD494" i="2"/>
  <c r="BC494" i="2"/>
  <c r="BB494" i="2"/>
  <c r="BA494" i="2"/>
  <c r="AZ494" i="2"/>
  <c r="AY494" i="2"/>
  <c r="AX494" i="2"/>
  <c r="AW494" i="2"/>
  <c r="AV494" i="2"/>
  <c r="AT494" i="2"/>
  <c r="AS494" i="2"/>
  <c r="AR494" i="2"/>
  <c r="AQ494" i="2"/>
  <c r="AO494" i="2"/>
  <c r="AN494" i="2"/>
  <c r="AM494" i="2"/>
  <c r="AL494" i="2"/>
  <c r="AK494" i="2"/>
  <c r="AJ494" i="2"/>
  <c r="AI494" i="2"/>
  <c r="AH494" i="2"/>
  <c r="AG494" i="2"/>
  <c r="AF494" i="2"/>
  <c r="AE494" i="2"/>
  <c r="AD494" i="2"/>
  <c r="AC494" i="2"/>
  <c r="AB494" i="2"/>
  <c r="AA494" i="2"/>
  <c r="Z494" i="2"/>
  <c r="Y494" i="2"/>
  <c r="X494" i="2"/>
  <c r="W494" i="2"/>
  <c r="V494" i="2"/>
  <c r="U494" i="2"/>
  <c r="T494" i="2"/>
  <c r="S494" i="2"/>
  <c r="R494" i="2"/>
  <c r="Q494" i="2"/>
  <c r="P494" i="2"/>
  <c r="O494" i="2"/>
  <c r="N494" i="2"/>
  <c r="M494" i="2"/>
  <c r="L494" i="2"/>
  <c r="K494" i="2"/>
  <c r="J494" i="2"/>
  <c r="I494" i="2"/>
  <c r="H494" i="2"/>
  <c r="G494" i="2"/>
  <c r="F494" i="2"/>
  <c r="E494" i="2"/>
  <c r="CJ493" i="2"/>
  <c r="CK493" i="2" s="1"/>
  <c r="AU493" i="2"/>
  <c r="AU494" i="2" s="1"/>
  <c r="CI492" i="2"/>
  <c r="CH492" i="2"/>
  <c r="CG492" i="2"/>
  <c r="CF492" i="2"/>
  <c r="CE492" i="2"/>
  <c r="CD492" i="2"/>
  <c r="CC492" i="2"/>
  <c r="CB492" i="2"/>
  <c r="CA492" i="2"/>
  <c r="BZ492" i="2"/>
  <c r="BY492" i="2"/>
  <c r="BX492" i="2"/>
  <c r="BW492" i="2"/>
  <c r="BV492" i="2"/>
  <c r="BU492" i="2"/>
  <c r="BT492" i="2"/>
  <c r="BS492" i="2"/>
  <c r="BR492" i="2"/>
  <c r="BQ492" i="2"/>
  <c r="BP492" i="2"/>
  <c r="BO492" i="2"/>
  <c r="BN492" i="2"/>
  <c r="BM492" i="2"/>
  <c r="BL492" i="2"/>
  <c r="BK492" i="2"/>
  <c r="BJ492" i="2"/>
  <c r="BI492" i="2"/>
  <c r="BH492" i="2"/>
  <c r="BG492" i="2"/>
  <c r="BF492" i="2"/>
  <c r="BE492" i="2"/>
  <c r="BD492" i="2"/>
  <c r="BC492" i="2"/>
  <c r="BB492" i="2"/>
  <c r="BA492" i="2"/>
  <c r="AZ492" i="2"/>
  <c r="AY492" i="2"/>
  <c r="AX492" i="2"/>
  <c r="AW492" i="2"/>
  <c r="AV492" i="2"/>
  <c r="AT492" i="2"/>
  <c r="AS492" i="2"/>
  <c r="AR492" i="2"/>
  <c r="AQ492" i="2"/>
  <c r="AO492" i="2"/>
  <c r="AN492" i="2"/>
  <c r="AM492" i="2"/>
  <c r="AL492" i="2"/>
  <c r="AK492" i="2"/>
  <c r="AJ492" i="2"/>
  <c r="AI492" i="2"/>
  <c r="AH492" i="2"/>
  <c r="AG492" i="2"/>
  <c r="AF492" i="2"/>
  <c r="AE492" i="2"/>
  <c r="AD492" i="2"/>
  <c r="AC492" i="2"/>
  <c r="AB492" i="2"/>
  <c r="AA492" i="2"/>
  <c r="Z492" i="2"/>
  <c r="Y492" i="2"/>
  <c r="X492" i="2"/>
  <c r="W492" i="2"/>
  <c r="V492" i="2"/>
  <c r="U492" i="2"/>
  <c r="T492" i="2"/>
  <c r="S492" i="2"/>
  <c r="R492" i="2"/>
  <c r="Q492" i="2"/>
  <c r="P492" i="2"/>
  <c r="O492" i="2"/>
  <c r="N492" i="2"/>
  <c r="M492" i="2"/>
  <c r="L492" i="2"/>
  <c r="K492" i="2"/>
  <c r="J492" i="2"/>
  <c r="I492" i="2"/>
  <c r="H492" i="2"/>
  <c r="G492" i="2"/>
  <c r="F492" i="2"/>
  <c r="E492" i="2"/>
  <c r="CK491" i="2"/>
  <c r="CL491" i="2" s="1"/>
  <c r="CJ491" i="2"/>
  <c r="AU491" i="2"/>
  <c r="CJ490" i="2"/>
  <c r="CK490" i="2" s="1"/>
  <c r="CL490" i="2" s="1"/>
  <c r="AU490" i="2"/>
  <c r="CK489" i="2"/>
  <c r="CL489" i="2" s="1"/>
  <c r="CJ489" i="2"/>
  <c r="AU489" i="2"/>
  <c r="CJ488" i="2"/>
  <c r="CK488" i="2" s="1"/>
  <c r="CL488" i="2" s="1"/>
  <c r="AU488" i="2"/>
  <c r="CJ487" i="2"/>
  <c r="CK487" i="2" s="1"/>
  <c r="CL487" i="2" s="1"/>
  <c r="AU487" i="2"/>
  <c r="CJ486" i="2"/>
  <c r="CK486" i="2" s="1"/>
  <c r="CL486" i="2" s="1"/>
  <c r="AU486" i="2"/>
  <c r="CJ485" i="2"/>
  <c r="AU485" i="2"/>
  <c r="AR484" i="2"/>
  <c r="AP484" i="2"/>
  <c r="AL484" i="2"/>
  <c r="AJ484" i="2"/>
  <c r="AD484" i="2"/>
  <c r="AB484" i="2"/>
  <c r="Z484" i="2"/>
  <c r="V484" i="2"/>
  <c r="T484" i="2"/>
  <c r="N484" i="2"/>
  <c r="L484" i="2"/>
  <c r="J484" i="2"/>
  <c r="F484" i="2"/>
  <c r="CK483" i="2"/>
  <c r="CL483" i="2" s="1"/>
  <c r="CJ483" i="2"/>
  <c r="AU483" i="2"/>
  <c r="CJ482" i="2"/>
  <c r="CJ484" i="2" s="1"/>
  <c r="CI482" i="2"/>
  <c r="CH482" i="2"/>
  <c r="CG482" i="2"/>
  <c r="CG484" i="2" s="1"/>
  <c r="CF482" i="2"/>
  <c r="CE482" i="2"/>
  <c r="CE484" i="2" s="1"/>
  <c r="CD482" i="2"/>
  <c r="CD484" i="2" s="1"/>
  <c r="CC482" i="2"/>
  <c r="CC484" i="2" s="1"/>
  <c r="CB482" i="2"/>
  <c r="CB484" i="2" s="1"/>
  <c r="CA482" i="2"/>
  <c r="CA484" i="2" s="1"/>
  <c r="BZ482" i="2"/>
  <c r="BY482" i="2"/>
  <c r="BY484" i="2" s="1"/>
  <c r="BX482" i="2"/>
  <c r="BW482" i="2"/>
  <c r="BW484" i="2" s="1"/>
  <c r="BV482" i="2"/>
  <c r="BV484" i="2" s="1"/>
  <c r="BU482" i="2"/>
  <c r="BU484" i="2" s="1"/>
  <c r="BT482" i="2"/>
  <c r="BT484" i="2" s="1"/>
  <c r="BS482" i="2"/>
  <c r="BS484" i="2" s="1"/>
  <c r="BR482" i="2"/>
  <c r="BQ482" i="2"/>
  <c r="BQ484" i="2" s="1"/>
  <c r="BP482" i="2"/>
  <c r="BO482" i="2"/>
  <c r="BO484" i="2" s="1"/>
  <c r="BN482" i="2"/>
  <c r="BN484" i="2" s="1"/>
  <c r="BM482" i="2"/>
  <c r="BM484" i="2" s="1"/>
  <c r="BL482" i="2"/>
  <c r="BL484" i="2" s="1"/>
  <c r="BK482" i="2"/>
  <c r="BK484" i="2" s="1"/>
  <c r="BJ482" i="2"/>
  <c r="BI482" i="2"/>
  <c r="BI484" i="2" s="1"/>
  <c r="BH482" i="2"/>
  <c r="BG482" i="2"/>
  <c r="BG484" i="2" s="1"/>
  <c r="BF482" i="2"/>
  <c r="BF484" i="2" s="1"/>
  <c r="BE482" i="2"/>
  <c r="BE484" i="2" s="1"/>
  <c r="BD482" i="2"/>
  <c r="BD484" i="2" s="1"/>
  <c r="BC482" i="2"/>
  <c r="BC484" i="2" s="1"/>
  <c r="BB482" i="2"/>
  <c r="BA482" i="2"/>
  <c r="BA484" i="2" s="1"/>
  <c r="AZ482" i="2"/>
  <c r="AY482" i="2"/>
  <c r="AY484" i="2" s="1"/>
  <c r="AX482" i="2"/>
  <c r="AX484" i="2" s="1"/>
  <c r="AW482" i="2"/>
  <c r="AW484" i="2" s="1"/>
  <c r="AV482" i="2"/>
  <c r="AV484" i="2" s="1"/>
  <c r="AT482" i="2"/>
  <c r="AS482" i="2"/>
  <c r="AS484" i="2" s="1"/>
  <c r="AR482" i="2"/>
  <c r="AQ482" i="2"/>
  <c r="AQ484" i="2" s="1"/>
  <c r="AO482" i="2"/>
  <c r="AO484" i="2" s="1"/>
  <c r="AN482" i="2"/>
  <c r="AN484" i="2" s="1"/>
  <c r="AM482" i="2"/>
  <c r="AM484" i="2" s="1"/>
  <c r="AL482" i="2"/>
  <c r="AK482" i="2"/>
  <c r="AK484" i="2" s="1"/>
  <c r="AJ482" i="2"/>
  <c r="AI482" i="2"/>
  <c r="AI484" i="2" s="1"/>
  <c r="AH482" i="2"/>
  <c r="AH484" i="2" s="1"/>
  <c r="AG482" i="2"/>
  <c r="AG484" i="2" s="1"/>
  <c r="AF482" i="2"/>
  <c r="AF484" i="2" s="1"/>
  <c r="AE482" i="2"/>
  <c r="AE484" i="2" s="1"/>
  <c r="AD482" i="2"/>
  <c r="AC482" i="2"/>
  <c r="AC484" i="2" s="1"/>
  <c r="AB482" i="2"/>
  <c r="AA482" i="2"/>
  <c r="Z482" i="2"/>
  <c r="Y482" i="2"/>
  <c r="Y484" i="2" s="1"/>
  <c r="X482" i="2"/>
  <c r="X484" i="2" s="1"/>
  <c r="W482" i="2"/>
  <c r="W484" i="2" s="1"/>
  <c r="V482" i="2"/>
  <c r="U482" i="2"/>
  <c r="U484" i="2" s="1"/>
  <c r="T482" i="2"/>
  <c r="S482" i="2"/>
  <c r="S484" i="2" s="1"/>
  <c r="R482" i="2"/>
  <c r="R484" i="2" s="1"/>
  <c r="Q482" i="2"/>
  <c r="Q484" i="2" s="1"/>
  <c r="P482" i="2"/>
  <c r="P484" i="2" s="1"/>
  <c r="O482" i="2"/>
  <c r="O484" i="2" s="1"/>
  <c r="N482" i="2"/>
  <c r="M482" i="2"/>
  <c r="M484" i="2" s="1"/>
  <c r="L482" i="2"/>
  <c r="K482" i="2"/>
  <c r="J482" i="2"/>
  <c r="I482" i="2"/>
  <c r="I484" i="2" s="1"/>
  <c r="H482" i="2"/>
  <c r="H484" i="2" s="1"/>
  <c r="G482" i="2"/>
  <c r="G484" i="2" s="1"/>
  <c r="F482" i="2"/>
  <c r="E482" i="2"/>
  <c r="E484" i="2" s="1"/>
  <c r="CJ481" i="2"/>
  <c r="CK481" i="2" s="1"/>
  <c r="CL481" i="2" s="1"/>
  <c r="AU481" i="2"/>
  <c r="CK480" i="2"/>
  <c r="CL480" i="2" s="1"/>
  <c r="CJ480" i="2"/>
  <c r="AU480" i="2"/>
  <c r="CJ479" i="2"/>
  <c r="CK479" i="2" s="1"/>
  <c r="CL479" i="2" s="1"/>
  <c r="AU479" i="2"/>
  <c r="CJ478" i="2"/>
  <c r="CK478" i="2" s="1"/>
  <c r="CL478" i="2" s="1"/>
  <c r="AU478" i="2"/>
  <c r="CJ477" i="2"/>
  <c r="CK477" i="2" s="1"/>
  <c r="CL477" i="2" s="1"/>
  <c r="AU477" i="2"/>
  <c r="CJ476" i="2"/>
  <c r="AU476" i="2"/>
  <c r="CI475" i="2"/>
  <c r="CI484" i="2" s="1"/>
  <c r="CH475" i="2"/>
  <c r="CH484" i="2" s="1"/>
  <c r="CG475" i="2"/>
  <c r="CF475" i="2"/>
  <c r="CF484" i="2" s="1"/>
  <c r="CE475" i="2"/>
  <c r="CD475" i="2"/>
  <c r="CC475" i="2"/>
  <c r="CB475" i="2"/>
  <c r="CA475" i="2"/>
  <c r="BZ475" i="2"/>
  <c r="BZ484" i="2" s="1"/>
  <c r="BY475" i="2"/>
  <c r="BX475" i="2"/>
  <c r="BX484" i="2" s="1"/>
  <c r="BW475" i="2"/>
  <c r="BV475" i="2"/>
  <c r="BU475" i="2"/>
  <c r="BT475" i="2"/>
  <c r="BS475" i="2"/>
  <c r="BR475" i="2"/>
  <c r="BR484" i="2" s="1"/>
  <c r="BQ475" i="2"/>
  <c r="BP475" i="2"/>
  <c r="BP484" i="2" s="1"/>
  <c r="BO475" i="2"/>
  <c r="BN475" i="2"/>
  <c r="BM475" i="2"/>
  <c r="BL475" i="2"/>
  <c r="BK475" i="2"/>
  <c r="BJ475" i="2"/>
  <c r="BJ484" i="2" s="1"/>
  <c r="BI475" i="2"/>
  <c r="BH475" i="2"/>
  <c r="BH484" i="2" s="1"/>
  <c r="BG475" i="2"/>
  <c r="BF475" i="2"/>
  <c r="BE475" i="2"/>
  <c r="BD475" i="2"/>
  <c r="BC475" i="2"/>
  <c r="BB475" i="2"/>
  <c r="BB484" i="2" s="1"/>
  <c r="BA475" i="2"/>
  <c r="AZ475" i="2"/>
  <c r="AZ484" i="2" s="1"/>
  <c r="AY475" i="2"/>
  <c r="AX475" i="2"/>
  <c r="AW475" i="2"/>
  <c r="AV475" i="2"/>
  <c r="AT475" i="2"/>
  <c r="AT484" i="2" s="1"/>
  <c r="AS475" i="2"/>
  <c r="AR475" i="2"/>
  <c r="AQ475" i="2"/>
  <c r="AO475" i="2"/>
  <c r="AN475" i="2"/>
  <c r="AM475" i="2"/>
  <c r="AL475" i="2"/>
  <c r="AK475" i="2"/>
  <c r="AJ475" i="2"/>
  <c r="AI475" i="2"/>
  <c r="AH475" i="2"/>
  <c r="AG475" i="2"/>
  <c r="AF475" i="2"/>
  <c r="AE475" i="2"/>
  <c r="AD475" i="2"/>
  <c r="AC475" i="2"/>
  <c r="AB475" i="2"/>
  <c r="AA475" i="2"/>
  <c r="Z475" i="2"/>
  <c r="Y475" i="2"/>
  <c r="X475" i="2"/>
  <c r="W475" i="2"/>
  <c r="V475" i="2"/>
  <c r="U475" i="2"/>
  <c r="T475" i="2"/>
  <c r="S475" i="2"/>
  <c r="R475" i="2"/>
  <c r="Q475" i="2"/>
  <c r="P475" i="2"/>
  <c r="O475" i="2"/>
  <c r="N475" i="2"/>
  <c r="M475" i="2"/>
  <c r="L475" i="2"/>
  <c r="K475" i="2"/>
  <c r="J475" i="2"/>
  <c r="I475" i="2"/>
  <c r="H475" i="2"/>
  <c r="G475" i="2"/>
  <c r="F475" i="2"/>
  <c r="E475" i="2"/>
  <c r="CJ474" i="2"/>
  <c r="CK474" i="2" s="1"/>
  <c r="CL474" i="2" s="1"/>
  <c r="AU474" i="2"/>
  <c r="CJ473" i="2"/>
  <c r="AU473" i="2"/>
  <c r="CK473" i="2" s="1"/>
  <c r="CL473" i="2" s="1"/>
  <c r="CK472" i="2"/>
  <c r="CL472" i="2" s="1"/>
  <c r="CJ472" i="2"/>
  <c r="AU472" i="2"/>
  <c r="CJ471" i="2"/>
  <c r="CJ475" i="2" s="1"/>
  <c r="AU471" i="2"/>
  <c r="AU475" i="2" s="1"/>
  <c r="CI469" i="2"/>
  <c r="CH469" i="2"/>
  <c r="CG469" i="2"/>
  <c r="CF469" i="2"/>
  <c r="CE469" i="2"/>
  <c r="CD469" i="2"/>
  <c r="CC469" i="2"/>
  <c r="CB469" i="2"/>
  <c r="CA469" i="2"/>
  <c r="BZ469" i="2"/>
  <c r="BY469" i="2"/>
  <c r="BX469" i="2"/>
  <c r="BW469" i="2"/>
  <c r="BV469" i="2"/>
  <c r="BU469" i="2"/>
  <c r="BT469" i="2"/>
  <c r="BS469" i="2"/>
  <c r="BR469" i="2"/>
  <c r="BQ469" i="2"/>
  <c r="BP469" i="2"/>
  <c r="BO469" i="2"/>
  <c r="BN469" i="2"/>
  <c r="BM469" i="2"/>
  <c r="BL469" i="2"/>
  <c r="BK469" i="2"/>
  <c r="BJ469" i="2"/>
  <c r="BI469" i="2"/>
  <c r="BH469" i="2"/>
  <c r="BG469" i="2"/>
  <c r="BF469" i="2"/>
  <c r="BE469" i="2"/>
  <c r="BD469" i="2"/>
  <c r="BC469" i="2"/>
  <c r="BB469" i="2"/>
  <c r="BA469" i="2"/>
  <c r="AZ469" i="2"/>
  <c r="AY469" i="2"/>
  <c r="AX469" i="2"/>
  <c r="AW469" i="2"/>
  <c r="AV469" i="2"/>
  <c r="AT469" i="2"/>
  <c r="AS469" i="2"/>
  <c r="AR469" i="2"/>
  <c r="AQ469" i="2"/>
  <c r="AO469" i="2"/>
  <c r="AN469" i="2"/>
  <c r="AM469" i="2"/>
  <c r="AL469" i="2"/>
  <c r="AK469" i="2"/>
  <c r="AJ469" i="2"/>
  <c r="AI469" i="2"/>
  <c r="AH469" i="2"/>
  <c r="AG469" i="2"/>
  <c r="AF469" i="2"/>
  <c r="AE469" i="2"/>
  <c r="AD469" i="2"/>
  <c r="AC469" i="2"/>
  <c r="AB469" i="2"/>
  <c r="AA469" i="2"/>
  <c r="Z469" i="2"/>
  <c r="Y469" i="2"/>
  <c r="X469" i="2"/>
  <c r="W469" i="2"/>
  <c r="V469" i="2"/>
  <c r="U469" i="2"/>
  <c r="T469" i="2"/>
  <c r="S469" i="2"/>
  <c r="R469" i="2"/>
  <c r="Q469" i="2"/>
  <c r="P469" i="2"/>
  <c r="O469" i="2"/>
  <c r="N469" i="2"/>
  <c r="M469" i="2"/>
  <c r="L469" i="2"/>
  <c r="K469" i="2"/>
  <c r="J469" i="2"/>
  <c r="I469" i="2"/>
  <c r="H469" i="2"/>
  <c r="G469" i="2"/>
  <c r="F469" i="2"/>
  <c r="E469" i="2"/>
  <c r="CK468" i="2"/>
  <c r="CK469" i="2" s="1"/>
  <c r="CJ468" i="2"/>
  <c r="CJ469" i="2" s="1"/>
  <c r="AU468" i="2"/>
  <c r="AU469" i="2" s="1"/>
  <c r="CI466" i="2"/>
  <c r="CH466" i="2"/>
  <c r="CG466" i="2"/>
  <c r="CF466" i="2"/>
  <c r="CE466" i="2"/>
  <c r="CD466" i="2"/>
  <c r="CC466" i="2"/>
  <c r="CB466" i="2"/>
  <c r="CA466" i="2"/>
  <c r="BZ466" i="2"/>
  <c r="BY466" i="2"/>
  <c r="BX466" i="2"/>
  <c r="BW466" i="2"/>
  <c r="BV466" i="2"/>
  <c r="BU466" i="2"/>
  <c r="BT466" i="2"/>
  <c r="BS466" i="2"/>
  <c r="BR466" i="2"/>
  <c r="BQ466" i="2"/>
  <c r="BP466" i="2"/>
  <c r="BO466" i="2"/>
  <c r="BN466" i="2"/>
  <c r="BM466" i="2"/>
  <c r="BL466" i="2"/>
  <c r="BK466" i="2"/>
  <c r="BJ466" i="2"/>
  <c r="BI466" i="2"/>
  <c r="BH466" i="2"/>
  <c r="BG466" i="2"/>
  <c r="BF466" i="2"/>
  <c r="BE466" i="2"/>
  <c r="BD466" i="2"/>
  <c r="BC466" i="2"/>
  <c r="BB466" i="2"/>
  <c r="BA466" i="2"/>
  <c r="AZ466" i="2"/>
  <c r="AY466" i="2"/>
  <c r="AX466" i="2"/>
  <c r="AW466" i="2"/>
  <c r="AV466" i="2"/>
  <c r="AT466" i="2"/>
  <c r="AS466" i="2"/>
  <c r="AR466" i="2"/>
  <c r="AQ466" i="2"/>
  <c r="AO466" i="2"/>
  <c r="AN466" i="2"/>
  <c r="AM466" i="2"/>
  <c r="AL466" i="2"/>
  <c r="AK466" i="2"/>
  <c r="AJ466" i="2"/>
  <c r="AI466" i="2"/>
  <c r="AH466" i="2"/>
  <c r="AG466" i="2"/>
  <c r="AF466" i="2"/>
  <c r="AE466" i="2"/>
  <c r="AD466" i="2"/>
  <c r="AC466" i="2"/>
  <c r="AB466" i="2"/>
  <c r="AA466" i="2"/>
  <c r="Z466" i="2"/>
  <c r="Y466" i="2"/>
  <c r="X466" i="2"/>
  <c r="W466" i="2"/>
  <c r="V466" i="2"/>
  <c r="U466" i="2"/>
  <c r="T466" i="2"/>
  <c r="S466" i="2"/>
  <c r="R466" i="2"/>
  <c r="Q466" i="2"/>
  <c r="P466" i="2"/>
  <c r="O466" i="2"/>
  <c r="N466" i="2"/>
  <c r="M466" i="2"/>
  <c r="L466" i="2"/>
  <c r="K466" i="2"/>
  <c r="J466" i="2"/>
  <c r="I466" i="2"/>
  <c r="H466" i="2"/>
  <c r="G466" i="2"/>
  <c r="F466" i="2"/>
  <c r="E466" i="2"/>
  <c r="CJ465" i="2"/>
  <c r="CK465" i="2" s="1"/>
  <c r="CL465" i="2" s="1"/>
  <c r="AU465" i="2"/>
  <c r="CJ464" i="2"/>
  <c r="AU464" i="2"/>
  <c r="CK464" i="2" s="1"/>
  <c r="CL464" i="2" s="1"/>
  <c r="CJ463" i="2"/>
  <c r="CK463" i="2" s="1"/>
  <c r="CL463" i="2" s="1"/>
  <c r="AU463" i="2"/>
  <c r="CK462" i="2"/>
  <c r="CK466" i="2" s="1"/>
  <c r="CJ462" i="2"/>
  <c r="CJ466" i="2" s="1"/>
  <c r="AU462" i="2"/>
  <c r="AU466" i="2" s="1"/>
  <c r="CJ461" i="2"/>
  <c r="CI461" i="2"/>
  <c r="CH461" i="2"/>
  <c r="CG461" i="2"/>
  <c r="CF461" i="2"/>
  <c r="CE461" i="2"/>
  <c r="CD461" i="2"/>
  <c r="CC461" i="2"/>
  <c r="CB461" i="2"/>
  <c r="CA461" i="2"/>
  <c r="BZ461" i="2"/>
  <c r="BY461" i="2"/>
  <c r="BX461" i="2"/>
  <c r="BW461" i="2"/>
  <c r="BV461" i="2"/>
  <c r="BU461" i="2"/>
  <c r="BT461" i="2"/>
  <c r="BS461" i="2"/>
  <c r="BR461" i="2"/>
  <c r="BQ461" i="2"/>
  <c r="BP461" i="2"/>
  <c r="BO461" i="2"/>
  <c r="BN461" i="2"/>
  <c r="BM461" i="2"/>
  <c r="BL461" i="2"/>
  <c r="BK461" i="2"/>
  <c r="BJ461" i="2"/>
  <c r="BI461" i="2"/>
  <c r="BH461" i="2"/>
  <c r="BG461" i="2"/>
  <c r="BF461" i="2"/>
  <c r="BE461" i="2"/>
  <c r="BD461" i="2"/>
  <c r="BC461" i="2"/>
  <c r="BB461" i="2"/>
  <c r="BA461" i="2"/>
  <c r="AZ461" i="2"/>
  <c r="AY461" i="2"/>
  <c r="AX461" i="2"/>
  <c r="AW461" i="2"/>
  <c r="AV461" i="2"/>
  <c r="AT461" i="2"/>
  <c r="AS461" i="2"/>
  <c r="AR461" i="2"/>
  <c r="AQ461" i="2"/>
  <c r="AO461" i="2"/>
  <c r="AN461" i="2"/>
  <c r="AM461" i="2"/>
  <c r="AL461" i="2"/>
  <c r="AK461" i="2"/>
  <c r="AJ461" i="2"/>
  <c r="AI461" i="2"/>
  <c r="AH461" i="2"/>
  <c r="AG461" i="2"/>
  <c r="AF461" i="2"/>
  <c r="AE461" i="2"/>
  <c r="AD461" i="2"/>
  <c r="AC461" i="2"/>
  <c r="AB461" i="2"/>
  <c r="AA461" i="2"/>
  <c r="Z461" i="2"/>
  <c r="Y461" i="2"/>
  <c r="X461" i="2"/>
  <c r="W461" i="2"/>
  <c r="V461" i="2"/>
  <c r="U461" i="2"/>
  <c r="T461" i="2"/>
  <c r="S461" i="2"/>
  <c r="R461" i="2"/>
  <c r="Q461" i="2"/>
  <c r="P461" i="2"/>
  <c r="O461" i="2"/>
  <c r="N461" i="2"/>
  <c r="M461" i="2"/>
  <c r="L461" i="2"/>
  <c r="K461" i="2"/>
  <c r="J461" i="2"/>
  <c r="I461" i="2"/>
  <c r="H461" i="2"/>
  <c r="G461" i="2"/>
  <c r="F461" i="2"/>
  <c r="E461" i="2"/>
  <c r="CJ460" i="2"/>
  <c r="CK460" i="2" s="1"/>
  <c r="AU460" i="2"/>
  <c r="AU461" i="2" s="1"/>
  <c r="CI459" i="2"/>
  <c r="CH459" i="2"/>
  <c r="CG459" i="2"/>
  <c r="CF459" i="2"/>
  <c r="CE459" i="2"/>
  <c r="CD459" i="2"/>
  <c r="CC459" i="2"/>
  <c r="CB459" i="2"/>
  <c r="CA459" i="2"/>
  <c r="BZ459" i="2"/>
  <c r="BY459" i="2"/>
  <c r="BX459" i="2"/>
  <c r="BW459" i="2"/>
  <c r="BV459" i="2"/>
  <c r="BU459" i="2"/>
  <c r="BT459" i="2"/>
  <c r="BS459" i="2"/>
  <c r="BR459" i="2"/>
  <c r="BQ459" i="2"/>
  <c r="BP459" i="2"/>
  <c r="BO459" i="2"/>
  <c r="BN459" i="2"/>
  <c r="BM459" i="2"/>
  <c r="BL459" i="2"/>
  <c r="BK459" i="2"/>
  <c r="BJ459" i="2"/>
  <c r="BI459" i="2"/>
  <c r="BH459" i="2"/>
  <c r="BG459" i="2"/>
  <c r="BF459" i="2"/>
  <c r="BE459" i="2"/>
  <c r="BD459" i="2"/>
  <c r="BC459" i="2"/>
  <c r="BB459" i="2"/>
  <c r="BA459" i="2"/>
  <c r="AZ459" i="2"/>
  <c r="AY459" i="2"/>
  <c r="AX459" i="2"/>
  <c r="AW459" i="2"/>
  <c r="AV459" i="2"/>
  <c r="AT459" i="2"/>
  <c r="AS459" i="2"/>
  <c r="AR459" i="2"/>
  <c r="AQ459" i="2"/>
  <c r="AO459" i="2"/>
  <c r="AN459" i="2"/>
  <c r="AM459" i="2"/>
  <c r="AL459" i="2"/>
  <c r="AK459" i="2"/>
  <c r="AJ459" i="2"/>
  <c r="AI459" i="2"/>
  <c r="AH459" i="2"/>
  <c r="AG459" i="2"/>
  <c r="AF459" i="2"/>
  <c r="AE459" i="2"/>
  <c r="AD459" i="2"/>
  <c r="AC459" i="2"/>
  <c r="AB459" i="2"/>
  <c r="AA459" i="2"/>
  <c r="Z459" i="2"/>
  <c r="Y459" i="2"/>
  <c r="X459" i="2"/>
  <c r="W459" i="2"/>
  <c r="V459" i="2"/>
  <c r="U459" i="2"/>
  <c r="T459" i="2"/>
  <c r="S459" i="2"/>
  <c r="R459" i="2"/>
  <c r="Q459" i="2"/>
  <c r="P459" i="2"/>
  <c r="O459" i="2"/>
  <c r="N459" i="2"/>
  <c r="M459" i="2"/>
  <c r="L459" i="2"/>
  <c r="K459" i="2"/>
  <c r="J459" i="2"/>
  <c r="I459" i="2"/>
  <c r="H459" i="2"/>
  <c r="G459" i="2"/>
  <c r="F459" i="2"/>
  <c r="E459" i="2"/>
  <c r="CJ458" i="2"/>
  <c r="CJ459" i="2" s="1"/>
  <c r="AU458" i="2"/>
  <c r="CI457" i="2"/>
  <c r="CH457" i="2"/>
  <c r="CG457" i="2"/>
  <c r="CF457" i="2"/>
  <c r="CE457" i="2"/>
  <c r="CD457" i="2"/>
  <c r="CC457" i="2"/>
  <c r="CB457" i="2"/>
  <c r="CA457" i="2"/>
  <c r="BZ457" i="2"/>
  <c r="BY457" i="2"/>
  <c r="BX457" i="2"/>
  <c r="BW457" i="2"/>
  <c r="BV457" i="2"/>
  <c r="BU457" i="2"/>
  <c r="BT457" i="2"/>
  <c r="BS457" i="2"/>
  <c r="BR457" i="2"/>
  <c r="BQ457" i="2"/>
  <c r="BP457" i="2"/>
  <c r="BO457" i="2"/>
  <c r="BN457" i="2"/>
  <c r="BM457" i="2"/>
  <c r="BL457" i="2"/>
  <c r="BK457" i="2"/>
  <c r="BJ457" i="2"/>
  <c r="BI457" i="2"/>
  <c r="BH457" i="2"/>
  <c r="BG457" i="2"/>
  <c r="BF457" i="2"/>
  <c r="BE457" i="2"/>
  <c r="BD457" i="2"/>
  <c r="BC457" i="2"/>
  <c r="BB457" i="2"/>
  <c r="BA457" i="2"/>
  <c r="AZ457" i="2"/>
  <c r="AY457" i="2"/>
  <c r="AX457" i="2"/>
  <c r="AW457" i="2"/>
  <c r="AV457" i="2"/>
  <c r="AT457" i="2"/>
  <c r="AS457" i="2"/>
  <c r="AR457" i="2"/>
  <c r="AQ457" i="2"/>
  <c r="AO457" i="2"/>
  <c r="AN457" i="2"/>
  <c r="AM457" i="2"/>
  <c r="AL457" i="2"/>
  <c r="AK457" i="2"/>
  <c r="AJ457" i="2"/>
  <c r="AI457" i="2"/>
  <c r="AH457" i="2"/>
  <c r="AG457" i="2"/>
  <c r="AF457" i="2"/>
  <c r="AE457" i="2"/>
  <c r="AD457" i="2"/>
  <c r="AC457" i="2"/>
  <c r="AB457" i="2"/>
  <c r="AA457" i="2"/>
  <c r="Z457" i="2"/>
  <c r="Y457" i="2"/>
  <c r="X457" i="2"/>
  <c r="W457" i="2"/>
  <c r="V457" i="2"/>
  <c r="U457" i="2"/>
  <c r="T457" i="2"/>
  <c r="S457" i="2"/>
  <c r="R457" i="2"/>
  <c r="Q457" i="2"/>
  <c r="P457" i="2"/>
  <c r="O457" i="2"/>
  <c r="N457" i="2"/>
  <c r="M457" i="2"/>
  <c r="L457" i="2"/>
  <c r="K457" i="2"/>
  <c r="J457" i="2"/>
  <c r="I457" i="2"/>
  <c r="H457" i="2"/>
  <c r="G457" i="2"/>
  <c r="F457" i="2"/>
  <c r="E457" i="2"/>
  <c r="CJ456" i="2"/>
  <c r="CK456" i="2" s="1"/>
  <c r="CL456" i="2" s="1"/>
  <c r="AU456" i="2"/>
  <c r="CJ455" i="2"/>
  <c r="AU455" i="2"/>
  <c r="CK455" i="2" s="1"/>
  <c r="CL455" i="2" s="1"/>
  <c r="CJ454" i="2"/>
  <c r="CK454" i="2" s="1"/>
  <c r="CL454" i="2" s="1"/>
  <c r="AU454" i="2"/>
  <c r="CK453" i="2"/>
  <c r="CL453" i="2" s="1"/>
  <c r="CJ453" i="2"/>
  <c r="AU453" i="2"/>
  <c r="CJ452" i="2"/>
  <c r="CK452" i="2" s="1"/>
  <c r="CL452" i="2" s="1"/>
  <c r="AU452" i="2"/>
  <c r="CK451" i="2"/>
  <c r="CL451" i="2" s="1"/>
  <c r="CJ451" i="2"/>
  <c r="CJ457" i="2" s="1"/>
  <c r="AU451" i="2"/>
  <c r="CD450" i="2"/>
  <c r="CB450" i="2"/>
  <c r="BV450" i="2"/>
  <c r="BN450" i="2"/>
  <c r="BL450" i="2"/>
  <c r="BF450" i="2"/>
  <c r="AX450" i="2"/>
  <c r="AV450" i="2"/>
  <c r="AO450" i="2"/>
  <c r="AG450" i="2"/>
  <c r="AE450" i="2"/>
  <c r="Y450" i="2"/>
  <c r="Q450" i="2"/>
  <c r="O450" i="2"/>
  <c r="I450" i="2"/>
  <c r="CJ449" i="2"/>
  <c r="AU449" i="2"/>
  <c r="CI448" i="2"/>
  <c r="CH448" i="2"/>
  <c r="CH450" i="2" s="1"/>
  <c r="CG448" i="2"/>
  <c r="CG450" i="2" s="1"/>
  <c r="CF448" i="2"/>
  <c r="CF450" i="2" s="1"/>
  <c r="CE448" i="2"/>
  <c r="CE450" i="2" s="1"/>
  <c r="CD448" i="2"/>
  <c r="CC448" i="2"/>
  <c r="CC450" i="2" s="1"/>
  <c r="CB448" i="2"/>
  <c r="CA448" i="2"/>
  <c r="CA450" i="2" s="1"/>
  <c r="BZ448" i="2"/>
  <c r="BY448" i="2"/>
  <c r="BX448" i="2"/>
  <c r="BX450" i="2" s="1"/>
  <c r="BW448" i="2"/>
  <c r="BW450" i="2" s="1"/>
  <c r="BV448" i="2"/>
  <c r="BU448" i="2"/>
  <c r="BU450" i="2" s="1"/>
  <c r="BT448" i="2"/>
  <c r="BS448" i="2"/>
  <c r="BR448" i="2"/>
  <c r="BR450" i="2" s="1"/>
  <c r="BQ448" i="2"/>
  <c r="BQ450" i="2" s="1"/>
  <c r="BP448" i="2"/>
  <c r="BP450" i="2" s="1"/>
  <c r="BO448" i="2"/>
  <c r="BO450" i="2" s="1"/>
  <c r="BN448" i="2"/>
  <c r="BM448" i="2"/>
  <c r="BM450" i="2" s="1"/>
  <c r="BL448" i="2"/>
  <c r="BK448" i="2"/>
  <c r="BK450" i="2" s="1"/>
  <c r="BJ448" i="2"/>
  <c r="BI448" i="2"/>
  <c r="BH448" i="2"/>
  <c r="BH450" i="2" s="1"/>
  <c r="BG448" i="2"/>
  <c r="BG450" i="2" s="1"/>
  <c r="BF448" i="2"/>
  <c r="BE448" i="2"/>
  <c r="BE450" i="2" s="1"/>
  <c r="BD448" i="2"/>
  <c r="BC448" i="2"/>
  <c r="BB448" i="2"/>
  <c r="BB450" i="2" s="1"/>
  <c r="BA448" i="2"/>
  <c r="BA450" i="2" s="1"/>
  <c r="AZ448" i="2"/>
  <c r="AZ450" i="2" s="1"/>
  <c r="AY448" i="2"/>
  <c r="AY450" i="2" s="1"/>
  <c r="AX448" i="2"/>
  <c r="AW448" i="2"/>
  <c r="AW450" i="2" s="1"/>
  <c r="AV448" i="2"/>
  <c r="AT448" i="2"/>
  <c r="AS448" i="2"/>
  <c r="AS450" i="2" s="1"/>
  <c r="AR448" i="2"/>
  <c r="AR450" i="2" s="1"/>
  <c r="AQ448" i="2"/>
  <c r="AQ450" i="2" s="1"/>
  <c r="AO448" i="2"/>
  <c r="AN448" i="2"/>
  <c r="AN450" i="2" s="1"/>
  <c r="AM448" i="2"/>
  <c r="AL448" i="2"/>
  <c r="AK448" i="2"/>
  <c r="AK450" i="2" s="1"/>
  <c r="AJ448" i="2"/>
  <c r="AJ450" i="2" s="1"/>
  <c r="AI448" i="2"/>
  <c r="AI450" i="2" s="1"/>
  <c r="AH448" i="2"/>
  <c r="AH450" i="2" s="1"/>
  <c r="AG448" i="2"/>
  <c r="AF448" i="2"/>
  <c r="AF450" i="2" s="1"/>
  <c r="AE448" i="2"/>
  <c r="AD448" i="2"/>
  <c r="AD450" i="2" s="1"/>
  <c r="AC448" i="2"/>
  <c r="AB448" i="2"/>
  <c r="AB450" i="2" s="1"/>
  <c r="AA448" i="2"/>
  <c r="AA450" i="2" s="1"/>
  <c r="Z448" i="2"/>
  <c r="Z450" i="2" s="1"/>
  <c r="Y448" i="2"/>
  <c r="X448" i="2"/>
  <c r="X450" i="2" s="1"/>
  <c r="W448" i="2"/>
  <c r="V448" i="2"/>
  <c r="U448" i="2"/>
  <c r="U450" i="2" s="1"/>
  <c r="T448" i="2"/>
  <c r="T450" i="2" s="1"/>
  <c r="S448" i="2"/>
  <c r="S450" i="2" s="1"/>
  <c r="R448" i="2"/>
  <c r="R450" i="2" s="1"/>
  <c r="Q448" i="2"/>
  <c r="P448" i="2"/>
  <c r="P450" i="2" s="1"/>
  <c r="O448" i="2"/>
  <c r="N448" i="2"/>
  <c r="N450" i="2" s="1"/>
  <c r="M448" i="2"/>
  <c r="L448" i="2"/>
  <c r="L450" i="2" s="1"/>
  <c r="K448" i="2"/>
  <c r="K450" i="2" s="1"/>
  <c r="J448" i="2"/>
  <c r="J450" i="2" s="1"/>
  <c r="I448" i="2"/>
  <c r="H448" i="2"/>
  <c r="H450" i="2" s="1"/>
  <c r="G448" i="2"/>
  <c r="F448" i="2"/>
  <c r="E448" i="2"/>
  <c r="E450" i="2" s="1"/>
  <c r="CK447" i="2"/>
  <c r="CL447" i="2" s="1"/>
  <c r="CJ447" i="2"/>
  <c r="AU447" i="2"/>
  <c r="CJ446" i="2"/>
  <c r="CK446" i="2" s="1"/>
  <c r="CL446" i="2" s="1"/>
  <c r="AU446" i="2"/>
  <c r="CK445" i="2"/>
  <c r="CL445" i="2" s="1"/>
  <c r="CJ445" i="2"/>
  <c r="AU445" i="2"/>
  <c r="CJ444" i="2"/>
  <c r="CK444" i="2" s="1"/>
  <c r="CL444" i="2" s="1"/>
  <c r="AU444" i="2"/>
  <c r="CJ443" i="2"/>
  <c r="CK443" i="2" s="1"/>
  <c r="CL443" i="2" s="1"/>
  <c r="AU443" i="2"/>
  <c r="CL442" i="2"/>
  <c r="CJ442" i="2"/>
  <c r="CK442" i="2" s="1"/>
  <c r="AU442" i="2"/>
  <c r="CK441" i="2"/>
  <c r="CL441" i="2" s="1"/>
  <c r="CJ441" i="2"/>
  <c r="AU441" i="2"/>
  <c r="CJ440" i="2"/>
  <c r="CK440" i="2" s="1"/>
  <c r="CL440" i="2" s="1"/>
  <c r="AU440" i="2"/>
  <c r="CK439" i="2"/>
  <c r="CL439" i="2" s="1"/>
  <c r="CJ439" i="2"/>
  <c r="AU439" i="2"/>
  <c r="CJ438" i="2"/>
  <c r="CK438" i="2" s="1"/>
  <c r="CL438" i="2" s="1"/>
  <c r="AU438" i="2"/>
  <c r="CJ437" i="2"/>
  <c r="CK437" i="2" s="1"/>
  <c r="CL437" i="2" s="1"/>
  <c r="AU437" i="2"/>
  <c r="CJ436" i="2"/>
  <c r="AU436" i="2"/>
  <c r="AU448" i="2" s="1"/>
  <c r="CI435" i="2"/>
  <c r="CH435" i="2"/>
  <c r="CG435" i="2"/>
  <c r="CF435" i="2"/>
  <c r="CE435" i="2"/>
  <c r="CD435" i="2"/>
  <c r="CC435" i="2"/>
  <c r="CB435" i="2"/>
  <c r="CA435" i="2"/>
  <c r="BZ435" i="2"/>
  <c r="BY435" i="2"/>
  <c r="BX435" i="2"/>
  <c r="BW435" i="2"/>
  <c r="BV435" i="2"/>
  <c r="BU435" i="2"/>
  <c r="BT435" i="2"/>
  <c r="BS435" i="2"/>
  <c r="BR435" i="2"/>
  <c r="BQ435" i="2"/>
  <c r="BP435" i="2"/>
  <c r="BO435" i="2"/>
  <c r="BN435" i="2"/>
  <c r="BM435" i="2"/>
  <c r="BL435" i="2"/>
  <c r="BK435" i="2"/>
  <c r="BJ435" i="2"/>
  <c r="BI435" i="2"/>
  <c r="BH435" i="2"/>
  <c r="BG435" i="2"/>
  <c r="BF435" i="2"/>
  <c r="BE435" i="2"/>
  <c r="BD435" i="2"/>
  <c r="BC435" i="2"/>
  <c r="BB435" i="2"/>
  <c r="BA435" i="2"/>
  <c r="AZ435" i="2"/>
  <c r="AY435" i="2"/>
  <c r="AX435" i="2"/>
  <c r="AW435" i="2"/>
  <c r="AV435" i="2"/>
  <c r="AT435" i="2"/>
  <c r="AS435" i="2"/>
  <c r="AR435" i="2"/>
  <c r="AQ435" i="2"/>
  <c r="AO435" i="2"/>
  <c r="AN435" i="2"/>
  <c r="AM435" i="2"/>
  <c r="AL435" i="2"/>
  <c r="AK435" i="2"/>
  <c r="AJ435" i="2"/>
  <c r="AI435" i="2"/>
  <c r="AH435" i="2"/>
  <c r="AG435" i="2"/>
  <c r="AF435" i="2"/>
  <c r="AE435" i="2"/>
  <c r="AD435" i="2"/>
  <c r="AC435" i="2"/>
  <c r="AB435" i="2"/>
  <c r="AA435" i="2"/>
  <c r="Z435" i="2"/>
  <c r="Y435" i="2"/>
  <c r="X435" i="2"/>
  <c r="W435" i="2"/>
  <c r="V435" i="2"/>
  <c r="U435" i="2"/>
  <c r="T435" i="2"/>
  <c r="S435" i="2"/>
  <c r="R435" i="2"/>
  <c r="Q435" i="2"/>
  <c r="P435" i="2"/>
  <c r="O435" i="2"/>
  <c r="N435" i="2"/>
  <c r="M435" i="2"/>
  <c r="L435" i="2"/>
  <c r="K435" i="2"/>
  <c r="J435" i="2"/>
  <c r="I435" i="2"/>
  <c r="H435" i="2"/>
  <c r="G435" i="2"/>
  <c r="F435" i="2"/>
  <c r="E435" i="2"/>
  <c r="CJ434" i="2"/>
  <c r="CK434" i="2" s="1"/>
  <c r="CL434" i="2" s="1"/>
  <c r="AU434" i="2"/>
  <c r="CJ433" i="2"/>
  <c r="CK433" i="2" s="1"/>
  <c r="CL433" i="2" s="1"/>
  <c r="AU433" i="2"/>
  <c r="CJ432" i="2"/>
  <c r="CK432" i="2" s="1"/>
  <c r="CL432" i="2" s="1"/>
  <c r="AU432" i="2"/>
  <c r="CJ431" i="2"/>
  <c r="CK431" i="2" s="1"/>
  <c r="CL431" i="2" s="1"/>
  <c r="AU431" i="2"/>
  <c r="CJ430" i="2"/>
  <c r="AU430" i="2"/>
  <c r="CK430" i="2" s="1"/>
  <c r="CL430" i="2" s="1"/>
  <c r="CJ429" i="2"/>
  <c r="CK429" i="2" s="1"/>
  <c r="CL429" i="2" s="1"/>
  <c r="AU429" i="2"/>
  <c r="CK428" i="2"/>
  <c r="CL428" i="2" s="1"/>
  <c r="CJ428" i="2"/>
  <c r="AU428" i="2"/>
  <c r="CJ427" i="2"/>
  <c r="CK427" i="2" s="1"/>
  <c r="CL427" i="2" s="1"/>
  <c r="AU427" i="2"/>
  <c r="CK426" i="2"/>
  <c r="CL426" i="2" s="1"/>
  <c r="CJ426" i="2"/>
  <c r="AU426" i="2"/>
  <c r="CJ425" i="2"/>
  <c r="CK425" i="2" s="1"/>
  <c r="CL425" i="2" s="1"/>
  <c r="AU425" i="2"/>
  <c r="CJ424" i="2"/>
  <c r="CK424" i="2" s="1"/>
  <c r="CL424" i="2" s="1"/>
  <c r="AU424" i="2"/>
  <c r="CL423" i="2"/>
  <c r="CJ423" i="2"/>
  <c r="CK423" i="2" s="1"/>
  <c r="AU423" i="2"/>
  <c r="CK422" i="2"/>
  <c r="CL422" i="2" s="1"/>
  <c r="CJ422" i="2"/>
  <c r="AU422" i="2"/>
  <c r="CJ421" i="2"/>
  <c r="CK421" i="2" s="1"/>
  <c r="CL421" i="2" s="1"/>
  <c r="AU421" i="2"/>
  <c r="CK420" i="2"/>
  <c r="CJ420" i="2"/>
  <c r="CJ435" i="2" s="1"/>
  <c r="AU420" i="2"/>
  <c r="CI419" i="2"/>
  <c r="CH419" i="2"/>
  <c r="CG419" i="2"/>
  <c r="CF419" i="2"/>
  <c r="CE419" i="2"/>
  <c r="CD419" i="2"/>
  <c r="CC419" i="2"/>
  <c r="CB419" i="2"/>
  <c r="CA419" i="2"/>
  <c r="BZ419" i="2"/>
  <c r="BZ450" i="2" s="1"/>
  <c r="BY419" i="2"/>
  <c r="BX419" i="2"/>
  <c r="BW419" i="2"/>
  <c r="BV419" i="2"/>
  <c r="BU419" i="2"/>
  <c r="BT419" i="2"/>
  <c r="BT450" i="2" s="1"/>
  <c r="BS419" i="2"/>
  <c r="BR419" i="2"/>
  <c r="BQ419" i="2"/>
  <c r="BP419" i="2"/>
  <c r="BO419" i="2"/>
  <c r="BN419" i="2"/>
  <c r="BM419" i="2"/>
  <c r="BL419" i="2"/>
  <c r="BK419" i="2"/>
  <c r="BJ419" i="2"/>
  <c r="BJ450" i="2" s="1"/>
  <c r="BI419" i="2"/>
  <c r="BH419" i="2"/>
  <c r="BG419" i="2"/>
  <c r="BF419" i="2"/>
  <c r="BE419" i="2"/>
  <c r="BD419" i="2"/>
  <c r="BD450" i="2" s="1"/>
  <c r="BC419" i="2"/>
  <c r="BB419" i="2"/>
  <c r="BA419" i="2"/>
  <c r="AZ419" i="2"/>
  <c r="AY419" i="2"/>
  <c r="AX419" i="2"/>
  <c r="AW419" i="2"/>
  <c r="AV419" i="2"/>
  <c r="AT419" i="2"/>
  <c r="AT450" i="2" s="1"/>
  <c r="AS419" i="2"/>
  <c r="AR419" i="2"/>
  <c r="AQ419" i="2"/>
  <c r="AO419" i="2"/>
  <c r="AN419" i="2"/>
  <c r="AM419" i="2"/>
  <c r="AM450" i="2" s="1"/>
  <c r="AL419" i="2"/>
  <c r="AK419" i="2"/>
  <c r="AJ419" i="2"/>
  <c r="AI419" i="2"/>
  <c r="AH419" i="2"/>
  <c r="AG419" i="2"/>
  <c r="AF419" i="2"/>
  <c r="AE419" i="2"/>
  <c r="AD419" i="2"/>
  <c r="AC419" i="2"/>
  <c r="AC450" i="2" s="1"/>
  <c r="AB419" i="2"/>
  <c r="AA419" i="2"/>
  <c r="Z419" i="2"/>
  <c r="Y419" i="2"/>
  <c r="X419" i="2"/>
  <c r="W419" i="2"/>
  <c r="W450" i="2" s="1"/>
  <c r="V419" i="2"/>
  <c r="U419" i="2"/>
  <c r="T419" i="2"/>
  <c r="S419" i="2"/>
  <c r="R419" i="2"/>
  <c r="Q419" i="2"/>
  <c r="P419" i="2"/>
  <c r="O419" i="2"/>
  <c r="N419" i="2"/>
  <c r="M419" i="2"/>
  <c r="M450" i="2" s="1"/>
  <c r="L419" i="2"/>
  <c r="K419" i="2"/>
  <c r="J419" i="2"/>
  <c r="I419" i="2"/>
  <c r="H419" i="2"/>
  <c r="G419" i="2"/>
  <c r="G450" i="2" s="1"/>
  <c r="F419" i="2"/>
  <c r="E419" i="2"/>
  <c r="CJ418" i="2"/>
  <c r="CK418" i="2" s="1"/>
  <c r="CL418" i="2" s="1"/>
  <c r="AU418" i="2"/>
  <c r="CK417" i="2"/>
  <c r="CL417" i="2" s="1"/>
  <c r="CJ417" i="2"/>
  <c r="AU417" i="2"/>
  <c r="CJ416" i="2"/>
  <c r="CK416" i="2" s="1"/>
  <c r="CL416" i="2" s="1"/>
  <c r="AU416" i="2"/>
  <c r="CJ415" i="2"/>
  <c r="CK415" i="2" s="1"/>
  <c r="CL415" i="2" s="1"/>
  <c r="AU415" i="2"/>
  <c r="CJ414" i="2"/>
  <c r="AU414" i="2"/>
  <c r="CJ413" i="2"/>
  <c r="CK413" i="2" s="1"/>
  <c r="CL413" i="2" s="1"/>
  <c r="AU413" i="2"/>
  <c r="CJ412" i="2"/>
  <c r="CK412" i="2" s="1"/>
  <c r="CL412" i="2" s="1"/>
  <c r="AU412" i="2"/>
  <c r="CJ411" i="2"/>
  <c r="AU411" i="2"/>
  <c r="CK411" i="2" s="1"/>
  <c r="CL411" i="2" s="1"/>
  <c r="CJ410" i="2"/>
  <c r="CK410" i="2" s="1"/>
  <c r="AU410" i="2"/>
  <c r="CI409" i="2"/>
  <c r="CH409" i="2"/>
  <c r="CG409" i="2"/>
  <c r="CF409" i="2"/>
  <c r="CE409" i="2"/>
  <c r="CD409" i="2"/>
  <c r="CC409" i="2"/>
  <c r="CB409" i="2"/>
  <c r="CA409" i="2"/>
  <c r="BZ409" i="2"/>
  <c r="BY409" i="2"/>
  <c r="BX409" i="2"/>
  <c r="BW409" i="2"/>
  <c r="BV409" i="2"/>
  <c r="BU409" i="2"/>
  <c r="BT409" i="2"/>
  <c r="BS409" i="2"/>
  <c r="BR409" i="2"/>
  <c r="BQ409" i="2"/>
  <c r="BP409" i="2"/>
  <c r="BO409" i="2"/>
  <c r="BN409" i="2"/>
  <c r="BM409" i="2"/>
  <c r="BL409" i="2"/>
  <c r="BK409" i="2"/>
  <c r="BJ409" i="2"/>
  <c r="BI409" i="2"/>
  <c r="BH409" i="2"/>
  <c r="BG409" i="2"/>
  <c r="BF409" i="2"/>
  <c r="BE409" i="2"/>
  <c r="BD409" i="2"/>
  <c r="BC409" i="2"/>
  <c r="BB409" i="2"/>
  <c r="BA409" i="2"/>
  <c r="AZ409" i="2"/>
  <c r="AY409" i="2"/>
  <c r="AX409" i="2"/>
  <c r="AW409" i="2"/>
  <c r="AV409" i="2"/>
  <c r="AT409" i="2"/>
  <c r="AS409" i="2"/>
  <c r="AR409" i="2"/>
  <c r="AQ409" i="2"/>
  <c r="AO409" i="2"/>
  <c r="AN409" i="2"/>
  <c r="AM409" i="2"/>
  <c r="AL409" i="2"/>
  <c r="AK409" i="2"/>
  <c r="AJ409" i="2"/>
  <c r="AI409" i="2"/>
  <c r="AH409" i="2"/>
  <c r="AG409" i="2"/>
  <c r="AF409" i="2"/>
  <c r="AE409" i="2"/>
  <c r="AD409" i="2"/>
  <c r="AC409" i="2"/>
  <c r="AB409" i="2"/>
  <c r="AA409" i="2"/>
  <c r="Z409" i="2"/>
  <c r="Y409" i="2"/>
  <c r="X409" i="2"/>
  <c r="W409" i="2"/>
  <c r="V409" i="2"/>
  <c r="U409" i="2"/>
  <c r="T409" i="2"/>
  <c r="S409" i="2"/>
  <c r="R409" i="2"/>
  <c r="Q409" i="2"/>
  <c r="P409" i="2"/>
  <c r="O409" i="2"/>
  <c r="N409" i="2"/>
  <c r="M409" i="2"/>
  <c r="L409" i="2"/>
  <c r="K409" i="2"/>
  <c r="J409" i="2"/>
  <c r="I409" i="2"/>
  <c r="H409" i="2"/>
  <c r="G409" i="2"/>
  <c r="F409" i="2"/>
  <c r="E409" i="2"/>
  <c r="CJ408" i="2"/>
  <c r="AU408" i="2"/>
  <c r="CK408" i="2" s="1"/>
  <c r="CL408" i="2" s="1"/>
  <c r="CJ407" i="2"/>
  <c r="CK407" i="2" s="1"/>
  <c r="CL407" i="2" s="1"/>
  <c r="AU407" i="2"/>
  <c r="CK406" i="2"/>
  <c r="CL406" i="2" s="1"/>
  <c r="CJ406" i="2"/>
  <c r="AU406" i="2"/>
  <c r="CJ405" i="2"/>
  <c r="CK405" i="2" s="1"/>
  <c r="CL405" i="2" s="1"/>
  <c r="AU405" i="2"/>
  <c r="CK404" i="2"/>
  <c r="CL404" i="2" s="1"/>
  <c r="CJ404" i="2"/>
  <c r="AU404" i="2"/>
  <c r="CJ403" i="2"/>
  <c r="CK403" i="2" s="1"/>
  <c r="CL403" i="2" s="1"/>
  <c r="AU403" i="2"/>
  <c r="CJ402" i="2"/>
  <c r="CK402" i="2" s="1"/>
  <c r="CL402" i="2" s="1"/>
  <c r="AU402" i="2"/>
  <c r="CL401" i="2"/>
  <c r="CJ401" i="2"/>
  <c r="CK401" i="2" s="1"/>
  <c r="AU401" i="2"/>
  <c r="CK400" i="2"/>
  <c r="CL400" i="2" s="1"/>
  <c r="CJ400" i="2"/>
  <c r="AU400" i="2"/>
  <c r="CJ399" i="2"/>
  <c r="AU399" i="2"/>
  <c r="CK399" i="2" s="1"/>
  <c r="CL399" i="2" s="1"/>
  <c r="CK398" i="2"/>
  <c r="CL398" i="2" s="1"/>
  <c r="CJ398" i="2"/>
  <c r="AU398" i="2"/>
  <c r="CJ397" i="2"/>
  <c r="CK397" i="2" s="1"/>
  <c r="CL397" i="2" s="1"/>
  <c r="AU397" i="2"/>
  <c r="CJ396" i="2"/>
  <c r="CK396" i="2" s="1"/>
  <c r="CL396" i="2" s="1"/>
  <c r="AU396" i="2"/>
  <c r="CJ395" i="2"/>
  <c r="CK395" i="2" s="1"/>
  <c r="CL395" i="2" s="1"/>
  <c r="AU395" i="2"/>
  <c r="CJ394" i="2"/>
  <c r="CK394" i="2" s="1"/>
  <c r="CL394" i="2" s="1"/>
  <c r="AU394" i="2"/>
  <c r="CJ393" i="2"/>
  <c r="CK393" i="2" s="1"/>
  <c r="CL393" i="2" s="1"/>
  <c r="AU393" i="2"/>
  <c r="CJ392" i="2"/>
  <c r="AU392" i="2"/>
  <c r="CK392" i="2" s="1"/>
  <c r="CL392" i="2" s="1"/>
  <c r="CJ391" i="2"/>
  <c r="CK391" i="2" s="1"/>
  <c r="CL391" i="2" s="1"/>
  <c r="AU391" i="2"/>
  <c r="CK390" i="2"/>
  <c r="CL390" i="2" s="1"/>
  <c r="CJ390" i="2"/>
  <c r="AU390" i="2"/>
  <c r="CJ389" i="2"/>
  <c r="CK389" i="2" s="1"/>
  <c r="CL389" i="2" s="1"/>
  <c r="AU389" i="2"/>
  <c r="CK388" i="2"/>
  <c r="CL388" i="2" s="1"/>
  <c r="CJ388" i="2"/>
  <c r="AU388" i="2"/>
  <c r="CJ387" i="2"/>
  <c r="CK387" i="2" s="1"/>
  <c r="CL387" i="2" s="1"/>
  <c r="AU387" i="2"/>
  <c r="CJ386" i="2"/>
  <c r="CK386" i="2" s="1"/>
  <c r="CL386" i="2" s="1"/>
  <c r="AU386" i="2"/>
  <c r="CJ385" i="2"/>
  <c r="CK385" i="2" s="1"/>
  <c r="CL385" i="2" s="1"/>
  <c r="AU385" i="2"/>
  <c r="CK384" i="2"/>
  <c r="CL384" i="2" s="1"/>
  <c r="CJ384" i="2"/>
  <c r="AU384" i="2"/>
  <c r="CJ383" i="2"/>
  <c r="CK383" i="2" s="1"/>
  <c r="CL383" i="2" s="1"/>
  <c r="AU383" i="2"/>
  <c r="CK382" i="2"/>
  <c r="CL382" i="2" s="1"/>
  <c r="CJ382" i="2"/>
  <c r="AU382" i="2"/>
  <c r="CJ381" i="2"/>
  <c r="CK381" i="2" s="1"/>
  <c r="CL381" i="2" s="1"/>
  <c r="AU381" i="2"/>
  <c r="CK380" i="2"/>
  <c r="CL380" i="2" s="1"/>
  <c r="CJ380" i="2"/>
  <c r="AU380" i="2"/>
  <c r="CJ379" i="2"/>
  <c r="CK379" i="2" s="1"/>
  <c r="CL379" i="2" s="1"/>
  <c r="AU379" i="2"/>
  <c r="CJ378" i="2"/>
  <c r="CK378" i="2" s="1"/>
  <c r="CL378" i="2" s="1"/>
  <c r="AU378" i="2"/>
  <c r="CJ377" i="2"/>
  <c r="CJ409" i="2" s="1"/>
  <c r="AU377" i="2"/>
  <c r="CI376" i="2"/>
  <c r="CH376" i="2"/>
  <c r="CG376" i="2"/>
  <c r="CF376" i="2"/>
  <c r="CE376" i="2"/>
  <c r="CD376" i="2"/>
  <c r="CC376" i="2"/>
  <c r="CB376" i="2"/>
  <c r="CA376" i="2"/>
  <c r="BZ376" i="2"/>
  <c r="BY376" i="2"/>
  <c r="BX376" i="2"/>
  <c r="BW376" i="2"/>
  <c r="BV376" i="2"/>
  <c r="BU376" i="2"/>
  <c r="BT376" i="2"/>
  <c r="BS376" i="2"/>
  <c r="BR376" i="2"/>
  <c r="BQ376" i="2"/>
  <c r="BP376" i="2"/>
  <c r="BO376" i="2"/>
  <c r="BN376" i="2"/>
  <c r="BM376" i="2"/>
  <c r="BL376" i="2"/>
  <c r="BK376" i="2"/>
  <c r="BJ376" i="2"/>
  <c r="BI376" i="2"/>
  <c r="BH376" i="2"/>
  <c r="BG376" i="2"/>
  <c r="BF376" i="2"/>
  <c r="BE376" i="2"/>
  <c r="BD376" i="2"/>
  <c r="BC376" i="2"/>
  <c r="BB376" i="2"/>
  <c r="BA376" i="2"/>
  <c r="AZ376" i="2"/>
  <c r="AY376" i="2"/>
  <c r="AX376" i="2"/>
  <c r="AW376" i="2"/>
  <c r="AV376" i="2"/>
  <c r="AT376" i="2"/>
  <c r="AS376" i="2"/>
  <c r="AR376" i="2"/>
  <c r="AQ376" i="2"/>
  <c r="AO376" i="2"/>
  <c r="AN376" i="2"/>
  <c r="AM376" i="2"/>
  <c r="AL376" i="2"/>
  <c r="AK376" i="2"/>
  <c r="AJ376" i="2"/>
  <c r="AI376" i="2"/>
  <c r="AH376" i="2"/>
  <c r="AG376" i="2"/>
  <c r="AF376" i="2"/>
  <c r="AE376" i="2"/>
  <c r="AD376" i="2"/>
  <c r="AC376" i="2"/>
  <c r="AB376" i="2"/>
  <c r="AA376" i="2"/>
  <c r="Z376" i="2"/>
  <c r="Y376" i="2"/>
  <c r="X376" i="2"/>
  <c r="W376" i="2"/>
  <c r="V376" i="2"/>
  <c r="U376" i="2"/>
  <c r="T376" i="2"/>
  <c r="S376" i="2"/>
  <c r="R376" i="2"/>
  <c r="Q376" i="2"/>
  <c r="P376" i="2"/>
  <c r="O376" i="2"/>
  <c r="N376" i="2"/>
  <c r="M376" i="2"/>
  <c r="L376" i="2"/>
  <c r="K376" i="2"/>
  <c r="J376" i="2"/>
  <c r="I376" i="2"/>
  <c r="H376" i="2"/>
  <c r="G376" i="2"/>
  <c r="F376" i="2"/>
  <c r="E376" i="2"/>
  <c r="CJ375" i="2"/>
  <c r="CK375" i="2" s="1"/>
  <c r="CL375" i="2" s="1"/>
  <c r="AU375" i="2"/>
  <c r="CJ374" i="2"/>
  <c r="CK374" i="2" s="1"/>
  <c r="CL374" i="2" s="1"/>
  <c r="AU374" i="2"/>
  <c r="CJ373" i="2"/>
  <c r="AU373" i="2"/>
  <c r="CK373" i="2" s="1"/>
  <c r="CL373" i="2" s="1"/>
  <c r="CJ372" i="2"/>
  <c r="CK372" i="2" s="1"/>
  <c r="AU372" i="2"/>
  <c r="CK371" i="2"/>
  <c r="CL371" i="2" s="1"/>
  <c r="CJ371" i="2"/>
  <c r="CJ376" i="2" s="1"/>
  <c r="AU371" i="2"/>
  <c r="CI370" i="2"/>
  <c r="CH370" i="2"/>
  <c r="CG370" i="2"/>
  <c r="CF370" i="2"/>
  <c r="CE370" i="2"/>
  <c r="CD370" i="2"/>
  <c r="CC370" i="2"/>
  <c r="CB370" i="2"/>
  <c r="CA370" i="2"/>
  <c r="BZ370" i="2"/>
  <c r="BY370" i="2"/>
  <c r="BX370" i="2"/>
  <c r="BW370" i="2"/>
  <c r="BV370" i="2"/>
  <c r="BU370" i="2"/>
  <c r="BT370" i="2"/>
  <c r="BS370" i="2"/>
  <c r="BR370" i="2"/>
  <c r="BQ370" i="2"/>
  <c r="BP370" i="2"/>
  <c r="BO370" i="2"/>
  <c r="BN370" i="2"/>
  <c r="BM370" i="2"/>
  <c r="BL370" i="2"/>
  <c r="BK370" i="2"/>
  <c r="BJ370" i="2"/>
  <c r="BI370" i="2"/>
  <c r="BH370" i="2"/>
  <c r="BG370" i="2"/>
  <c r="BF370" i="2"/>
  <c r="BE370" i="2"/>
  <c r="BD370" i="2"/>
  <c r="BC370" i="2"/>
  <c r="BB370" i="2"/>
  <c r="BA370" i="2"/>
  <c r="AZ370" i="2"/>
  <c r="AY370" i="2"/>
  <c r="AX370" i="2"/>
  <c r="AW370" i="2"/>
  <c r="AV370" i="2"/>
  <c r="AT370" i="2"/>
  <c r="AS370" i="2"/>
  <c r="AR370" i="2"/>
  <c r="AQ370" i="2"/>
  <c r="AO370" i="2"/>
  <c r="AN370" i="2"/>
  <c r="AM370" i="2"/>
  <c r="AL370" i="2"/>
  <c r="AK370" i="2"/>
  <c r="AJ370" i="2"/>
  <c r="AI370" i="2"/>
  <c r="AH370" i="2"/>
  <c r="AG370" i="2"/>
  <c r="AF370" i="2"/>
  <c r="AE370" i="2"/>
  <c r="AD370" i="2"/>
  <c r="AC370" i="2"/>
  <c r="AB370" i="2"/>
  <c r="AA370" i="2"/>
  <c r="Z370" i="2"/>
  <c r="Y370" i="2"/>
  <c r="X370" i="2"/>
  <c r="W370" i="2"/>
  <c r="V370" i="2"/>
  <c r="U370" i="2"/>
  <c r="T370" i="2"/>
  <c r="S370" i="2"/>
  <c r="R370" i="2"/>
  <c r="Q370" i="2"/>
  <c r="P370" i="2"/>
  <c r="O370" i="2"/>
  <c r="N370" i="2"/>
  <c r="M370" i="2"/>
  <c r="L370" i="2"/>
  <c r="K370" i="2"/>
  <c r="J370" i="2"/>
  <c r="I370" i="2"/>
  <c r="H370" i="2"/>
  <c r="G370" i="2"/>
  <c r="F370" i="2"/>
  <c r="E370" i="2"/>
  <c r="CJ369" i="2"/>
  <c r="CK369" i="2" s="1"/>
  <c r="CL369" i="2" s="1"/>
  <c r="AU369" i="2"/>
  <c r="CJ368" i="2"/>
  <c r="CK368" i="2" s="1"/>
  <c r="CL368" i="2" s="1"/>
  <c r="AU368" i="2"/>
  <c r="CJ367" i="2"/>
  <c r="CK367" i="2" s="1"/>
  <c r="CL367" i="2" s="1"/>
  <c r="AU367" i="2"/>
  <c r="CJ366" i="2"/>
  <c r="CK366" i="2" s="1"/>
  <c r="CL366" i="2" s="1"/>
  <c r="AU366" i="2"/>
  <c r="CL365" i="2"/>
  <c r="CK365" i="2"/>
  <c r="CJ365" i="2"/>
  <c r="AU365" i="2"/>
  <c r="CJ364" i="2"/>
  <c r="CK364" i="2" s="1"/>
  <c r="AU364" i="2"/>
  <c r="AU370" i="2" s="1"/>
  <c r="CI363" i="2"/>
  <c r="CH363" i="2"/>
  <c r="CG363" i="2"/>
  <c r="CF363" i="2"/>
  <c r="CE363" i="2"/>
  <c r="CD363" i="2"/>
  <c r="CC363" i="2"/>
  <c r="CB363" i="2"/>
  <c r="CA363" i="2"/>
  <c r="BZ363" i="2"/>
  <c r="BY363" i="2"/>
  <c r="BW363" i="2"/>
  <c r="BV363" i="2"/>
  <c r="BU363" i="2"/>
  <c r="BT363" i="2"/>
  <c r="BS363" i="2"/>
  <c r="BR363" i="2"/>
  <c r="BQ363" i="2"/>
  <c r="BP363" i="2"/>
  <c r="BO363" i="2"/>
  <c r="BN363" i="2"/>
  <c r="BM363" i="2"/>
  <c r="BL363" i="2"/>
  <c r="BK363" i="2"/>
  <c r="BJ363" i="2"/>
  <c r="BI363" i="2"/>
  <c r="BH363" i="2"/>
  <c r="BG363" i="2"/>
  <c r="BF363" i="2"/>
  <c r="BE363" i="2"/>
  <c r="BD363" i="2"/>
  <c r="BC363" i="2"/>
  <c r="BB363" i="2"/>
  <c r="BA363" i="2"/>
  <c r="AZ363" i="2"/>
  <c r="AY363" i="2"/>
  <c r="AX363" i="2"/>
  <c r="AW363" i="2"/>
  <c r="AV363" i="2"/>
  <c r="AT363" i="2"/>
  <c r="AS363" i="2"/>
  <c r="AR363" i="2"/>
  <c r="AQ363" i="2"/>
  <c r="AO363" i="2"/>
  <c r="AN363" i="2"/>
  <c r="AM363" i="2"/>
  <c r="AL363" i="2"/>
  <c r="AK363" i="2"/>
  <c r="AJ363" i="2"/>
  <c r="AI363" i="2"/>
  <c r="AH363" i="2"/>
  <c r="AG363" i="2"/>
  <c r="AF363" i="2"/>
  <c r="AE363" i="2"/>
  <c r="AD363" i="2"/>
  <c r="AC363" i="2"/>
  <c r="AB363" i="2"/>
  <c r="AA363" i="2"/>
  <c r="Z363" i="2"/>
  <c r="Y363" i="2"/>
  <c r="X363" i="2"/>
  <c r="W363" i="2"/>
  <c r="V363" i="2"/>
  <c r="U363" i="2"/>
  <c r="T363" i="2"/>
  <c r="S363" i="2"/>
  <c r="R363" i="2"/>
  <c r="Q363" i="2"/>
  <c r="P363" i="2"/>
  <c r="O363" i="2"/>
  <c r="N363" i="2"/>
  <c r="M363" i="2"/>
  <c r="L363" i="2"/>
  <c r="K363" i="2"/>
  <c r="J363" i="2"/>
  <c r="I363" i="2"/>
  <c r="H363" i="2"/>
  <c r="G363" i="2"/>
  <c r="F363" i="2"/>
  <c r="E363" i="2"/>
  <c r="CK362" i="2"/>
  <c r="CK363" i="2" s="1"/>
  <c r="CJ362" i="2"/>
  <c r="CJ363" i="2" s="1"/>
  <c r="AU362" i="2"/>
  <c r="AU363" i="2" s="1"/>
  <c r="CI361" i="2"/>
  <c r="CH361" i="2"/>
  <c r="CF361" i="2"/>
  <c r="CE361" i="2"/>
  <c r="CD361" i="2"/>
  <c r="CC361" i="2"/>
  <c r="CB361" i="2"/>
  <c r="CA361" i="2"/>
  <c r="BZ361" i="2"/>
  <c r="BY361" i="2"/>
  <c r="BW361" i="2"/>
  <c r="BV361" i="2"/>
  <c r="BU361" i="2"/>
  <c r="BT361" i="2"/>
  <c r="BS361" i="2"/>
  <c r="BR361" i="2"/>
  <c r="BQ361" i="2"/>
  <c r="BP361" i="2"/>
  <c r="BO361" i="2"/>
  <c r="BN361" i="2"/>
  <c r="BM361" i="2"/>
  <c r="BL361" i="2"/>
  <c r="BK361" i="2"/>
  <c r="BJ361" i="2"/>
  <c r="BI361" i="2"/>
  <c r="BH361" i="2"/>
  <c r="BG361" i="2"/>
  <c r="BF361" i="2"/>
  <c r="BE361" i="2"/>
  <c r="BD361" i="2"/>
  <c r="BC361" i="2"/>
  <c r="BB361" i="2"/>
  <c r="BA361" i="2"/>
  <c r="AZ361" i="2"/>
  <c r="AY361" i="2"/>
  <c r="AX361" i="2"/>
  <c r="AW361" i="2"/>
  <c r="AV361" i="2"/>
  <c r="AT361" i="2"/>
  <c r="AS361" i="2"/>
  <c r="AR361" i="2"/>
  <c r="AQ361" i="2"/>
  <c r="AO361" i="2"/>
  <c r="AN361" i="2"/>
  <c r="AM361" i="2"/>
  <c r="AL361" i="2"/>
  <c r="AK361" i="2"/>
  <c r="AJ361" i="2"/>
  <c r="AI361" i="2"/>
  <c r="AH361" i="2"/>
  <c r="AG361" i="2"/>
  <c r="AF361" i="2"/>
  <c r="AE361" i="2"/>
  <c r="AD361" i="2"/>
  <c r="AC361" i="2"/>
  <c r="AB361" i="2"/>
  <c r="AA361" i="2"/>
  <c r="Z361" i="2"/>
  <c r="Y361" i="2"/>
  <c r="X361" i="2"/>
  <c r="W361" i="2"/>
  <c r="V361" i="2"/>
  <c r="U361" i="2"/>
  <c r="T361" i="2"/>
  <c r="S361" i="2"/>
  <c r="R361" i="2"/>
  <c r="Q361" i="2"/>
  <c r="P361" i="2"/>
  <c r="O361" i="2"/>
  <c r="N361" i="2"/>
  <c r="M361" i="2"/>
  <c r="L361" i="2"/>
  <c r="K361" i="2"/>
  <c r="J361" i="2"/>
  <c r="I361" i="2"/>
  <c r="H361" i="2"/>
  <c r="G361" i="2"/>
  <c r="F361" i="2"/>
  <c r="E361" i="2"/>
  <c r="CJ360" i="2"/>
  <c r="CK360" i="2" s="1"/>
  <c r="CL360" i="2" s="1"/>
  <c r="AU360" i="2"/>
  <c r="CJ359" i="2"/>
  <c r="CK359" i="2" s="1"/>
  <c r="CL359" i="2" s="1"/>
  <c r="AU359" i="2"/>
  <c r="CJ358" i="2"/>
  <c r="CK358" i="2" s="1"/>
  <c r="CL358" i="2" s="1"/>
  <c r="AU358" i="2"/>
  <c r="CJ357" i="2"/>
  <c r="AU357" i="2"/>
  <c r="CK357" i="2" s="1"/>
  <c r="CL357" i="2" s="1"/>
  <c r="CJ356" i="2"/>
  <c r="AU356" i="2"/>
  <c r="CK356" i="2" s="1"/>
  <c r="CL356" i="2" s="1"/>
  <c r="CJ355" i="2"/>
  <c r="AU355" i="2"/>
  <c r="CI354" i="2"/>
  <c r="CH354" i="2"/>
  <c r="CG354" i="2"/>
  <c r="CF354" i="2"/>
  <c r="CE354" i="2"/>
  <c r="CD354" i="2"/>
  <c r="CC354" i="2"/>
  <c r="CB354" i="2"/>
  <c r="CA354" i="2"/>
  <c r="BZ354" i="2"/>
  <c r="BY354" i="2"/>
  <c r="BX354" i="2"/>
  <c r="BW354" i="2"/>
  <c r="BV354" i="2"/>
  <c r="BU354" i="2"/>
  <c r="BT354" i="2"/>
  <c r="BS354" i="2"/>
  <c r="BR354" i="2"/>
  <c r="BQ354" i="2"/>
  <c r="BP354" i="2"/>
  <c r="BO354" i="2"/>
  <c r="BN354" i="2"/>
  <c r="BM354" i="2"/>
  <c r="BL354" i="2"/>
  <c r="BK354" i="2"/>
  <c r="BJ354" i="2"/>
  <c r="BI354" i="2"/>
  <c r="BH354" i="2"/>
  <c r="BG354" i="2"/>
  <c r="BF354" i="2"/>
  <c r="BE354" i="2"/>
  <c r="BD354" i="2"/>
  <c r="BC354" i="2"/>
  <c r="BB354" i="2"/>
  <c r="BA354" i="2"/>
  <c r="AZ354" i="2"/>
  <c r="AY354" i="2"/>
  <c r="AX354" i="2"/>
  <c r="AW354" i="2"/>
  <c r="AV354" i="2"/>
  <c r="AT354" i="2"/>
  <c r="AS354" i="2"/>
  <c r="AR354" i="2"/>
  <c r="AQ354" i="2"/>
  <c r="AO354" i="2"/>
  <c r="AN354" i="2"/>
  <c r="AM354" i="2"/>
  <c r="AL354" i="2"/>
  <c r="AK354" i="2"/>
  <c r="AJ354" i="2"/>
  <c r="AI354" i="2"/>
  <c r="AH354" i="2"/>
  <c r="AG354" i="2"/>
  <c r="AF354" i="2"/>
  <c r="AE354" i="2"/>
  <c r="AD354" i="2"/>
  <c r="AC354" i="2"/>
  <c r="AB354" i="2"/>
  <c r="AA354" i="2"/>
  <c r="Z354" i="2"/>
  <c r="Y354" i="2"/>
  <c r="X354" i="2"/>
  <c r="W354" i="2"/>
  <c r="V354" i="2"/>
  <c r="U354" i="2"/>
  <c r="T354" i="2"/>
  <c r="S354" i="2"/>
  <c r="R354" i="2"/>
  <c r="Q354" i="2"/>
  <c r="P354" i="2"/>
  <c r="O354" i="2"/>
  <c r="N354" i="2"/>
  <c r="M354" i="2"/>
  <c r="L354" i="2"/>
  <c r="K354" i="2"/>
  <c r="J354" i="2"/>
  <c r="I354" i="2"/>
  <c r="H354" i="2"/>
  <c r="G354" i="2"/>
  <c r="F354" i="2"/>
  <c r="E354" i="2"/>
  <c r="CJ353" i="2"/>
  <c r="CK353" i="2" s="1"/>
  <c r="CL353" i="2" s="1"/>
  <c r="AU353" i="2"/>
  <c r="CJ352" i="2"/>
  <c r="CK352" i="2" s="1"/>
  <c r="CL352" i="2" s="1"/>
  <c r="AU352" i="2"/>
  <c r="CJ351" i="2"/>
  <c r="CK351" i="2" s="1"/>
  <c r="CL351" i="2" s="1"/>
  <c r="AU351" i="2"/>
  <c r="CJ350" i="2"/>
  <c r="CK350" i="2" s="1"/>
  <c r="CL350" i="2" s="1"/>
  <c r="AU350" i="2"/>
  <c r="CL349" i="2"/>
  <c r="CK349" i="2"/>
  <c r="CJ349" i="2"/>
  <c r="AU349" i="2"/>
  <c r="CJ348" i="2"/>
  <c r="CK348" i="2" s="1"/>
  <c r="AU348" i="2"/>
  <c r="AU354" i="2" s="1"/>
  <c r="CI347" i="2"/>
  <c r="CH347" i="2"/>
  <c r="CG347" i="2"/>
  <c r="CF347" i="2"/>
  <c r="CE347" i="2"/>
  <c r="CD347" i="2"/>
  <c r="CC347" i="2"/>
  <c r="CB347" i="2"/>
  <c r="CA347" i="2"/>
  <c r="BZ347" i="2"/>
  <c r="BY347" i="2"/>
  <c r="BX347" i="2"/>
  <c r="BW347" i="2"/>
  <c r="BV347" i="2"/>
  <c r="BU347" i="2"/>
  <c r="BT347" i="2"/>
  <c r="BS347" i="2"/>
  <c r="BR347" i="2"/>
  <c r="BQ347" i="2"/>
  <c r="BP347" i="2"/>
  <c r="BO347" i="2"/>
  <c r="BN347" i="2"/>
  <c r="BM347" i="2"/>
  <c r="BL347" i="2"/>
  <c r="BK347" i="2"/>
  <c r="BJ347" i="2"/>
  <c r="BI347" i="2"/>
  <c r="BH347" i="2"/>
  <c r="BG347" i="2"/>
  <c r="BF347" i="2"/>
  <c r="BE347" i="2"/>
  <c r="BD347" i="2"/>
  <c r="BC347" i="2"/>
  <c r="BB347" i="2"/>
  <c r="BA347" i="2"/>
  <c r="AZ347" i="2"/>
  <c r="AY347" i="2"/>
  <c r="AX347" i="2"/>
  <c r="AW347" i="2"/>
  <c r="AV347" i="2"/>
  <c r="AU347" i="2"/>
  <c r="AT347" i="2"/>
  <c r="AS347" i="2"/>
  <c r="AR347" i="2"/>
  <c r="AQ347" i="2"/>
  <c r="AO347" i="2"/>
  <c r="AN347" i="2"/>
  <c r="AM347" i="2"/>
  <c r="AL347" i="2"/>
  <c r="AK347" i="2"/>
  <c r="AJ347" i="2"/>
  <c r="AI347" i="2"/>
  <c r="AH347" i="2"/>
  <c r="AG347" i="2"/>
  <c r="AF347" i="2"/>
  <c r="AE347" i="2"/>
  <c r="AD347" i="2"/>
  <c r="AC347" i="2"/>
  <c r="AB347" i="2"/>
  <c r="AA347" i="2"/>
  <c r="Z347" i="2"/>
  <c r="Y347" i="2"/>
  <c r="X347" i="2"/>
  <c r="W347" i="2"/>
  <c r="V347" i="2"/>
  <c r="U347" i="2"/>
  <c r="T347" i="2"/>
  <c r="S347" i="2"/>
  <c r="R347" i="2"/>
  <c r="Q347" i="2"/>
  <c r="P347" i="2"/>
  <c r="O347" i="2"/>
  <c r="N347" i="2"/>
  <c r="M347" i="2"/>
  <c r="L347" i="2"/>
  <c r="K347" i="2"/>
  <c r="J347" i="2"/>
  <c r="I347" i="2"/>
  <c r="H347" i="2"/>
  <c r="G347" i="2"/>
  <c r="F347" i="2"/>
  <c r="E347" i="2"/>
  <c r="CL346" i="2"/>
  <c r="CL347" i="2" s="1"/>
  <c r="CK346" i="2"/>
  <c r="CK347" i="2" s="1"/>
  <c r="CJ346" i="2"/>
  <c r="CJ347" i="2" s="1"/>
  <c r="AU346" i="2"/>
  <c r="CI345" i="2"/>
  <c r="CH345" i="2"/>
  <c r="CG345" i="2"/>
  <c r="CF345" i="2"/>
  <c r="CE345" i="2"/>
  <c r="CD345" i="2"/>
  <c r="CC345" i="2"/>
  <c r="CB345" i="2"/>
  <c r="CA345" i="2"/>
  <c r="BZ345" i="2"/>
  <c r="BY345" i="2"/>
  <c r="BX345" i="2"/>
  <c r="BW345" i="2"/>
  <c r="BV345" i="2"/>
  <c r="BU345" i="2"/>
  <c r="BT345" i="2"/>
  <c r="BS345" i="2"/>
  <c r="BR345" i="2"/>
  <c r="BQ345" i="2"/>
  <c r="BP345" i="2"/>
  <c r="BO345" i="2"/>
  <c r="BN345" i="2"/>
  <c r="BM345" i="2"/>
  <c r="BL345" i="2"/>
  <c r="BK345" i="2"/>
  <c r="BJ345" i="2"/>
  <c r="BI345" i="2"/>
  <c r="BH345" i="2"/>
  <c r="BG345" i="2"/>
  <c r="BF345" i="2"/>
  <c r="BE345" i="2"/>
  <c r="BD345" i="2"/>
  <c r="BC345" i="2"/>
  <c r="BB345" i="2"/>
  <c r="BA345" i="2"/>
  <c r="AZ345" i="2"/>
  <c r="AY345" i="2"/>
  <c r="AX345" i="2"/>
  <c r="AW345" i="2"/>
  <c r="AV345" i="2"/>
  <c r="AT345" i="2"/>
  <c r="AS345" i="2"/>
  <c r="AR345" i="2"/>
  <c r="AQ345" i="2"/>
  <c r="AO345" i="2"/>
  <c r="AN345" i="2"/>
  <c r="AM345" i="2"/>
  <c r="AL345" i="2"/>
  <c r="AK345" i="2"/>
  <c r="AJ345" i="2"/>
  <c r="AI345" i="2"/>
  <c r="AH345" i="2"/>
  <c r="AG345" i="2"/>
  <c r="AF345" i="2"/>
  <c r="AE345" i="2"/>
  <c r="AD345" i="2"/>
  <c r="AC345" i="2"/>
  <c r="AB345" i="2"/>
  <c r="AA345" i="2"/>
  <c r="Z345" i="2"/>
  <c r="Y345" i="2"/>
  <c r="X345" i="2"/>
  <c r="W345" i="2"/>
  <c r="V345" i="2"/>
  <c r="U345" i="2"/>
  <c r="T345" i="2"/>
  <c r="S345" i="2"/>
  <c r="R345" i="2"/>
  <c r="Q345" i="2"/>
  <c r="P345" i="2"/>
  <c r="O345" i="2"/>
  <c r="N345" i="2"/>
  <c r="M345" i="2"/>
  <c r="L345" i="2"/>
  <c r="K345" i="2"/>
  <c r="J345" i="2"/>
  <c r="I345" i="2"/>
  <c r="H345" i="2"/>
  <c r="G345" i="2"/>
  <c r="F345" i="2"/>
  <c r="E345" i="2"/>
  <c r="CJ344" i="2"/>
  <c r="CK344" i="2" s="1"/>
  <c r="CL344" i="2" s="1"/>
  <c r="AU344" i="2"/>
  <c r="CJ343" i="2"/>
  <c r="CK343" i="2" s="1"/>
  <c r="CL343" i="2" s="1"/>
  <c r="AU343" i="2"/>
  <c r="CJ342" i="2"/>
  <c r="AU342" i="2"/>
  <c r="AU345" i="2" s="1"/>
  <c r="CL341" i="2"/>
  <c r="CJ341" i="2"/>
  <c r="CK341" i="2" s="1"/>
  <c r="AU341" i="2"/>
  <c r="CK340" i="2"/>
  <c r="CL340" i="2" s="1"/>
  <c r="CJ340" i="2"/>
  <c r="AU340" i="2"/>
  <c r="CK339" i="2"/>
  <c r="CL339" i="2" s="1"/>
  <c r="CJ339" i="2"/>
  <c r="CJ345" i="2" s="1"/>
  <c r="AU339" i="2"/>
  <c r="CI337" i="2"/>
  <c r="CH337" i="2"/>
  <c r="CG337" i="2"/>
  <c r="CF337" i="2"/>
  <c r="CE337" i="2"/>
  <c r="CD337" i="2"/>
  <c r="CC337" i="2"/>
  <c r="CB337" i="2"/>
  <c r="CA337" i="2"/>
  <c r="BZ337" i="2"/>
  <c r="BZ338" i="2" s="1"/>
  <c r="BZ467" i="2" s="1"/>
  <c r="BZ470" i="2" s="1"/>
  <c r="BZ495" i="2" s="1"/>
  <c r="BY337" i="2"/>
  <c r="BX337" i="2"/>
  <c r="BW337" i="2"/>
  <c r="BV337" i="2"/>
  <c r="BU337" i="2"/>
  <c r="BU338" i="2" s="1"/>
  <c r="BU467" i="2" s="1"/>
  <c r="BU470" i="2" s="1"/>
  <c r="BU495" i="2" s="1"/>
  <c r="BT337" i="2"/>
  <c r="BT338" i="2" s="1"/>
  <c r="BT467" i="2" s="1"/>
  <c r="BT470" i="2" s="1"/>
  <c r="BT495" i="2" s="1"/>
  <c r="BS337" i="2"/>
  <c r="BR337" i="2"/>
  <c r="BQ337" i="2"/>
  <c r="BP337" i="2"/>
  <c r="BO337" i="2"/>
  <c r="BN337" i="2"/>
  <c r="BM337" i="2"/>
  <c r="BL337" i="2"/>
  <c r="BK337" i="2"/>
  <c r="BJ337" i="2"/>
  <c r="BJ338" i="2" s="1"/>
  <c r="BJ467" i="2" s="1"/>
  <c r="BJ470" i="2" s="1"/>
  <c r="BJ495" i="2" s="1"/>
  <c r="BI337" i="2"/>
  <c r="BH337" i="2"/>
  <c r="BG337" i="2"/>
  <c r="BF337" i="2"/>
  <c r="BE337" i="2"/>
  <c r="BD337" i="2"/>
  <c r="BD338" i="2" s="1"/>
  <c r="BD467" i="2" s="1"/>
  <c r="BD470" i="2" s="1"/>
  <c r="BD495" i="2" s="1"/>
  <c r="BC337" i="2"/>
  <c r="BB337" i="2"/>
  <c r="BA337" i="2"/>
  <c r="AZ337" i="2"/>
  <c r="AY337" i="2"/>
  <c r="AX337" i="2"/>
  <c r="AW337" i="2"/>
  <c r="AV337" i="2"/>
  <c r="AT337" i="2"/>
  <c r="AT338" i="2" s="1"/>
  <c r="AT467" i="2" s="1"/>
  <c r="AT470" i="2" s="1"/>
  <c r="AT495" i="2" s="1"/>
  <c r="AS337" i="2"/>
  <c r="AR337" i="2"/>
  <c r="AQ337" i="2"/>
  <c r="AO337" i="2"/>
  <c r="AN337" i="2"/>
  <c r="AM337" i="2"/>
  <c r="AM338" i="2" s="1"/>
  <c r="AM467" i="2" s="1"/>
  <c r="AM470" i="2" s="1"/>
  <c r="AM495" i="2" s="1"/>
  <c r="AL337" i="2"/>
  <c r="AK337" i="2"/>
  <c r="AJ337" i="2"/>
  <c r="AI337" i="2"/>
  <c r="AH337" i="2"/>
  <c r="AG337" i="2"/>
  <c r="AF337" i="2"/>
  <c r="AE337" i="2"/>
  <c r="AD337" i="2"/>
  <c r="AC337" i="2"/>
  <c r="AC338" i="2" s="1"/>
  <c r="AC467" i="2" s="1"/>
  <c r="AC470" i="2" s="1"/>
  <c r="AC495" i="2" s="1"/>
  <c r="AB337" i="2"/>
  <c r="AA337" i="2"/>
  <c r="Z337" i="2"/>
  <c r="Y337" i="2"/>
  <c r="X337" i="2"/>
  <c r="X338" i="2" s="1"/>
  <c r="X467" i="2" s="1"/>
  <c r="X470" i="2" s="1"/>
  <c r="X495" i="2" s="1"/>
  <c r="W337" i="2"/>
  <c r="W338" i="2" s="1"/>
  <c r="W467" i="2" s="1"/>
  <c r="W470" i="2" s="1"/>
  <c r="W495" i="2" s="1"/>
  <c r="V337" i="2"/>
  <c r="U337" i="2"/>
  <c r="T337" i="2"/>
  <c r="S337" i="2"/>
  <c r="R337" i="2"/>
  <c r="Q337" i="2"/>
  <c r="P337" i="2"/>
  <c r="O337" i="2"/>
  <c r="N337" i="2"/>
  <c r="M337" i="2"/>
  <c r="M338" i="2" s="1"/>
  <c r="M467" i="2" s="1"/>
  <c r="M470" i="2" s="1"/>
  <c r="M495" i="2" s="1"/>
  <c r="L337" i="2"/>
  <c r="K337" i="2"/>
  <c r="J337" i="2"/>
  <c r="I337" i="2"/>
  <c r="H337" i="2"/>
  <c r="H338" i="2" s="1"/>
  <c r="H467" i="2" s="1"/>
  <c r="H470" i="2" s="1"/>
  <c r="H495" i="2" s="1"/>
  <c r="G337" i="2"/>
  <c r="G338" i="2" s="1"/>
  <c r="G467" i="2" s="1"/>
  <c r="G470" i="2" s="1"/>
  <c r="G495" i="2" s="1"/>
  <c r="F337" i="2"/>
  <c r="E337" i="2"/>
  <c r="CJ336" i="2"/>
  <c r="AU336" i="2"/>
  <c r="CL335" i="2"/>
  <c r="CJ335" i="2"/>
  <c r="CK335" i="2" s="1"/>
  <c r="AU335" i="2"/>
  <c r="CK334" i="2"/>
  <c r="CL334" i="2" s="1"/>
  <c r="CJ334" i="2"/>
  <c r="AU334" i="2"/>
  <c r="CJ333" i="2"/>
  <c r="CK333" i="2" s="1"/>
  <c r="CL333" i="2" s="1"/>
  <c r="AU333" i="2"/>
  <c r="CK332" i="2"/>
  <c r="CL332" i="2" s="1"/>
  <c r="CJ332" i="2"/>
  <c r="AU332" i="2"/>
  <c r="CJ331" i="2"/>
  <c r="CK331" i="2" s="1"/>
  <c r="CL331" i="2" s="1"/>
  <c r="AU331" i="2"/>
  <c r="CJ330" i="2"/>
  <c r="CK330" i="2" s="1"/>
  <c r="CL330" i="2" s="1"/>
  <c r="AU330" i="2"/>
  <c r="CL329" i="2"/>
  <c r="CJ329" i="2"/>
  <c r="CK329" i="2" s="1"/>
  <c r="AU329" i="2"/>
  <c r="CJ328" i="2"/>
  <c r="CK328" i="2" s="1"/>
  <c r="CL328" i="2" s="1"/>
  <c r="AU328" i="2"/>
  <c r="CJ327" i="2"/>
  <c r="CK327" i="2" s="1"/>
  <c r="CL327" i="2" s="1"/>
  <c r="AU327" i="2"/>
  <c r="CJ326" i="2"/>
  <c r="AU326" i="2"/>
  <c r="CK326" i="2" s="1"/>
  <c r="CL326" i="2" s="1"/>
  <c r="CJ325" i="2"/>
  <c r="CK325" i="2" s="1"/>
  <c r="CL325" i="2" s="1"/>
  <c r="AU325" i="2"/>
  <c r="CJ324" i="2"/>
  <c r="CJ337" i="2" s="1"/>
  <c r="AU324" i="2"/>
  <c r="CJ323" i="2"/>
  <c r="CI323" i="2"/>
  <c r="CH323" i="2"/>
  <c r="CG323" i="2"/>
  <c r="CF323" i="2"/>
  <c r="CE323" i="2"/>
  <c r="CD323" i="2"/>
  <c r="CC323" i="2"/>
  <c r="CB323" i="2"/>
  <c r="CA323" i="2"/>
  <c r="BZ323" i="2"/>
  <c r="BY323" i="2"/>
  <c r="BX323" i="2"/>
  <c r="BW323" i="2"/>
  <c r="BV323" i="2"/>
  <c r="BU323" i="2"/>
  <c r="BT323" i="2"/>
  <c r="BS323" i="2"/>
  <c r="BR323" i="2"/>
  <c r="BQ323" i="2"/>
  <c r="BP323" i="2"/>
  <c r="BO323" i="2"/>
  <c r="BN323" i="2"/>
  <c r="BM323" i="2"/>
  <c r="BL323" i="2"/>
  <c r="BK323" i="2"/>
  <c r="BJ323" i="2"/>
  <c r="BI323" i="2"/>
  <c r="BH323" i="2"/>
  <c r="BG323" i="2"/>
  <c r="BF323" i="2"/>
  <c r="BE323" i="2"/>
  <c r="BD323" i="2"/>
  <c r="BC323" i="2"/>
  <c r="BB323" i="2"/>
  <c r="BA323" i="2"/>
  <c r="AZ323" i="2"/>
  <c r="AY323" i="2"/>
  <c r="AX323" i="2"/>
  <c r="AW323" i="2"/>
  <c r="AV323" i="2"/>
  <c r="AT323" i="2"/>
  <c r="AS323" i="2"/>
  <c r="AR323" i="2"/>
  <c r="AQ323" i="2"/>
  <c r="AO323" i="2"/>
  <c r="AN323" i="2"/>
  <c r="AM323" i="2"/>
  <c r="AL323" i="2"/>
  <c r="AK323" i="2"/>
  <c r="AJ323" i="2"/>
  <c r="AI323" i="2"/>
  <c r="AH323" i="2"/>
  <c r="AG323" i="2"/>
  <c r="AF323" i="2"/>
  <c r="AE323" i="2"/>
  <c r="AD323" i="2"/>
  <c r="AC323" i="2"/>
  <c r="AB323" i="2"/>
  <c r="AA323" i="2"/>
  <c r="Z323" i="2"/>
  <c r="Y323" i="2"/>
  <c r="X323" i="2"/>
  <c r="W323" i="2"/>
  <c r="V323" i="2"/>
  <c r="U323" i="2"/>
  <c r="T323" i="2"/>
  <c r="S323" i="2"/>
  <c r="R323" i="2"/>
  <c r="Q323" i="2"/>
  <c r="P323" i="2"/>
  <c r="O323" i="2"/>
  <c r="N323" i="2"/>
  <c r="M323" i="2"/>
  <c r="L323" i="2"/>
  <c r="K323" i="2"/>
  <c r="J323" i="2"/>
  <c r="I323" i="2"/>
  <c r="H323" i="2"/>
  <c r="G323" i="2"/>
  <c r="F323" i="2"/>
  <c r="E323" i="2"/>
  <c r="CJ322" i="2"/>
  <c r="CK322" i="2" s="1"/>
  <c r="CL322" i="2" s="1"/>
  <c r="AU322" i="2"/>
  <c r="CJ321" i="2"/>
  <c r="CK321" i="2" s="1"/>
  <c r="CL321" i="2" s="1"/>
  <c r="AU321" i="2"/>
  <c r="CJ320" i="2"/>
  <c r="CK320" i="2" s="1"/>
  <c r="CL320" i="2" s="1"/>
  <c r="AU320" i="2"/>
  <c r="CJ319" i="2"/>
  <c r="CK319" i="2" s="1"/>
  <c r="CL319" i="2" s="1"/>
  <c r="AU319" i="2"/>
  <c r="CL318" i="2"/>
  <c r="CJ318" i="2"/>
  <c r="CK318" i="2" s="1"/>
  <c r="AU318" i="2"/>
  <c r="CJ317" i="2"/>
  <c r="AU317" i="2"/>
  <c r="CL316" i="2"/>
  <c r="CJ316" i="2"/>
  <c r="AU316" i="2"/>
  <c r="CK316" i="2" s="1"/>
  <c r="CK315" i="2"/>
  <c r="CL315" i="2" s="1"/>
  <c r="CJ315" i="2"/>
  <c r="AU315" i="2"/>
  <c r="CJ314" i="2"/>
  <c r="CK314" i="2" s="1"/>
  <c r="CL314" i="2" s="1"/>
  <c r="AU314" i="2"/>
  <c r="CK313" i="2"/>
  <c r="CL313" i="2" s="1"/>
  <c r="CJ313" i="2"/>
  <c r="AU313" i="2"/>
  <c r="CJ312" i="2"/>
  <c r="CK312" i="2" s="1"/>
  <c r="CL312" i="2" s="1"/>
  <c r="AU312" i="2"/>
  <c r="CJ311" i="2"/>
  <c r="CK311" i="2" s="1"/>
  <c r="CL311" i="2" s="1"/>
  <c r="AU311" i="2"/>
  <c r="CL310" i="2"/>
  <c r="CJ310" i="2"/>
  <c r="CK310" i="2" s="1"/>
  <c r="AU310" i="2"/>
  <c r="CJ309" i="2"/>
  <c r="CK309" i="2" s="1"/>
  <c r="CL309" i="2" s="1"/>
  <c r="AU309" i="2"/>
  <c r="CJ308" i="2"/>
  <c r="CK308" i="2" s="1"/>
  <c r="CL308" i="2" s="1"/>
  <c r="AU308" i="2"/>
  <c r="CJ307" i="2"/>
  <c r="AU307" i="2"/>
  <c r="AU323" i="2" s="1"/>
  <c r="CI306" i="2"/>
  <c r="CH306" i="2"/>
  <c r="CG306" i="2"/>
  <c r="CF306" i="2"/>
  <c r="CE306" i="2"/>
  <c r="CD306" i="2"/>
  <c r="CC306" i="2"/>
  <c r="CB306" i="2"/>
  <c r="CA306" i="2"/>
  <c r="BZ306" i="2"/>
  <c r="BY306" i="2"/>
  <c r="BX306" i="2"/>
  <c r="BW306" i="2"/>
  <c r="BV306" i="2"/>
  <c r="BU306" i="2"/>
  <c r="BT306" i="2"/>
  <c r="BS306" i="2"/>
  <c r="BR306" i="2"/>
  <c r="BQ306" i="2"/>
  <c r="BP306" i="2"/>
  <c r="BO306" i="2"/>
  <c r="BN306" i="2"/>
  <c r="BM306" i="2"/>
  <c r="BL306" i="2"/>
  <c r="BK306" i="2"/>
  <c r="BJ306" i="2"/>
  <c r="BI306" i="2"/>
  <c r="BH306" i="2"/>
  <c r="BG306" i="2"/>
  <c r="BF306" i="2"/>
  <c r="BE306" i="2"/>
  <c r="BE338" i="2" s="1"/>
  <c r="BE467" i="2" s="1"/>
  <c r="BE470" i="2" s="1"/>
  <c r="BE495" i="2" s="1"/>
  <c r="BD306" i="2"/>
  <c r="BC306" i="2"/>
  <c r="BB306" i="2"/>
  <c r="BA306" i="2"/>
  <c r="AZ306" i="2"/>
  <c r="AY306" i="2"/>
  <c r="AX306" i="2"/>
  <c r="AW306" i="2"/>
  <c r="AV306" i="2"/>
  <c r="AT306" i="2"/>
  <c r="AS306" i="2"/>
  <c r="AR306" i="2"/>
  <c r="AQ306" i="2"/>
  <c r="AO306" i="2"/>
  <c r="AN306" i="2"/>
  <c r="AN338" i="2" s="1"/>
  <c r="AN467" i="2" s="1"/>
  <c r="AN470" i="2" s="1"/>
  <c r="AN495" i="2" s="1"/>
  <c r="AM306" i="2"/>
  <c r="AL306" i="2"/>
  <c r="AK306" i="2"/>
  <c r="AJ306" i="2"/>
  <c r="AI306" i="2"/>
  <c r="AH306" i="2"/>
  <c r="AG306" i="2"/>
  <c r="AF306" i="2"/>
  <c r="AE306" i="2"/>
  <c r="AD306" i="2"/>
  <c r="AC306" i="2"/>
  <c r="AB306" i="2"/>
  <c r="AA306" i="2"/>
  <c r="Z306" i="2"/>
  <c r="Z338" i="2" s="1"/>
  <c r="Z467" i="2" s="1"/>
  <c r="Z470" i="2" s="1"/>
  <c r="Z495" i="2" s="1"/>
  <c r="Y306" i="2"/>
  <c r="X306" i="2"/>
  <c r="W306" i="2"/>
  <c r="V306" i="2"/>
  <c r="U306" i="2"/>
  <c r="T306" i="2"/>
  <c r="S306" i="2"/>
  <c r="R306" i="2"/>
  <c r="Q306" i="2"/>
  <c r="P306" i="2"/>
  <c r="O306" i="2"/>
  <c r="N306" i="2"/>
  <c r="M306" i="2"/>
  <c r="L306" i="2"/>
  <c r="K306" i="2"/>
  <c r="J306" i="2"/>
  <c r="I306" i="2"/>
  <c r="H306" i="2"/>
  <c r="G306" i="2"/>
  <c r="F306" i="2"/>
  <c r="E306" i="2"/>
  <c r="CJ305" i="2"/>
  <c r="CK305" i="2" s="1"/>
  <c r="CL305" i="2" s="1"/>
  <c r="AU305" i="2"/>
  <c r="CJ304" i="2"/>
  <c r="CK304" i="2" s="1"/>
  <c r="CL304" i="2" s="1"/>
  <c r="AU304" i="2"/>
  <c r="CJ303" i="2"/>
  <c r="AU303" i="2"/>
  <c r="CK303" i="2" s="1"/>
  <c r="CL303" i="2" s="1"/>
  <c r="CJ302" i="2"/>
  <c r="CK302" i="2" s="1"/>
  <c r="CL302" i="2" s="1"/>
  <c r="AU302" i="2"/>
  <c r="CJ301" i="2"/>
  <c r="AU301" i="2"/>
  <c r="CK300" i="2"/>
  <c r="CL300" i="2" s="1"/>
  <c r="CJ300" i="2"/>
  <c r="AU300" i="2"/>
  <c r="CK299" i="2"/>
  <c r="CL299" i="2" s="1"/>
  <c r="CJ299" i="2"/>
  <c r="AU299" i="2"/>
  <c r="CJ298" i="2"/>
  <c r="CK298" i="2" s="1"/>
  <c r="CL298" i="2" s="1"/>
  <c r="AU298" i="2"/>
  <c r="CJ297" i="2"/>
  <c r="AU297" i="2"/>
  <c r="CI296" i="2"/>
  <c r="CH296" i="2"/>
  <c r="CG296" i="2"/>
  <c r="CF296" i="2"/>
  <c r="CE296" i="2"/>
  <c r="CD296" i="2"/>
  <c r="CC296" i="2"/>
  <c r="CB296" i="2"/>
  <c r="CA296" i="2"/>
  <c r="BZ296" i="2"/>
  <c r="BY296" i="2"/>
  <c r="BX296" i="2"/>
  <c r="BW296" i="2"/>
  <c r="BV296" i="2"/>
  <c r="BU296" i="2"/>
  <c r="BT296" i="2"/>
  <c r="BS296" i="2"/>
  <c r="BR296" i="2"/>
  <c r="BQ296" i="2"/>
  <c r="BP296" i="2"/>
  <c r="BO296" i="2"/>
  <c r="BN296" i="2"/>
  <c r="BM296" i="2"/>
  <c r="BL296" i="2"/>
  <c r="BK296" i="2"/>
  <c r="BJ296" i="2"/>
  <c r="BI296" i="2"/>
  <c r="BH296" i="2"/>
  <c r="BG296" i="2"/>
  <c r="BF296" i="2"/>
  <c r="BE296" i="2"/>
  <c r="BD296" i="2"/>
  <c r="BC296" i="2"/>
  <c r="BB296" i="2"/>
  <c r="BA296" i="2"/>
  <c r="AZ296" i="2"/>
  <c r="AY296" i="2"/>
  <c r="AX296" i="2"/>
  <c r="AW296" i="2"/>
  <c r="AV296" i="2"/>
  <c r="AT296" i="2"/>
  <c r="AS296" i="2"/>
  <c r="AR296" i="2"/>
  <c r="AQ296" i="2"/>
  <c r="AO296" i="2"/>
  <c r="AN296" i="2"/>
  <c r="AM296" i="2"/>
  <c r="AL296" i="2"/>
  <c r="AK296" i="2"/>
  <c r="AJ296" i="2"/>
  <c r="AI296" i="2"/>
  <c r="AH296" i="2"/>
  <c r="AG296" i="2"/>
  <c r="AF296" i="2"/>
  <c r="AE296" i="2"/>
  <c r="AD296" i="2"/>
  <c r="AC296" i="2"/>
  <c r="AB296" i="2"/>
  <c r="AA296" i="2"/>
  <c r="Z296" i="2"/>
  <c r="Y296" i="2"/>
  <c r="X296" i="2"/>
  <c r="W296" i="2"/>
  <c r="V296" i="2"/>
  <c r="U296" i="2"/>
  <c r="T296" i="2"/>
  <c r="S296" i="2"/>
  <c r="R296" i="2"/>
  <c r="Q296" i="2"/>
  <c r="P296" i="2"/>
  <c r="O296" i="2"/>
  <c r="N296" i="2"/>
  <c r="M296" i="2"/>
  <c r="L296" i="2"/>
  <c r="K296" i="2"/>
  <c r="J296" i="2"/>
  <c r="I296" i="2"/>
  <c r="H296" i="2"/>
  <c r="G296" i="2"/>
  <c r="F296" i="2"/>
  <c r="E296" i="2"/>
  <c r="CJ295" i="2"/>
  <c r="CK295" i="2" s="1"/>
  <c r="CL295" i="2" s="1"/>
  <c r="AU295" i="2"/>
  <c r="CJ294" i="2"/>
  <c r="CK294" i="2" s="1"/>
  <c r="CL294" i="2" s="1"/>
  <c r="AU294" i="2"/>
  <c r="CJ293" i="2"/>
  <c r="CK293" i="2" s="1"/>
  <c r="CL293" i="2" s="1"/>
  <c r="AU293" i="2"/>
  <c r="CJ292" i="2"/>
  <c r="AU292" i="2"/>
  <c r="CK292" i="2" s="1"/>
  <c r="CL292" i="2" s="1"/>
  <c r="CJ291" i="2"/>
  <c r="CK291" i="2" s="1"/>
  <c r="CL291" i="2" s="1"/>
  <c r="AU291" i="2"/>
  <c r="CK290" i="2"/>
  <c r="CL290" i="2" s="1"/>
  <c r="CJ290" i="2"/>
  <c r="AU290" i="2"/>
  <c r="CK289" i="2"/>
  <c r="CL289" i="2" s="1"/>
  <c r="CJ289" i="2"/>
  <c r="AU289" i="2"/>
  <c r="CK288" i="2"/>
  <c r="CL288" i="2" s="1"/>
  <c r="CJ288" i="2"/>
  <c r="AU288" i="2"/>
  <c r="CJ287" i="2"/>
  <c r="CK287" i="2" s="1"/>
  <c r="AU287" i="2"/>
  <c r="AU296" i="2" s="1"/>
  <c r="CI286" i="2"/>
  <c r="CH286" i="2"/>
  <c r="CG286" i="2"/>
  <c r="CF286" i="2"/>
  <c r="CE286" i="2"/>
  <c r="CD286" i="2"/>
  <c r="CC286" i="2"/>
  <c r="CB286" i="2"/>
  <c r="CA286" i="2"/>
  <c r="BZ286" i="2"/>
  <c r="BY286" i="2"/>
  <c r="BX286" i="2"/>
  <c r="BW286" i="2"/>
  <c r="BV286" i="2"/>
  <c r="BU286" i="2"/>
  <c r="BT286" i="2"/>
  <c r="BS286" i="2"/>
  <c r="BR286" i="2"/>
  <c r="BQ286" i="2"/>
  <c r="BP286" i="2"/>
  <c r="BO286" i="2"/>
  <c r="BN286" i="2"/>
  <c r="BM286" i="2"/>
  <c r="BL286" i="2"/>
  <c r="BK286" i="2"/>
  <c r="BJ286" i="2"/>
  <c r="BI286" i="2"/>
  <c r="BH286" i="2"/>
  <c r="BG286" i="2"/>
  <c r="BF286" i="2"/>
  <c r="BE286" i="2"/>
  <c r="BD286" i="2"/>
  <c r="BC286" i="2"/>
  <c r="BB286" i="2"/>
  <c r="BA286" i="2"/>
  <c r="AZ286" i="2"/>
  <c r="AY286" i="2"/>
  <c r="AX286" i="2"/>
  <c r="AW286" i="2"/>
  <c r="AV286" i="2"/>
  <c r="AT286" i="2"/>
  <c r="AS286" i="2"/>
  <c r="AR286" i="2"/>
  <c r="AQ286" i="2"/>
  <c r="AO286" i="2"/>
  <c r="AN286" i="2"/>
  <c r="AM286" i="2"/>
  <c r="AL286" i="2"/>
  <c r="AK286" i="2"/>
  <c r="AJ286" i="2"/>
  <c r="AI286" i="2"/>
  <c r="AH286" i="2"/>
  <c r="AH338" i="2" s="1"/>
  <c r="AH467" i="2" s="1"/>
  <c r="AH470" i="2" s="1"/>
  <c r="AH495" i="2" s="1"/>
  <c r="AG286" i="2"/>
  <c r="AF286" i="2"/>
  <c r="AE286" i="2"/>
  <c r="AD286" i="2"/>
  <c r="AC286" i="2"/>
  <c r="AB286" i="2"/>
  <c r="AA286" i="2"/>
  <c r="Z286" i="2"/>
  <c r="Y286" i="2"/>
  <c r="X286" i="2"/>
  <c r="W286" i="2"/>
  <c r="V286" i="2"/>
  <c r="U286" i="2"/>
  <c r="T286" i="2"/>
  <c r="S286" i="2"/>
  <c r="R286" i="2"/>
  <c r="R338" i="2" s="1"/>
  <c r="R467" i="2" s="1"/>
  <c r="R470" i="2" s="1"/>
  <c r="R495" i="2" s="1"/>
  <c r="Q286" i="2"/>
  <c r="P286" i="2"/>
  <c r="O286" i="2"/>
  <c r="N286" i="2"/>
  <c r="M286" i="2"/>
  <c r="L286" i="2"/>
  <c r="K286" i="2"/>
  <c r="J286" i="2"/>
  <c r="J338" i="2" s="1"/>
  <c r="J467" i="2" s="1"/>
  <c r="J470" i="2" s="1"/>
  <c r="J495" i="2" s="1"/>
  <c r="I286" i="2"/>
  <c r="H286" i="2"/>
  <c r="G286" i="2"/>
  <c r="F286" i="2"/>
  <c r="E286" i="2"/>
  <c r="CK285" i="2"/>
  <c r="CL285" i="2" s="1"/>
  <c r="CJ285" i="2"/>
  <c r="AU285" i="2"/>
  <c r="CJ284" i="2"/>
  <c r="CK284" i="2" s="1"/>
  <c r="CL284" i="2" s="1"/>
  <c r="AU284" i="2"/>
  <c r="CJ283" i="2"/>
  <c r="CK283" i="2" s="1"/>
  <c r="CL283" i="2" s="1"/>
  <c r="AU283" i="2"/>
  <c r="CJ282" i="2"/>
  <c r="CK282" i="2" s="1"/>
  <c r="CL282" i="2" s="1"/>
  <c r="AU282" i="2"/>
  <c r="CJ281" i="2"/>
  <c r="AU281" i="2"/>
  <c r="CK281" i="2" s="1"/>
  <c r="CL281" i="2" s="1"/>
  <c r="CJ280" i="2"/>
  <c r="CK280" i="2" s="1"/>
  <c r="CL280" i="2" s="1"/>
  <c r="AU280" i="2"/>
  <c r="CJ279" i="2"/>
  <c r="AU279" i="2"/>
  <c r="CK278" i="2"/>
  <c r="CL278" i="2" s="1"/>
  <c r="CJ278" i="2"/>
  <c r="AU278" i="2"/>
  <c r="CK277" i="2"/>
  <c r="CL277" i="2" s="1"/>
  <c r="CJ277" i="2"/>
  <c r="AU277" i="2"/>
  <c r="CJ276" i="2"/>
  <c r="AU276" i="2"/>
  <c r="CI275" i="2"/>
  <c r="CH275" i="2"/>
  <c r="CG275" i="2"/>
  <c r="CF275" i="2"/>
  <c r="CE275" i="2"/>
  <c r="CD275" i="2"/>
  <c r="CC275" i="2"/>
  <c r="CB275" i="2"/>
  <c r="CA275" i="2"/>
  <c r="BZ275" i="2"/>
  <c r="BY275" i="2"/>
  <c r="BX275" i="2"/>
  <c r="BW275" i="2"/>
  <c r="BV275" i="2"/>
  <c r="BU275" i="2"/>
  <c r="BT275" i="2"/>
  <c r="BS275" i="2"/>
  <c r="BR275" i="2"/>
  <c r="BQ275" i="2"/>
  <c r="BP275" i="2"/>
  <c r="BO275" i="2"/>
  <c r="BN275" i="2"/>
  <c r="BM275" i="2"/>
  <c r="BL275" i="2"/>
  <c r="BK275" i="2"/>
  <c r="BJ275" i="2"/>
  <c r="BI275" i="2"/>
  <c r="BH275" i="2"/>
  <c r="BG275" i="2"/>
  <c r="BF275" i="2"/>
  <c r="BE275" i="2"/>
  <c r="BD275" i="2"/>
  <c r="BC275" i="2"/>
  <c r="BB275" i="2"/>
  <c r="BA275" i="2"/>
  <c r="AZ275" i="2"/>
  <c r="AY275" i="2"/>
  <c r="AX275" i="2"/>
  <c r="AW275" i="2"/>
  <c r="AV275" i="2"/>
  <c r="AT275" i="2"/>
  <c r="AS275" i="2"/>
  <c r="AR275" i="2"/>
  <c r="AQ275" i="2"/>
  <c r="AQ338" i="2" s="1"/>
  <c r="AQ467" i="2" s="1"/>
  <c r="AQ470" i="2" s="1"/>
  <c r="AQ495" i="2" s="1"/>
  <c r="AO275" i="2"/>
  <c r="AN275" i="2"/>
  <c r="AM275" i="2"/>
  <c r="AL275" i="2"/>
  <c r="AK275" i="2"/>
  <c r="AJ275" i="2"/>
  <c r="AI275" i="2"/>
  <c r="AH275" i="2"/>
  <c r="AG275" i="2"/>
  <c r="AF275" i="2"/>
  <c r="AE275" i="2"/>
  <c r="AD275" i="2"/>
  <c r="AC275" i="2"/>
  <c r="AB275" i="2"/>
  <c r="AA275" i="2"/>
  <c r="Z275" i="2"/>
  <c r="Y275" i="2"/>
  <c r="X275" i="2"/>
  <c r="W275" i="2"/>
  <c r="V275" i="2"/>
  <c r="U275" i="2"/>
  <c r="T275" i="2"/>
  <c r="S275" i="2"/>
  <c r="R275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CK274" i="2"/>
  <c r="CL274" i="2" s="1"/>
  <c r="CJ274" i="2"/>
  <c r="AU274" i="2"/>
  <c r="CJ273" i="2"/>
  <c r="CK273" i="2" s="1"/>
  <c r="CL273" i="2" s="1"/>
  <c r="AU273" i="2"/>
  <c r="CJ272" i="2"/>
  <c r="CK272" i="2" s="1"/>
  <c r="CL272" i="2" s="1"/>
  <c r="AU272" i="2"/>
  <c r="CJ271" i="2"/>
  <c r="CK271" i="2" s="1"/>
  <c r="CL271" i="2" s="1"/>
  <c r="AU271" i="2"/>
  <c r="CJ270" i="2"/>
  <c r="AU270" i="2"/>
  <c r="CK270" i="2" s="1"/>
  <c r="CL270" i="2" s="1"/>
  <c r="CJ269" i="2"/>
  <c r="CK269" i="2" s="1"/>
  <c r="CL269" i="2" s="1"/>
  <c r="AU269" i="2"/>
  <c r="CK268" i="2"/>
  <c r="CL268" i="2" s="1"/>
  <c r="CJ268" i="2"/>
  <c r="AU268" i="2"/>
  <c r="CK267" i="2"/>
  <c r="CL267" i="2" s="1"/>
  <c r="CJ267" i="2"/>
  <c r="AU267" i="2"/>
  <c r="CK266" i="2"/>
  <c r="CL266" i="2" s="1"/>
  <c r="CJ266" i="2"/>
  <c r="AU266" i="2"/>
  <c r="CJ265" i="2"/>
  <c r="CK265" i="2" s="1"/>
  <c r="CL265" i="2" s="1"/>
  <c r="AU265" i="2"/>
  <c r="CJ264" i="2"/>
  <c r="CK264" i="2" s="1"/>
  <c r="CL264" i="2" s="1"/>
  <c r="AU264" i="2"/>
  <c r="CJ263" i="2"/>
  <c r="AU263" i="2"/>
  <c r="CJ262" i="2"/>
  <c r="AU262" i="2"/>
  <c r="CK262" i="2" s="1"/>
  <c r="CI261" i="2"/>
  <c r="CH261" i="2"/>
  <c r="CG261" i="2"/>
  <c r="CF261" i="2"/>
  <c r="CE261" i="2"/>
  <c r="CD261" i="2"/>
  <c r="CC261" i="2"/>
  <c r="CB261" i="2"/>
  <c r="CA261" i="2"/>
  <c r="BZ261" i="2"/>
  <c r="BY261" i="2"/>
  <c r="BX261" i="2"/>
  <c r="BW261" i="2"/>
  <c r="BV261" i="2"/>
  <c r="BU261" i="2"/>
  <c r="BT261" i="2"/>
  <c r="BS261" i="2"/>
  <c r="BR261" i="2"/>
  <c r="BQ261" i="2"/>
  <c r="BP261" i="2"/>
  <c r="BO261" i="2"/>
  <c r="BN261" i="2"/>
  <c r="BM261" i="2"/>
  <c r="BL261" i="2"/>
  <c r="BK261" i="2"/>
  <c r="BJ261" i="2"/>
  <c r="BI261" i="2"/>
  <c r="BH261" i="2"/>
  <c r="BG261" i="2"/>
  <c r="BF261" i="2"/>
  <c r="BE261" i="2"/>
  <c r="BD261" i="2"/>
  <c r="BC261" i="2"/>
  <c r="BB261" i="2"/>
  <c r="BA261" i="2"/>
  <c r="AZ261" i="2"/>
  <c r="AY261" i="2"/>
  <c r="AX261" i="2"/>
  <c r="AW261" i="2"/>
  <c r="AV261" i="2"/>
  <c r="AT261" i="2"/>
  <c r="AS261" i="2"/>
  <c r="AR261" i="2"/>
  <c r="AQ261" i="2"/>
  <c r="AO261" i="2"/>
  <c r="AN261" i="2"/>
  <c r="AM261" i="2"/>
  <c r="AL261" i="2"/>
  <c r="AK261" i="2"/>
  <c r="AJ261" i="2"/>
  <c r="AI261" i="2"/>
  <c r="AH261" i="2"/>
  <c r="AG261" i="2"/>
  <c r="AF261" i="2"/>
  <c r="AE261" i="2"/>
  <c r="AD261" i="2"/>
  <c r="AC261" i="2"/>
  <c r="AB261" i="2"/>
  <c r="AA261" i="2"/>
  <c r="Z261" i="2"/>
  <c r="Y261" i="2"/>
  <c r="X261" i="2"/>
  <c r="W261" i="2"/>
  <c r="V261" i="2"/>
  <c r="U261" i="2"/>
  <c r="T261" i="2"/>
  <c r="S261" i="2"/>
  <c r="R261" i="2"/>
  <c r="Q261" i="2"/>
  <c r="P261" i="2"/>
  <c r="O261" i="2"/>
  <c r="N261" i="2"/>
  <c r="M261" i="2"/>
  <c r="L261" i="2"/>
  <c r="K261" i="2"/>
  <c r="J261" i="2"/>
  <c r="I261" i="2"/>
  <c r="H261" i="2"/>
  <c r="G261" i="2"/>
  <c r="F261" i="2"/>
  <c r="E261" i="2"/>
  <c r="CJ260" i="2"/>
  <c r="CK260" i="2" s="1"/>
  <c r="CL260" i="2" s="1"/>
  <c r="AU260" i="2"/>
  <c r="CJ259" i="2"/>
  <c r="AU259" i="2"/>
  <c r="CK259" i="2" s="1"/>
  <c r="CL259" i="2" s="1"/>
  <c r="CJ258" i="2"/>
  <c r="CK258" i="2" s="1"/>
  <c r="CL258" i="2" s="1"/>
  <c r="AU258" i="2"/>
  <c r="CJ257" i="2"/>
  <c r="AU257" i="2"/>
  <c r="CK256" i="2"/>
  <c r="CL256" i="2" s="1"/>
  <c r="CJ256" i="2"/>
  <c r="AU256" i="2"/>
  <c r="CI255" i="2"/>
  <c r="CH255" i="2"/>
  <c r="CG255" i="2"/>
  <c r="CF255" i="2"/>
  <c r="CE255" i="2"/>
  <c r="CD255" i="2"/>
  <c r="CC255" i="2"/>
  <c r="CB255" i="2"/>
  <c r="CA255" i="2"/>
  <c r="BZ255" i="2"/>
  <c r="BY255" i="2"/>
  <c r="BX255" i="2"/>
  <c r="BW255" i="2"/>
  <c r="BV255" i="2"/>
  <c r="BU255" i="2"/>
  <c r="BT255" i="2"/>
  <c r="BS255" i="2"/>
  <c r="BR255" i="2"/>
  <c r="BQ255" i="2"/>
  <c r="BP255" i="2"/>
  <c r="BO255" i="2"/>
  <c r="BN255" i="2"/>
  <c r="BM255" i="2"/>
  <c r="BL255" i="2"/>
  <c r="BK255" i="2"/>
  <c r="BJ255" i="2"/>
  <c r="BI255" i="2"/>
  <c r="BH255" i="2"/>
  <c r="BG255" i="2"/>
  <c r="BF255" i="2"/>
  <c r="BE255" i="2"/>
  <c r="BD255" i="2"/>
  <c r="BC255" i="2"/>
  <c r="BB255" i="2"/>
  <c r="BA255" i="2"/>
  <c r="AZ255" i="2"/>
  <c r="AY255" i="2"/>
  <c r="AX255" i="2"/>
  <c r="AW255" i="2"/>
  <c r="AV255" i="2"/>
  <c r="AT255" i="2"/>
  <c r="AS255" i="2"/>
  <c r="AR255" i="2"/>
  <c r="AQ255" i="2"/>
  <c r="AO255" i="2"/>
  <c r="AN255" i="2"/>
  <c r="AM255" i="2"/>
  <c r="AL255" i="2"/>
  <c r="AK255" i="2"/>
  <c r="AJ255" i="2"/>
  <c r="AI255" i="2"/>
  <c r="AH255" i="2"/>
  <c r="AG255" i="2"/>
  <c r="AF255" i="2"/>
  <c r="AE255" i="2"/>
  <c r="AD255" i="2"/>
  <c r="AC255" i="2"/>
  <c r="AB255" i="2"/>
  <c r="AA255" i="2"/>
  <c r="Z255" i="2"/>
  <c r="Y255" i="2"/>
  <c r="X255" i="2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CJ254" i="2"/>
  <c r="AU254" i="2"/>
  <c r="CK254" i="2" s="1"/>
  <c r="CL254" i="2" s="1"/>
  <c r="CK253" i="2"/>
  <c r="CL253" i="2" s="1"/>
  <c r="CJ253" i="2"/>
  <c r="AU253" i="2"/>
  <c r="CK252" i="2"/>
  <c r="CL252" i="2" s="1"/>
  <c r="CJ252" i="2"/>
  <c r="CJ255" i="2" s="1"/>
  <c r="AU252" i="2"/>
  <c r="AP248" i="2"/>
  <c r="AP249" i="2" s="1"/>
  <c r="CI247" i="2"/>
  <c r="CH247" i="2"/>
  <c r="CG247" i="2"/>
  <c r="CF247" i="2"/>
  <c r="CE247" i="2"/>
  <c r="CD247" i="2"/>
  <c r="CC247" i="2"/>
  <c r="CB247" i="2"/>
  <c r="CA247" i="2"/>
  <c r="BZ247" i="2"/>
  <c r="BY247" i="2"/>
  <c r="BX247" i="2"/>
  <c r="BW247" i="2"/>
  <c r="BV247" i="2"/>
  <c r="BU247" i="2"/>
  <c r="BT247" i="2"/>
  <c r="BS247" i="2"/>
  <c r="BR247" i="2"/>
  <c r="BQ247" i="2"/>
  <c r="BP247" i="2"/>
  <c r="BO247" i="2"/>
  <c r="BN247" i="2"/>
  <c r="BM247" i="2"/>
  <c r="BL247" i="2"/>
  <c r="BK247" i="2"/>
  <c r="BJ247" i="2"/>
  <c r="BI247" i="2"/>
  <c r="BH247" i="2"/>
  <c r="BG247" i="2"/>
  <c r="BF247" i="2"/>
  <c r="BE247" i="2"/>
  <c r="BD247" i="2"/>
  <c r="BC247" i="2"/>
  <c r="BB247" i="2"/>
  <c r="BA247" i="2"/>
  <c r="AZ247" i="2"/>
  <c r="AY247" i="2"/>
  <c r="AX247" i="2"/>
  <c r="AW247" i="2"/>
  <c r="AV247" i="2"/>
  <c r="AT247" i="2"/>
  <c r="AS247" i="2"/>
  <c r="AR247" i="2"/>
  <c r="AQ247" i="2"/>
  <c r="AO247" i="2"/>
  <c r="AN247" i="2"/>
  <c r="AM247" i="2"/>
  <c r="AL247" i="2"/>
  <c r="AK247" i="2"/>
  <c r="AJ247" i="2"/>
  <c r="AI247" i="2"/>
  <c r="AH247" i="2"/>
  <c r="AG247" i="2"/>
  <c r="AF247" i="2"/>
  <c r="AE247" i="2"/>
  <c r="AD247" i="2"/>
  <c r="AC247" i="2"/>
  <c r="AB247" i="2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CL246" i="2"/>
  <c r="CJ246" i="2"/>
  <c r="CK246" i="2" s="1"/>
  <c r="AU246" i="2"/>
  <c r="CK245" i="2"/>
  <c r="CL245" i="2" s="1"/>
  <c r="CJ245" i="2"/>
  <c r="AU245" i="2"/>
  <c r="CK244" i="2"/>
  <c r="CL244" i="2" s="1"/>
  <c r="CJ244" i="2"/>
  <c r="AU244" i="2"/>
  <c r="CK243" i="2"/>
  <c r="CL243" i="2" s="1"/>
  <c r="CJ243" i="2"/>
  <c r="AU243" i="2"/>
  <c r="CJ242" i="2"/>
  <c r="CK242" i="2" s="1"/>
  <c r="CL242" i="2" s="1"/>
  <c r="AU242" i="2"/>
  <c r="CJ241" i="2"/>
  <c r="CK241" i="2" s="1"/>
  <c r="AU241" i="2"/>
  <c r="AU247" i="2" s="1"/>
  <c r="CJ240" i="2"/>
  <c r="CI240" i="2"/>
  <c r="CH240" i="2"/>
  <c r="CG240" i="2"/>
  <c r="CF240" i="2"/>
  <c r="CE240" i="2"/>
  <c r="CD240" i="2"/>
  <c r="CC240" i="2"/>
  <c r="CB240" i="2"/>
  <c r="CA240" i="2"/>
  <c r="BZ240" i="2"/>
  <c r="BY240" i="2"/>
  <c r="BX240" i="2"/>
  <c r="BW240" i="2"/>
  <c r="BV240" i="2"/>
  <c r="BU240" i="2"/>
  <c r="BT240" i="2"/>
  <c r="BS240" i="2"/>
  <c r="BR240" i="2"/>
  <c r="BQ240" i="2"/>
  <c r="BP240" i="2"/>
  <c r="BO240" i="2"/>
  <c r="BN240" i="2"/>
  <c r="BM240" i="2"/>
  <c r="BL240" i="2"/>
  <c r="BK240" i="2"/>
  <c r="BJ240" i="2"/>
  <c r="BI240" i="2"/>
  <c r="BH240" i="2"/>
  <c r="BG240" i="2"/>
  <c r="BF240" i="2"/>
  <c r="BE240" i="2"/>
  <c r="BD240" i="2"/>
  <c r="BC240" i="2"/>
  <c r="BB240" i="2"/>
  <c r="BA240" i="2"/>
  <c r="AZ240" i="2"/>
  <c r="AY240" i="2"/>
  <c r="AX240" i="2"/>
  <c r="AW240" i="2"/>
  <c r="AV240" i="2"/>
  <c r="AT240" i="2"/>
  <c r="AS240" i="2"/>
  <c r="AR240" i="2"/>
  <c r="AQ240" i="2"/>
  <c r="AO240" i="2"/>
  <c r="AN240" i="2"/>
  <c r="AM240" i="2"/>
  <c r="AL240" i="2"/>
  <c r="AK240" i="2"/>
  <c r="AJ240" i="2"/>
  <c r="AI240" i="2"/>
  <c r="AH240" i="2"/>
  <c r="AG240" i="2"/>
  <c r="AF240" i="2"/>
  <c r="AE240" i="2"/>
  <c r="AD240" i="2"/>
  <c r="AC240" i="2"/>
  <c r="AB240" i="2"/>
  <c r="AA240" i="2"/>
  <c r="Z240" i="2"/>
  <c r="Y240" i="2"/>
  <c r="X240" i="2"/>
  <c r="W240" i="2"/>
  <c r="V240" i="2"/>
  <c r="U240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CJ239" i="2"/>
  <c r="CK239" i="2" s="1"/>
  <c r="CL239" i="2" s="1"/>
  <c r="AU239" i="2"/>
  <c r="CJ238" i="2"/>
  <c r="CK238" i="2" s="1"/>
  <c r="CL238" i="2" s="1"/>
  <c r="AU238" i="2"/>
  <c r="CL237" i="2"/>
  <c r="CJ237" i="2"/>
  <c r="CK237" i="2" s="1"/>
  <c r="AU237" i="2"/>
  <c r="CJ236" i="2"/>
  <c r="AU236" i="2"/>
  <c r="CK236" i="2" s="1"/>
  <c r="CL236" i="2" s="1"/>
  <c r="CJ235" i="2"/>
  <c r="CK235" i="2" s="1"/>
  <c r="CL235" i="2" s="1"/>
  <c r="AU235" i="2"/>
  <c r="CK234" i="2"/>
  <c r="CJ234" i="2"/>
  <c r="AU234" i="2"/>
  <c r="CJ233" i="2"/>
  <c r="CI233" i="2"/>
  <c r="CH233" i="2"/>
  <c r="CG233" i="2"/>
  <c r="CF233" i="2"/>
  <c r="CE233" i="2"/>
  <c r="CD233" i="2"/>
  <c r="CC233" i="2"/>
  <c r="CB233" i="2"/>
  <c r="CA233" i="2"/>
  <c r="BZ233" i="2"/>
  <c r="BY233" i="2"/>
  <c r="BX233" i="2"/>
  <c r="BW233" i="2"/>
  <c r="BV233" i="2"/>
  <c r="BU233" i="2"/>
  <c r="BT233" i="2"/>
  <c r="BS233" i="2"/>
  <c r="BR233" i="2"/>
  <c r="BQ233" i="2"/>
  <c r="BP233" i="2"/>
  <c r="BO233" i="2"/>
  <c r="BN233" i="2"/>
  <c r="BM233" i="2"/>
  <c r="BL233" i="2"/>
  <c r="BK233" i="2"/>
  <c r="BJ233" i="2"/>
  <c r="BI233" i="2"/>
  <c r="BH233" i="2"/>
  <c r="BG233" i="2"/>
  <c r="BF233" i="2"/>
  <c r="BE233" i="2"/>
  <c r="BD233" i="2"/>
  <c r="BC233" i="2"/>
  <c r="BB233" i="2"/>
  <c r="BA233" i="2"/>
  <c r="AZ233" i="2"/>
  <c r="AY233" i="2"/>
  <c r="AX233" i="2"/>
  <c r="AW233" i="2"/>
  <c r="AV233" i="2"/>
  <c r="AT233" i="2"/>
  <c r="AS233" i="2"/>
  <c r="AR233" i="2"/>
  <c r="AQ233" i="2"/>
  <c r="AO233" i="2"/>
  <c r="AN233" i="2"/>
  <c r="AM233" i="2"/>
  <c r="AL233" i="2"/>
  <c r="AK233" i="2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X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CJ232" i="2"/>
  <c r="CK232" i="2" s="1"/>
  <c r="CL232" i="2" s="1"/>
  <c r="AU232" i="2"/>
  <c r="CJ231" i="2"/>
  <c r="AU231" i="2"/>
  <c r="AU233" i="2" s="1"/>
  <c r="CI230" i="2"/>
  <c r="CH230" i="2"/>
  <c r="CG230" i="2"/>
  <c r="CF230" i="2"/>
  <c r="CE230" i="2"/>
  <c r="CD230" i="2"/>
  <c r="CC230" i="2"/>
  <c r="CB230" i="2"/>
  <c r="CA230" i="2"/>
  <c r="BZ230" i="2"/>
  <c r="BY230" i="2"/>
  <c r="BX230" i="2"/>
  <c r="BW230" i="2"/>
  <c r="BV230" i="2"/>
  <c r="BU230" i="2"/>
  <c r="BT230" i="2"/>
  <c r="BS230" i="2"/>
  <c r="BR230" i="2"/>
  <c r="BQ230" i="2"/>
  <c r="BP230" i="2"/>
  <c r="BO230" i="2"/>
  <c r="BN230" i="2"/>
  <c r="BM230" i="2"/>
  <c r="BL230" i="2"/>
  <c r="BK230" i="2"/>
  <c r="BJ230" i="2"/>
  <c r="BI230" i="2"/>
  <c r="BH230" i="2"/>
  <c r="BG230" i="2"/>
  <c r="BF230" i="2"/>
  <c r="BE230" i="2"/>
  <c r="BD230" i="2"/>
  <c r="BC230" i="2"/>
  <c r="BB230" i="2"/>
  <c r="BA230" i="2"/>
  <c r="AZ230" i="2"/>
  <c r="AY230" i="2"/>
  <c r="AX230" i="2"/>
  <c r="AW230" i="2"/>
  <c r="AV230" i="2"/>
  <c r="AT230" i="2"/>
  <c r="AS230" i="2"/>
  <c r="AR230" i="2"/>
  <c r="AQ230" i="2"/>
  <c r="AO230" i="2"/>
  <c r="AN230" i="2"/>
  <c r="AM230" i="2"/>
  <c r="AL230" i="2"/>
  <c r="AK230" i="2"/>
  <c r="AJ230" i="2"/>
  <c r="AI230" i="2"/>
  <c r="AH230" i="2"/>
  <c r="AG230" i="2"/>
  <c r="AF230" i="2"/>
  <c r="AE230" i="2"/>
  <c r="AD230" i="2"/>
  <c r="AC230" i="2"/>
  <c r="AB230" i="2"/>
  <c r="AA230" i="2"/>
  <c r="Z230" i="2"/>
  <c r="Y230" i="2"/>
  <c r="X230" i="2"/>
  <c r="W230" i="2"/>
  <c r="V230" i="2"/>
  <c r="U230" i="2"/>
  <c r="T230" i="2"/>
  <c r="S230" i="2"/>
  <c r="R230" i="2"/>
  <c r="Q230" i="2"/>
  <c r="P230" i="2"/>
  <c r="O230" i="2"/>
  <c r="N230" i="2"/>
  <c r="M230" i="2"/>
  <c r="L230" i="2"/>
  <c r="K230" i="2"/>
  <c r="J230" i="2"/>
  <c r="I230" i="2"/>
  <c r="H230" i="2"/>
  <c r="G230" i="2"/>
  <c r="F230" i="2"/>
  <c r="E230" i="2"/>
  <c r="CJ229" i="2"/>
  <c r="CK229" i="2" s="1"/>
  <c r="CL229" i="2" s="1"/>
  <c r="AU229" i="2"/>
  <c r="CJ228" i="2"/>
  <c r="AU228" i="2"/>
  <c r="CK228" i="2" s="1"/>
  <c r="CL228" i="2" s="1"/>
  <c r="CK227" i="2"/>
  <c r="CL227" i="2" s="1"/>
  <c r="CJ227" i="2"/>
  <c r="AU227" i="2"/>
  <c r="CK226" i="2"/>
  <c r="CL226" i="2" s="1"/>
  <c r="CJ226" i="2"/>
  <c r="AU226" i="2"/>
  <c r="CJ225" i="2"/>
  <c r="CK225" i="2" s="1"/>
  <c r="CL225" i="2" s="1"/>
  <c r="AU225" i="2"/>
  <c r="CJ224" i="2"/>
  <c r="CK224" i="2" s="1"/>
  <c r="CL224" i="2" s="1"/>
  <c r="AU224" i="2"/>
  <c r="CJ223" i="2"/>
  <c r="AU223" i="2"/>
  <c r="CI222" i="2"/>
  <c r="CH222" i="2"/>
  <c r="CG222" i="2"/>
  <c r="CF222" i="2"/>
  <c r="CE222" i="2"/>
  <c r="CD222" i="2"/>
  <c r="CC222" i="2"/>
  <c r="CB222" i="2"/>
  <c r="CA222" i="2"/>
  <c r="BZ222" i="2"/>
  <c r="BY222" i="2"/>
  <c r="BX222" i="2"/>
  <c r="BW222" i="2"/>
  <c r="BV222" i="2"/>
  <c r="BU222" i="2"/>
  <c r="BT222" i="2"/>
  <c r="BS222" i="2"/>
  <c r="BR222" i="2"/>
  <c r="BQ222" i="2"/>
  <c r="BP222" i="2"/>
  <c r="BO222" i="2"/>
  <c r="BN222" i="2"/>
  <c r="BM222" i="2"/>
  <c r="BL222" i="2"/>
  <c r="BK222" i="2"/>
  <c r="BJ222" i="2"/>
  <c r="BI222" i="2"/>
  <c r="BH222" i="2"/>
  <c r="BG222" i="2"/>
  <c r="BF222" i="2"/>
  <c r="BE222" i="2"/>
  <c r="BD222" i="2"/>
  <c r="BC222" i="2"/>
  <c r="BB222" i="2"/>
  <c r="BA222" i="2"/>
  <c r="AZ222" i="2"/>
  <c r="AY222" i="2"/>
  <c r="AX222" i="2"/>
  <c r="AW222" i="2"/>
  <c r="AV222" i="2"/>
  <c r="AU222" i="2"/>
  <c r="AT222" i="2"/>
  <c r="AS222" i="2"/>
  <c r="AR222" i="2"/>
  <c r="AQ222" i="2"/>
  <c r="AO222" i="2"/>
  <c r="AN222" i="2"/>
  <c r="AM222" i="2"/>
  <c r="AL222" i="2"/>
  <c r="AK222" i="2"/>
  <c r="AJ222" i="2"/>
  <c r="AI222" i="2"/>
  <c r="AH222" i="2"/>
  <c r="AG222" i="2"/>
  <c r="AF222" i="2"/>
  <c r="AE222" i="2"/>
  <c r="AD222" i="2"/>
  <c r="AC222" i="2"/>
  <c r="AB222" i="2"/>
  <c r="AA222" i="2"/>
  <c r="Z222" i="2"/>
  <c r="Y222" i="2"/>
  <c r="X222" i="2"/>
  <c r="W222" i="2"/>
  <c r="V222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H222" i="2"/>
  <c r="G222" i="2"/>
  <c r="F222" i="2"/>
  <c r="E222" i="2"/>
  <c r="CJ221" i="2"/>
  <c r="CK221" i="2" s="1"/>
  <c r="CL221" i="2" s="1"/>
  <c r="AU221" i="2"/>
  <c r="CJ220" i="2"/>
  <c r="CK220" i="2" s="1"/>
  <c r="CL220" i="2" s="1"/>
  <c r="AU220" i="2"/>
  <c r="CJ219" i="2"/>
  <c r="CK219" i="2" s="1"/>
  <c r="CL219" i="2" s="1"/>
  <c r="AU219" i="2"/>
  <c r="CL218" i="2"/>
  <c r="CJ218" i="2"/>
  <c r="CK218" i="2" s="1"/>
  <c r="AU218" i="2"/>
  <c r="CK217" i="2"/>
  <c r="CL217" i="2" s="1"/>
  <c r="CJ217" i="2"/>
  <c r="AU217" i="2"/>
  <c r="CK216" i="2"/>
  <c r="CL216" i="2" s="1"/>
  <c r="CJ216" i="2"/>
  <c r="AU216" i="2"/>
  <c r="CK215" i="2"/>
  <c r="CL215" i="2" s="1"/>
  <c r="CJ215" i="2"/>
  <c r="AU215" i="2"/>
  <c r="CJ214" i="2"/>
  <c r="CK214" i="2" s="1"/>
  <c r="CL214" i="2" s="1"/>
  <c r="AU214" i="2"/>
  <c r="CJ213" i="2"/>
  <c r="CK213" i="2" s="1"/>
  <c r="CL213" i="2" s="1"/>
  <c r="AU213" i="2"/>
  <c r="CJ212" i="2"/>
  <c r="CK212" i="2" s="1"/>
  <c r="CL212" i="2" s="1"/>
  <c r="AU212" i="2"/>
  <c r="CJ211" i="2"/>
  <c r="AU211" i="2"/>
  <c r="CK211" i="2" s="1"/>
  <c r="CL211" i="2" s="1"/>
  <c r="CJ210" i="2"/>
  <c r="CK210" i="2" s="1"/>
  <c r="AU210" i="2"/>
  <c r="CI209" i="2"/>
  <c r="CH209" i="2"/>
  <c r="CG209" i="2"/>
  <c r="CF209" i="2"/>
  <c r="CE209" i="2"/>
  <c r="CD209" i="2"/>
  <c r="CC209" i="2"/>
  <c r="CB209" i="2"/>
  <c r="CA209" i="2"/>
  <c r="BZ209" i="2"/>
  <c r="BY209" i="2"/>
  <c r="BX209" i="2"/>
  <c r="BW209" i="2"/>
  <c r="BV209" i="2"/>
  <c r="BU209" i="2"/>
  <c r="BT209" i="2"/>
  <c r="BS209" i="2"/>
  <c r="BR209" i="2"/>
  <c r="BQ209" i="2"/>
  <c r="BP209" i="2"/>
  <c r="BO209" i="2"/>
  <c r="BN209" i="2"/>
  <c r="BM209" i="2"/>
  <c r="BL209" i="2"/>
  <c r="BK209" i="2"/>
  <c r="BJ209" i="2"/>
  <c r="BI209" i="2"/>
  <c r="BH209" i="2"/>
  <c r="BG209" i="2"/>
  <c r="BF209" i="2"/>
  <c r="BE209" i="2"/>
  <c r="BD209" i="2"/>
  <c r="BC209" i="2"/>
  <c r="BB209" i="2"/>
  <c r="BA209" i="2"/>
  <c r="AZ209" i="2"/>
  <c r="AY209" i="2"/>
  <c r="AX209" i="2"/>
  <c r="AW209" i="2"/>
  <c r="AV209" i="2"/>
  <c r="AT209" i="2"/>
  <c r="AS209" i="2"/>
  <c r="AR209" i="2"/>
  <c r="AQ209" i="2"/>
  <c r="AO209" i="2"/>
  <c r="AN209" i="2"/>
  <c r="AM209" i="2"/>
  <c r="AL209" i="2"/>
  <c r="AK209" i="2"/>
  <c r="AJ209" i="2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CJ208" i="2"/>
  <c r="AU208" i="2"/>
  <c r="CK208" i="2" s="1"/>
  <c r="CL208" i="2" s="1"/>
  <c r="CJ207" i="2"/>
  <c r="CK207" i="2" s="1"/>
  <c r="CL207" i="2" s="1"/>
  <c r="AU207" i="2"/>
  <c r="CJ206" i="2"/>
  <c r="AU206" i="2"/>
  <c r="CK206" i="2" s="1"/>
  <c r="CL206" i="2" s="1"/>
  <c r="CK205" i="2"/>
  <c r="CL205" i="2" s="1"/>
  <c r="CJ205" i="2"/>
  <c r="AU205" i="2"/>
  <c r="CK204" i="2"/>
  <c r="CL204" i="2" s="1"/>
  <c r="CJ204" i="2"/>
  <c r="AU204" i="2"/>
  <c r="CJ203" i="2"/>
  <c r="CK203" i="2" s="1"/>
  <c r="CL203" i="2" s="1"/>
  <c r="AU203" i="2"/>
  <c r="CJ202" i="2"/>
  <c r="CK202" i="2" s="1"/>
  <c r="CL202" i="2" s="1"/>
  <c r="AU202" i="2"/>
  <c r="CJ201" i="2"/>
  <c r="CK201" i="2" s="1"/>
  <c r="CL201" i="2" s="1"/>
  <c r="AU201" i="2"/>
  <c r="CJ200" i="2"/>
  <c r="CK200" i="2" s="1"/>
  <c r="CL200" i="2" s="1"/>
  <c r="AU200" i="2"/>
  <c r="CL199" i="2"/>
  <c r="CJ199" i="2"/>
  <c r="AU199" i="2"/>
  <c r="CK199" i="2" s="1"/>
  <c r="CK198" i="2"/>
  <c r="CL198" i="2" s="1"/>
  <c r="CJ198" i="2"/>
  <c r="AU198" i="2"/>
  <c r="CK197" i="2"/>
  <c r="CL197" i="2" s="1"/>
  <c r="CJ197" i="2"/>
  <c r="AU197" i="2"/>
  <c r="CK196" i="2"/>
  <c r="CL196" i="2" s="1"/>
  <c r="CJ196" i="2"/>
  <c r="AU196" i="2"/>
  <c r="CJ195" i="2"/>
  <c r="AU195" i="2"/>
  <c r="CI194" i="2"/>
  <c r="CH194" i="2"/>
  <c r="CG194" i="2"/>
  <c r="CF194" i="2"/>
  <c r="CE194" i="2"/>
  <c r="CD194" i="2"/>
  <c r="CC194" i="2"/>
  <c r="CB194" i="2"/>
  <c r="CA194" i="2"/>
  <c r="BZ194" i="2"/>
  <c r="BY194" i="2"/>
  <c r="BX194" i="2"/>
  <c r="BW194" i="2"/>
  <c r="BV194" i="2"/>
  <c r="BU194" i="2"/>
  <c r="BT194" i="2"/>
  <c r="BS194" i="2"/>
  <c r="BR194" i="2"/>
  <c r="BQ194" i="2"/>
  <c r="BP194" i="2"/>
  <c r="BO194" i="2"/>
  <c r="BN194" i="2"/>
  <c r="BM194" i="2"/>
  <c r="BL194" i="2"/>
  <c r="BK194" i="2"/>
  <c r="BJ194" i="2"/>
  <c r="BI194" i="2"/>
  <c r="BH194" i="2"/>
  <c r="BG194" i="2"/>
  <c r="BF194" i="2"/>
  <c r="BE194" i="2"/>
  <c r="BD194" i="2"/>
  <c r="BC194" i="2"/>
  <c r="BB194" i="2"/>
  <c r="BA194" i="2"/>
  <c r="AZ194" i="2"/>
  <c r="AY194" i="2"/>
  <c r="AX194" i="2"/>
  <c r="AW194" i="2"/>
  <c r="AV194" i="2"/>
  <c r="AU194" i="2"/>
  <c r="AT194" i="2"/>
  <c r="AS194" i="2"/>
  <c r="AR194" i="2"/>
  <c r="AQ194" i="2"/>
  <c r="AO194" i="2"/>
  <c r="AN194" i="2"/>
  <c r="AM194" i="2"/>
  <c r="AL194" i="2"/>
  <c r="AK194" i="2"/>
  <c r="AJ194" i="2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CK193" i="2"/>
  <c r="CL193" i="2" s="1"/>
  <c r="CJ193" i="2"/>
  <c r="AU193" i="2"/>
  <c r="CJ192" i="2"/>
  <c r="CK192" i="2" s="1"/>
  <c r="CL192" i="2" s="1"/>
  <c r="AU192" i="2"/>
  <c r="CJ191" i="2"/>
  <c r="CK191" i="2" s="1"/>
  <c r="CL191" i="2" s="1"/>
  <c r="AU191" i="2"/>
  <c r="CJ190" i="2"/>
  <c r="AU190" i="2"/>
  <c r="CI189" i="2"/>
  <c r="CH189" i="2"/>
  <c r="CG189" i="2"/>
  <c r="CF189" i="2"/>
  <c r="CE189" i="2"/>
  <c r="CD189" i="2"/>
  <c r="CC189" i="2"/>
  <c r="CB189" i="2"/>
  <c r="CA189" i="2"/>
  <c r="BZ189" i="2"/>
  <c r="BY189" i="2"/>
  <c r="BX189" i="2"/>
  <c r="BW189" i="2"/>
  <c r="BV189" i="2"/>
  <c r="BU189" i="2"/>
  <c r="BT189" i="2"/>
  <c r="BS189" i="2"/>
  <c r="BR189" i="2"/>
  <c r="BQ189" i="2"/>
  <c r="BP189" i="2"/>
  <c r="BO189" i="2"/>
  <c r="BN189" i="2"/>
  <c r="BM189" i="2"/>
  <c r="BL189" i="2"/>
  <c r="BK189" i="2"/>
  <c r="BJ189" i="2"/>
  <c r="BI189" i="2"/>
  <c r="BH189" i="2"/>
  <c r="BG189" i="2"/>
  <c r="BF189" i="2"/>
  <c r="BE189" i="2"/>
  <c r="BD189" i="2"/>
  <c r="BC189" i="2"/>
  <c r="BB189" i="2"/>
  <c r="BA189" i="2"/>
  <c r="AZ189" i="2"/>
  <c r="AY189" i="2"/>
  <c r="AX189" i="2"/>
  <c r="AW189" i="2"/>
  <c r="AV189" i="2"/>
  <c r="AT189" i="2"/>
  <c r="AS189" i="2"/>
  <c r="AR189" i="2"/>
  <c r="AQ189" i="2"/>
  <c r="AO189" i="2"/>
  <c r="AN189" i="2"/>
  <c r="AM189" i="2"/>
  <c r="AL189" i="2"/>
  <c r="AK189" i="2"/>
  <c r="AJ189" i="2"/>
  <c r="AI189" i="2"/>
  <c r="AH189" i="2"/>
  <c r="AG189" i="2"/>
  <c r="AF189" i="2"/>
  <c r="AE189" i="2"/>
  <c r="AD189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CJ188" i="2"/>
  <c r="CK188" i="2" s="1"/>
  <c r="CL188" i="2" s="1"/>
  <c r="AU188" i="2"/>
  <c r="CL187" i="2"/>
  <c r="CJ187" i="2"/>
  <c r="CK187" i="2" s="1"/>
  <c r="AU187" i="2"/>
  <c r="CJ186" i="2"/>
  <c r="AU186" i="2"/>
  <c r="CK186" i="2" s="1"/>
  <c r="CL186" i="2" s="1"/>
  <c r="CJ185" i="2"/>
  <c r="CJ189" i="2" s="1"/>
  <c r="AU185" i="2"/>
  <c r="CI184" i="2"/>
  <c r="CH184" i="2"/>
  <c r="CG184" i="2"/>
  <c r="CF184" i="2"/>
  <c r="CE184" i="2"/>
  <c r="CD184" i="2"/>
  <c r="CC184" i="2"/>
  <c r="CB184" i="2"/>
  <c r="CA184" i="2"/>
  <c r="BZ184" i="2"/>
  <c r="BY184" i="2"/>
  <c r="BX184" i="2"/>
  <c r="BW184" i="2"/>
  <c r="BV184" i="2"/>
  <c r="BU184" i="2"/>
  <c r="BT184" i="2"/>
  <c r="BS184" i="2"/>
  <c r="BR184" i="2"/>
  <c r="BQ184" i="2"/>
  <c r="BP184" i="2"/>
  <c r="BO184" i="2"/>
  <c r="BN184" i="2"/>
  <c r="BM184" i="2"/>
  <c r="BL184" i="2"/>
  <c r="BK184" i="2"/>
  <c r="BJ184" i="2"/>
  <c r="BI184" i="2"/>
  <c r="BH184" i="2"/>
  <c r="BG184" i="2"/>
  <c r="BF184" i="2"/>
  <c r="BE184" i="2"/>
  <c r="BD184" i="2"/>
  <c r="BC184" i="2"/>
  <c r="BB184" i="2"/>
  <c r="BA184" i="2"/>
  <c r="AZ184" i="2"/>
  <c r="AY184" i="2"/>
  <c r="AX184" i="2"/>
  <c r="AW184" i="2"/>
  <c r="AV184" i="2"/>
  <c r="AT184" i="2"/>
  <c r="AS184" i="2"/>
  <c r="AR184" i="2"/>
  <c r="AQ184" i="2"/>
  <c r="AO184" i="2"/>
  <c r="AN184" i="2"/>
  <c r="AM184" i="2"/>
  <c r="AL184" i="2"/>
  <c r="AK184" i="2"/>
  <c r="AJ184" i="2"/>
  <c r="AI184" i="2"/>
  <c r="AH184" i="2"/>
  <c r="AG184" i="2"/>
  <c r="AF184" i="2"/>
  <c r="AE184" i="2"/>
  <c r="AD184" i="2"/>
  <c r="AC184" i="2"/>
  <c r="AB184" i="2"/>
  <c r="AA184" i="2"/>
  <c r="Z184" i="2"/>
  <c r="Y184" i="2"/>
  <c r="X184" i="2"/>
  <c r="W184" i="2"/>
  <c r="V184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CJ183" i="2"/>
  <c r="AU183" i="2"/>
  <c r="CK183" i="2" s="1"/>
  <c r="CL183" i="2" s="1"/>
  <c r="CJ182" i="2"/>
  <c r="AU182" i="2"/>
  <c r="CK182" i="2" s="1"/>
  <c r="CL182" i="2" s="1"/>
  <c r="CK181" i="2"/>
  <c r="CL181" i="2" s="1"/>
  <c r="CJ181" i="2"/>
  <c r="AU181" i="2"/>
  <c r="CK180" i="2"/>
  <c r="CL180" i="2" s="1"/>
  <c r="CJ180" i="2"/>
  <c r="AU180" i="2"/>
  <c r="CK179" i="2"/>
  <c r="CL179" i="2" s="1"/>
  <c r="CJ179" i="2"/>
  <c r="CJ184" i="2" s="1"/>
  <c r="AU179" i="2"/>
  <c r="CE178" i="2"/>
  <c r="CD178" i="2"/>
  <c r="CB178" i="2"/>
  <c r="BW178" i="2"/>
  <c r="BT178" i="2"/>
  <c r="BR178" i="2"/>
  <c r="BO178" i="2"/>
  <c r="BN178" i="2"/>
  <c r="BL178" i="2"/>
  <c r="BG178" i="2"/>
  <c r="BD178" i="2"/>
  <c r="BB178" i="2"/>
  <c r="AY178" i="2"/>
  <c r="AX178" i="2"/>
  <c r="AV178" i="2"/>
  <c r="AQ178" i="2"/>
  <c r="AM178" i="2"/>
  <c r="AH178" i="2"/>
  <c r="AG178" i="2"/>
  <c r="AE178" i="2"/>
  <c r="Z178" i="2"/>
  <c r="W178" i="2"/>
  <c r="U178" i="2"/>
  <c r="R178" i="2"/>
  <c r="Q178" i="2"/>
  <c r="O178" i="2"/>
  <c r="J178" i="2"/>
  <c r="G178" i="2"/>
  <c r="E178" i="2"/>
  <c r="CI177" i="2"/>
  <c r="CI178" i="2" s="1"/>
  <c r="CH177" i="2"/>
  <c r="CH178" i="2" s="1"/>
  <c r="CG177" i="2"/>
  <c r="CG178" i="2" s="1"/>
  <c r="CF177" i="2"/>
  <c r="CF178" i="2" s="1"/>
  <c r="CE177" i="2"/>
  <c r="CD177" i="2"/>
  <c r="CC177" i="2"/>
  <c r="CC178" i="2" s="1"/>
  <c r="CB177" i="2"/>
  <c r="CA177" i="2"/>
  <c r="CA178" i="2" s="1"/>
  <c r="BZ177" i="2"/>
  <c r="BZ178" i="2" s="1"/>
  <c r="BY177" i="2"/>
  <c r="BY178" i="2" s="1"/>
  <c r="BX177" i="2"/>
  <c r="BX178" i="2" s="1"/>
  <c r="BW177" i="2"/>
  <c r="BV177" i="2"/>
  <c r="BV178" i="2" s="1"/>
  <c r="BU177" i="2"/>
  <c r="BU178" i="2" s="1"/>
  <c r="BT177" i="2"/>
  <c r="BS177" i="2"/>
  <c r="BS178" i="2" s="1"/>
  <c r="BR177" i="2"/>
  <c r="BQ177" i="2"/>
  <c r="BQ178" i="2" s="1"/>
  <c r="BP177" i="2"/>
  <c r="BP178" i="2" s="1"/>
  <c r="BO177" i="2"/>
  <c r="BN177" i="2"/>
  <c r="BM177" i="2"/>
  <c r="BM178" i="2" s="1"/>
  <c r="BL177" i="2"/>
  <c r="BK177" i="2"/>
  <c r="BK178" i="2" s="1"/>
  <c r="BJ177" i="2"/>
  <c r="BJ178" i="2" s="1"/>
  <c r="BI177" i="2"/>
  <c r="BI178" i="2" s="1"/>
  <c r="BH177" i="2"/>
  <c r="BH178" i="2" s="1"/>
  <c r="BG177" i="2"/>
  <c r="BF177" i="2"/>
  <c r="BF178" i="2" s="1"/>
  <c r="BE177" i="2"/>
  <c r="BE178" i="2" s="1"/>
  <c r="BD177" i="2"/>
  <c r="BC177" i="2"/>
  <c r="BC178" i="2" s="1"/>
  <c r="BB177" i="2"/>
  <c r="BA177" i="2"/>
  <c r="BA178" i="2" s="1"/>
  <c r="AZ177" i="2"/>
  <c r="AZ178" i="2" s="1"/>
  <c r="AY177" i="2"/>
  <c r="AX177" i="2"/>
  <c r="AW177" i="2"/>
  <c r="AW178" i="2" s="1"/>
  <c r="AV177" i="2"/>
  <c r="AT177" i="2"/>
  <c r="AS177" i="2"/>
  <c r="AS178" i="2" s="1"/>
  <c r="AR177" i="2"/>
  <c r="AR178" i="2" s="1"/>
  <c r="AQ177" i="2"/>
  <c r="AO177" i="2"/>
  <c r="AO178" i="2" s="1"/>
  <c r="AN177" i="2"/>
  <c r="AN178" i="2" s="1"/>
  <c r="AM177" i="2"/>
  <c r="AL177" i="2"/>
  <c r="AL178" i="2" s="1"/>
  <c r="AK177" i="2"/>
  <c r="AJ177" i="2"/>
  <c r="AJ178" i="2" s="1"/>
  <c r="AI177" i="2"/>
  <c r="AH177" i="2"/>
  <c r="AG177" i="2"/>
  <c r="AF177" i="2"/>
  <c r="AF178" i="2" s="1"/>
  <c r="AE177" i="2"/>
  <c r="AD177" i="2"/>
  <c r="AD178" i="2" s="1"/>
  <c r="AC177" i="2"/>
  <c r="AB177" i="2"/>
  <c r="AB178" i="2" s="1"/>
  <c r="AA177" i="2"/>
  <c r="AA178" i="2" s="1"/>
  <c r="Z177" i="2"/>
  <c r="Y177" i="2"/>
  <c r="Y178" i="2" s="1"/>
  <c r="X177" i="2"/>
  <c r="X178" i="2" s="1"/>
  <c r="W177" i="2"/>
  <c r="V177" i="2"/>
  <c r="V178" i="2" s="1"/>
  <c r="U177" i="2"/>
  <c r="T177" i="2"/>
  <c r="T178" i="2" s="1"/>
  <c r="S177" i="2"/>
  <c r="R177" i="2"/>
  <c r="Q177" i="2"/>
  <c r="P177" i="2"/>
  <c r="P178" i="2" s="1"/>
  <c r="O177" i="2"/>
  <c r="N177" i="2"/>
  <c r="N178" i="2" s="1"/>
  <c r="M177" i="2"/>
  <c r="L177" i="2"/>
  <c r="L178" i="2" s="1"/>
  <c r="K177" i="2"/>
  <c r="K178" i="2" s="1"/>
  <c r="J177" i="2"/>
  <c r="I177" i="2"/>
  <c r="I178" i="2" s="1"/>
  <c r="H177" i="2"/>
  <c r="H178" i="2" s="1"/>
  <c r="G177" i="2"/>
  <c r="F177" i="2"/>
  <c r="F178" i="2" s="1"/>
  <c r="E177" i="2"/>
  <c r="CJ176" i="2"/>
  <c r="CK176" i="2" s="1"/>
  <c r="CL176" i="2" s="1"/>
  <c r="AU176" i="2"/>
  <c r="CJ175" i="2"/>
  <c r="AU175" i="2"/>
  <c r="CK175" i="2" s="1"/>
  <c r="CL175" i="2" s="1"/>
  <c r="CK174" i="2"/>
  <c r="CL174" i="2" s="1"/>
  <c r="CJ174" i="2"/>
  <c r="AU174" i="2"/>
  <c r="CK173" i="2"/>
  <c r="CL173" i="2" s="1"/>
  <c r="CJ173" i="2"/>
  <c r="AU173" i="2"/>
  <c r="CJ172" i="2"/>
  <c r="CK172" i="2" s="1"/>
  <c r="CL172" i="2" s="1"/>
  <c r="AU172" i="2"/>
  <c r="CJ171" i="2"/>
  <c r="CK171" i="2" s="1"/>
  <c r="CL171" i="2" s="1"/>
  <c r="AU171" i="2"/>
  <c r="CJ170" i="2"/>
  <c r="AU170" i="2"/>
  <c r="CJ169" i="2"/>
  <c r="CK169" i="2" s="1"/>
  <c r="CL169" i="2" s="1"/>
  <c r="AU169" i="2"/>
  <c r="CL168" i="2"/>
  <c r="CJ168" i="2"/>
  <c r="CK168" i="2" s="1"/>
  <c r="AU168" i="2"/>
  <c r="CK167" i="2"/>
  <c r="CJ167" i="2"/>
  <c r="AU167" i="2"/>
  <c r="CI166" i="2"/>
  <c r="CH166" i="2"/>
  <c r="CG166" i="2"/>
  <c r="CF166" i="2"/>
  <c r="CE166" i="2"/>
  <c r="CD166" i="2"/>
  <c r="CC166" i="2"/>
  <c r="CB166" i="2"/>
  <c r="CA166" i="2"/>
  <c r="BZ166" i="2"/>
  <c r="BY166" i="2"/>
  <c r="BX166" i="2"/>
  <c r="BW166" i="2"/>
  <c r="BV166" i="2"/>
  <c r="BU166" i="2"/>
  <c r="BT166" i="2"/>
  <c r="BS166" i="2"/>
  <c r="BR166" i="2"/>
  <c r="BQ166" i="2"/>
  <c r="BP166" i="2"/>
  <c r="BO166" i="2"/>
  <c r="BN166" i="2"/>
  <c r="BM166" i="2"/>
  <c r="BL166" i="2"/>
  <c r="BK166" i="2"/>
  <c r="BJ166" i="2"/>
  <c r="BI166" i="2"/>
  <c r="BH166" i="2"/>
  <c r="BG166" i="2"/>
  <c r="BF166" i="2"/>
  <c r="BE166" i="2"/>
  <c r="BD166" i="2"/>
  <c r="BC166" i="2"/>
  <c r="BB166" i="2"/>
  <c r="BA166" i="2"/>
  <c r="AZ166" i="2"/>
  <c r="AY166" i="2"/>
  <c r="AX166" i="2"/>
  <c r="AW166" i="2"/>
  <c r="AV166" i="2"/>
  <c r="AT166" i="2"/>
  <c r="AS166" i="2"/>
  <c r="AR166" i="2"/>
  <c r="AQ166" i="2"/>
  <c r="AO166" i="2"/>
  <c r="AN166" i="2"/>
  <c r="AM166" i="2"/>
  <c r="AL166" i="2"/>
  <c r="AK166" i="2"/>
  <c r="AK178" i="2" s="1"/>
  <c r="AJ166" i="2"/>
  <c r="AI166" i="2"/>
  <c r="AH166" i="2"/>
  <c r="AG166" i="2"/>
  <c r="AF166" i="2"/>
  <c r="AE166" i="2"/>
  <c r="AD166" i="2"/>
  <c r="AC166" i="2"/>
  <c r="AB166" i="2"/>
  <c r="AA166" i="2"/>
  <c r="Z166" i="2"/>
  <c r="Y166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CJ165" i="2"/>
  <c r="CK165" i="2" s="1"/>
  <c r="CL165" i="2" s="1"/>
  <c r="AU165" i="2"/>
  <c r="CK164" i="2"/>
  <c r="CL164" i="2" s="1"/>
  <c r="CJ164" i="2"/>
  <c r="AU164" i="2"/>
  <c r="CK163" i="2"/>
  <c r="CL163" i="2" s="1"/>
  <c r="CJ163" i="2"/>
  <c r="AU163" i="2"/>
  <c r="CK162" i="2"/>
  <c r="CL162" i="2" s="1"/>
  <c r="CJ162" i="2"/>
  <c r="AU162" i="2"/>
  <c r="CJ161" i="2"/>
  <c r="CK161" i="2" s="1"/>
  <c r="CL161" i="2" s="1"/>
  <c r="AU161" i="2"/>
  <c r="CJ160" i="2"/>
  <c r="CK160" i="2" s="1"/>
  <c r="CL160" i="2" s="1"/>
  <c r="AU160" i="2"/>
  <c r="CL159" i="2"/>
  <c r="CJ159" i="2"/>
  <c r="CK159" i="2" s="1"/>
  <c r="AU159" i="2"/>
  <c r="CJ158" i="2"/>
  <c r="AU158" i="2"/>
  <c r="CK158" i="2" s="1"/>
  <c r="CL158" i="2" s="1"/>
  <c r="CJ157" i="2"/>
  <c r="CK157" i="2" s="1"/>
  <c r="CL157" i="2" s="1"/>
  <c r="AU157" i="2"/>
  <c r="CK156" i="2"/>
  <c r="CL156" i="2" s="1"/>
  <c r="CJ156" i="2"/>
  <c r="AU156" i="2"/>
  <c r="CK155" i="2"/>
  <c r="CL155" i="2" s="1"/>
  <c r="CJ155" i="2"/>
  <c r="AU155" i="2"/>
  <c r="CK154" i="2"/>
  <c r="CL154" i="2" s="1"/>
  <c r="CJ154" i="2"/>
  <c r="CJ166" i="2" s="1"/>
  <c r="AU154" i="2"/>
  <c r="AU166" i="2" s="1"/>
  <c r="CE153" i="2"/>
  <c r="CB153" i="2"/>
  <c r="BW153" i="2"/>
  <c r="BT153" i="2"/>
  <c r="BO153" i="2"/>
  <c r="BL153" i="2"/>
  <c r="BG153" i="2"/>
  <c r="BD153" i="2"/>
  <c r="AY153" i="2"/>
  <c r="AV153" i="2"/>
  <c r="AQ153" i="2"/>
  <c r="AM153" i="2"/>
  <c r="AH153" i="2"/>
  <c r="AE153" i="2"/>
  <c r="Z153" i="2"/>
  <c r="W153" i="2"/>
  <c r="U153" i="2"/>
  <c r="R153" i="2"/>
  <c r="O153" i="2"/>
  <c r="J153" i="2"/>
  <c r="G153" i="2"/>
  <c r="CI152" i="2"/>
  <c r="CH152" i="2"/>
  <c r="CH153" i="2" s="1"/>
  <c r="CG152" i="2"/>
  <c r="CG153" i="2" s="1"/>
  <c r="CF152" i="2"/>
  <c r="CF153" i="2" s="1"/>
  <c r="CE152" i="2"/>
  <c r="CD152" i="2"/>
  <c r="CC152" i="2"/>
  <c r="CC153" i="2" s="1"/>
  <c r="CB152" i="2"/>
  <c r="CA152" i="2"/>
  <c r="CA153" i="2" s="1"/>
  <c r="BZ152" i="2"/>
  <c r="BZ153" i="2" s="1"/>
  <c r="BY152" i="2"/>
  <c r="BY153" i="2" s="1"/>
  <c r="BX152" i="2"/>
  <c r="BX153" i="2" s="1"/>
  <c r="BW152" i="2"/>
  <c r="BV152" i="2"/>
  <c r="BV153" i="2" s="1"/>
  <c r="BU152" i="2"/>
  <c r="BU153" i="2" s="1"/>
  <c r="BT152" i="2"/>
  <c r="BS152" i="2"/>
  <c r="BR152" i="2"/>
  <c r="BR153" i="2" s="1"/>
  <c r="BQ152" i="2"/>
  <c r="BQ153" i="2" s="1"/>
  <c r="BP152" i="2"/>
  <c r="BP153" i="2" s="1"/>
  <c r="BO152" i="2"/>
  <c r="BN152" i="2"/>
  <c r="BM152" i="2"/>
  <c r="BM153" i="2" s="1"/>
  <c r="BL152" i="2"/>
  <c r="BK152" i="2"/>
  <c r="BK153" i="2" s="1"/>
  <c r="BJ152" i="2"/>
  <c r="BJ153" i="2" s="1"/>
  <c r="BI152" i="2"/>
  <c r="BI153" i="2" s="1"/>
  <c r="BH152" i="2"/>
  <c r="BH153" i="2" s="1"/>
  <c r="BG152" i="2"/>
  <c r="BF152" i="2"/>
  <c r="BF153" i="2" s="1"/>
  <c r="BE152" i="2"/>
  <c r="BE153" i="2" s="1"/>
  <c r="BD152" i="2"/>
  <c r="BC152" i="2"/>
  <c r="BB152" i="2"/>
  <c r="BB153" i="2" s="1"/>
  <c r="BA152" i="2"/>
  <c r="BA153" i="2" s="1"/>
  <c r="AZ152" i="2"/>
  <c r="AZ153" i="2" s="1"/>
  <c r="AY152" i="2"/>
  <c r="AX152" i="2"/>
  <c r="AW152" i="2"/>
  <c r="AW153" i="2" s="1"/>
  <c r="AV152" i="2"/>
  <c r="AT152" i="2"/>
  <c r="AT153" i="2" s="1"/>
  <c r="AS152" i="2"/>
  <c r="AS153" i="2" s="1"/>
  <c r="AR152" i="2"/>
  <c r="AR153" i="2" s="1"/>
  <c r="AQ152" i="2"/>
  <c r="AO152" i="2"/>
  <c r="AO153" i="2" s="1"/>
  <c r="AN152" i="2"/>
  <c r="AN153" i="2" s="1"/>
  <c r="AM152" i="2"/>
  <c r="AL152" i="2"/>
  <c r="AK152" i="2"/>
  <c r="AK153" i="2" s="1"/>
  <c r="AJ152" i="2"/>
  <c r="AJ153" i="2" s="1"/>
  <c r="AI152" i="2"/>
  <c r="AI153" i="2" s="1"/>
  <c r="AH152" i="2"/>
  <c r="AG152" i="2"/>
  <c r="AF152" i="2"/>
  <c r="AF153" i="2" s="1"/>
  <c r="AE152" i="2"/>
  <c r="AD152" i="2"/>
  <c r="AC152" i="2"/>
  <c r="AC153" i="2" s="1"/>
  <c r="AB152" i="2"/>
  <c r="AB153" i="2" s="1"/>
  <c r="AA152" i="2"/>
  <c r="AA153" i="2" s="1"/>
  <c r="Z152" i="2"/>
  <c r="Y152" i="2"/>
  <c r="Y153" i="2" s="1"/>
  <c r="X152" i="2"/>
  <c r="X153" i="2" s="1"/>
  <c r="W152" i="2"/>
  <c r="V152" i="2"/>
  <c r="U152" i="2"/>
  <c r="T152" i="2"/>
  <c r="T153" i="2" s="1"/>
  <c r="S152" i="2"/>
  <c r="S153" i="2" s="1"/>
  <c r="R152" i="2"/>
  <c r="Q152" i="2"/>
  <c r="P152" i="2"/>
  <c r="P153" i="2" s="1"/>
  <c r="O152" i="2"/>
  <c r="N152" i="2"/>
  <c r="M152" i="2"/>
  <c r="M153" i="2" s="1"/>
  <c r="L152" i="2"/>
  <c r="K152" i="2"/>
  <c r="K153" i="2" s="1"/>
  <c r="J152" i="2"/>
  <c r="I152" i="2"/>
  <c r="I153" i="2" s="1"/>
  <c r="H152" i="2"/>
  <c r="H153" i="2" s="1"/>
  <c r="G152" i="2"/>
  <c r="F152" i="2"/>
  <c r="E152" i="2"/>
  <c r="E153" i="2" s="1"/>
  <c r="CJ151" i="2"/>
  <c r="CK151" i="2" s="1"/>
  <c r="CL151" i="2" s="1"/>
  <c r="AU151" i="2"/>
  <c r="CK150" i="2"/>
  <c r="CL150" i="2" s="1"/>
  <c r="CJ150" i="2"/>
  <c r="AU150" i="2"/>
  <c r="CK149" i="2"/>
  <c r="CL149" i="2" s="1"/>
  <c r="CJ149" i="2"/>
  <c r="AU149" i="2"/>
  <c r="CK148" i="2"/>
  <c r="CL148" i="2" s="1"/>
  <c r="CJ148" i="2"/>
  <c r="AU148" i="2"/>
  <c r="CJ147" i="2"/>
  <c r="CK147" i="2" s="1"/>
  <c r="CL147" i="2" s="1"/>
  <c r="AU147" i="2"/>
  <c r="CJ146" i="2"/>
  <c r="CK146" i="2" s="1"/>
  <c r="CL146" i="2" s="1"/>
  <c r="AU146" i="2"/>
  <c r="CJ145" i="2"/>
  <c r="CJ152" i="2" s="1"/>
  <c r="CJ153" i="2" s="1"/>
  <c r="AU145" i="2"/>
  <c r="AU152" i="2" s="1"/>
  <c r="CI144" i="2"/>
  <c r="CH144" i="2"/>
  <c r="CG144" i="2"/>
  <c r="CF144" i="2"/>
  <c r="CE144" i="2"/>
  <c r="CD144" i="2"/>
  <c r="CD153" i="2" s="1"/>
  <c r="CC144" i="2"/>
  <c r="CB144" i="2"/>
  <c r="CA144" i="2"/>
  <c r="BZ144" i="2"/>
  <c r="BY144" i="2"/>
  <c r="BX144" i="2"/>
  <c r="BW144" i="2"/>
  <c r="BV144" i="2"/>
  <c r="BU144" i="2"/>
  <c r="BT144" i="2"/>
  <c r="BS144" i="2"/>
  <c r="BR144" i="2"/>
  <c r="BQ144" i="2"/>
  <c r="BP144" i="2"/>
  <c r="BO144" i="2"/>
  <c r="BN144" i="2"/>
  <c r="BN153" i="2" s="1"/>
  <c r="BM144" i="2"/>
  <c r="BL144" i="2"/>
  <c r="BK144" i="2"/>
  <c r="BJ144" i="2"/>
  <c r="BI144" i="2"/>
  <c r="BH144" i="2"/>
  <c r="BG144" i="2"/>
  <c r="BF144" i="2"/>
  <c r="BE144" i="2"/>
  <c r="BD144" i="2"/>
  <c r="BC144" i="2"/>
  <c r="BB144" i="2"/>
  <c r="BA144" i="2"/>
  <c r="AZ144" i="2"/>
  <c r="AY144" i="2"/>
  <c r="AX144" i="2"/>
  <c r="AX153" i="2" s="1"/>
  <c r="AW144" i="2"/>
  <c r="AV144" i="2"/>
  <c r="AT144" i="2"/>
  <c r="AS144" i="2"/>
  <c r="AR144" i="2"/>
  <c r="AQ144" i="2"/>
  <c r="AO144" i="2"/>
  <c r="AN144" i="2"/>
  <c r="AM144" i="2"/>
  <c r="AL144" i="2"/>
  <c r="AK144" i="2"/>
  <c r="AJ144" i="2"/>
  <c r="AI144" i="2"/>
  <c r="AH144" i="2"/>
  <c r="AG144" i="2"/>
  <c r="AG153" i="2" s="1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Q153" i="2" s="1"/>
  <c r="P144" i="2"/>
  <c r="O144" i="2"/>
  <c r="N144" i="2"/>
  <c r="M144" i="2"/>
  <c r="L144" i="2"/>
  <c r="K144" i="2"/>
  <c r="J144" i="2"/>
  <c r="I144" i="2"/>
  <c r="H144" i="2"/>
  <c r="G144" i="2"/>
  <c r="F144" i="2"/>
  <c r="E144" i="2"/>
  <c r="CJ143" i="2"/>
  <c r="CK143" i="2" s="1"/>
  <c r="CL143" i="2" s="1"/>
  <c r="AU143" i="2"/>
  <c r="CL142" i="2"/>
  <c r="CJ142" i="2"/>
  <c r="CK142" i="2" s="1"/>
  <c r="AU142" i="2"/>
  <c r="CJ141" i="2"/>
  <c r="AU141" i="2"/>
  <c r="CJ140" i="2"/>
  <c r="AU140" i="2"/>
  <c r="CJ139" i="2"/>
  <c r="AU139" i="2"/>
  <c r="CK139" i="2" s="1"/>
  <c r="CL139" i="2" s="1"/>
  <c r="CK138" i="2"/>
  <c r="CL138" i="2" s="1"/>
  <c r="CJ138" i="2"/>
  <c r="AU138" i="2"/>
  <c r="CK137" i="2"/>
  <c r="CL137" i="2" s="1"/>
  <c r="CJ137" i="2"/>
  <c r="AU137" i="2"/>
  <c r="CJ136" i="2"/>
  <c r="CK136" i="2" s="1"/>
  <c r="CL136" i="2" s="1"/>
  <c r="AU136" i="2"/>
  <c r="CJ135" i="2"/>
  <c r="CK135" i="2" s="1"/>
  <c r="CL135" i="2" s="1"/>
  <c r="AU135" i="2"/>
  <c r="CL134" i="2"/>
  <c r="CJ134" i="2"/>
  <c r="CK134" i="2" s="1"/>
  <c r="AU134" i="2"/>
  <c r="CJ133" i="2"/>
  <c r="CJ144" i="2" s="1"/>
  <c r="AU133" i="2"/>
  <c r="CK133" i="2" s="1"/>
  <c r="CA132" i="2"/>
  <c r="BX132" i="2"/>
  <c r="BK132" i="2"/>
  <c r="BJ132" i="2"/>
  <c r="AL132" i="2"/>
  <c r="AD132" i="2"/>
  <c r="N132" i="2"/>
  <c r="F132" i="2"/>
  <c r="CJ131" i="2"/>
  <c r="CI131" i="2"/>
  <c r="CH131" i="2"/>
  <c r="CG131" i="2"/>
  <c r="CF131" i="2"/>
  <c r="CF132" i="2" s="1"/>
  <c r="CE131" i="2"/>
  <c r="CD131" i="2"/>
  <c r="CD132" i="2" s="1"/>
  <c r="CC131" i="2"/>
  <c r="CB131" i="2"/>
  <c r="CA131" i="2"/>
  <c r="BZ131" i="2"/>
  <c r="BY131" i="2"/>
  <c r="BX131" i="2"/>
  <c r="BW131" i="2"/>
  <c r="BV131" i="2"/>
  <c r="BV132" i="2" s="1"/>
  <c r="BU131" i="2"/>
  <c r="BT131" i="2"/>
  <c r="BS131" i="2"/>
  <c r="BR131" i="2"/>
  <c r="BQ131" i="2"/>
  <c r="BP131" i="2"/>
  <c r="BP132" i="2" s="1"/>
  <c r="BO131" i="2"/>
  <c r="BN131" i="2"/>
  <c r="BN132" i="2" s="1"/>
  <c r="BM131" i="2"/>
  <c r="BL131" i="2"/>
  <c r="BK131" i="2"/>
  <c r="BJ131" i="2"/>
  <c r="BI131" i="2"/>
  <c r="BH131" i="2"/>
  <c r="BG131" i="2"/>
  <c r="BF131" i="2"/>
  <c r="BF132" i="2" s="1"/>
  <c r="BE131" i="2"/>
  <c r="BD131" i="2"/>
  <c r="BC131" i="2"/>
  <c r="BB131" i="2"/>
  <c r="BA131" i="2"/>
  <c r="AZ131" i="2"/>
  <c r="AZ132" i="2" s="1"/>
  <c r="AY131" i="2"/>
  <c r="AX131" i="2"/>
  <c r="AX132" i="2" s="1"/>
  <c r="AW131" i="2"/>
  <c r="AV131" i="2"/>
  <c r="AT131" i="2"/>
  <c r="AS131" i="2"/>
  <c r="AR131" i="2"/>
  <c r="AQ131" i="2"/>
  <c r="AQ132" i="2" s="1"/>
  <c r="AO131" i="2"/>
  <c r="AO132" i="2" s="1"/>
  <c r="AN131" i="2"/>
  <c r="AN132" i="2" s="1"/>
  <c r="AM131" i="2"/>
  <c r="AL131" i="2"/>
  <c r="AK131" i="2"/>
  <c r="AJ131" i="2"/>
  <c r="AI131" i="2"/>
  <c r="AI132" i="2" s="1"/>
  <c r="AH131" i="2"/>
  <c r="AG131" i="2"/>
  <c r="AG132" i="2" s="1"/>
  <c r="AF131" i="2"/>
  <c r="AE131" i="2"/>
  <c r="AD131" i="2"/>
  <c r="AC131" i="2"/>
  <c r="AB131" i="2"/>
  <c r="AA131" i="2"/>
  <c r="Z131" i="2"/>
  <c r="Z132" i="2" s="1"/>
  <c r="Y131" i="2"/>
  <c r="X131" i="2"/>
  <c r="X132" i="2" s="1"/>
  <c r="W131" i="2"/>
  <c r="V131" i="2"/>
  <c r="U131" i="2"/>
  <c r="T131" i="2"/>
  <c r="S131" i="2"/>
  <c r="S132" i="2" s="1"/>
  <c r="R131" i="2"/>
  <c r="Q131" i="2"/>
  <c r="Q132" i="2" s="1"/>
  <c r="P131" i="2"/>
  <c r="O131" i="2"/>
  <c r="N131" i="2"/>
  <c r="M131" i="2"/>
  <c r="L131" i="2"/>
  <c r="L132" i="2" s="1"/>
  <c r="K131" i="2"/>
  <c r="J131" i="2"/>
  <c r="J132" i="2" s="1"/>
  <c r="I131" i="2"/>
  <c r="I132" i="2" s="1"/>
  <c r="H131" i="2"/>
  <c r="H132" i="2" s="1"/>
  <c r="G131" i="2"/>
  <c r="F131" i="2"/>
  <c r="E131" i="2"/>
  <c r="CJ130" i="2"/>
  <c r="CK130" i="2" s="1"/>
  <c r="CL130" i="2" s="1"/>
  <c r="AU130" i="2"/>
  <c r="CJ129" i="2"/>
  <c r="AU129" i="2"/>
  <c r="AU131" i="2" s="1"/>
  <c r="CI128" i="2"/>
  <c r="CI132" i="2" s="1"/>
  <c r="CH128" i="2"/>
  <c r="CG128" i="2"/>
  <c r="CF128" i="2"/>
  <c r="CE128" i="2"/>
  <c r="CD128" i="2"/>
  <c r="CC128" i="2"/>
  <c r="CB128" i="2"/>
  <c r="CA128" i="2"/>
  <c r="BZ128" i="2"/>
  <c r="BY128" i="2"/>
  <c r="BX128" i="2"/>
  <c r="BW128" i="2"/>
  <c r="BV128" i="2"/>
  <c r="BU128" i="2"/>
  <c r="BT128" i="2"/>
  <c r="BS128" i="2"/>
  <c r="BS132" i="2" s="1"/>
  <c r="BR128" i="2"/>
  <c r="BQ128" i="2"/>
  <c r="BP128" i="2"/>
  <c r="BO128" i="2"/>
  <c r="BN128" i="2"/>
  <c r="BM128" i="2"/>
  <c r="BL128" i="2"/>
  <c r="BK128" i="2"/>
  <c r="BJ128" i="2"/>
  <c r="BI128" i="2"/>
  <c r="BH128" i="2"/>
  <c r="BH132" i="2" s="1"/>
  <c r="BG128" i="2"/>
  <c r="BF128" i="2"/>
  <c r="BE128" i="2"/>
  <c r="BD128" i="2"/>
  <c r="BC128" i="2"/>
  <c r="BC132" i="2" s="1"/>
  <c r="BB128" i="2"/>
  <c r="BA128" i="2"/>
  <c r="AZ128" i="2"/>
  <c r="AY128" i="2"/>
  <c r="AX128" i="2"/>
  <c r="AW128" i="2"/>
  <c r="AV128" i="2"/>
  <c r="AT128" i="2"/>
  <c r="AS128" i="2"/>
  <c r="AR128" i="2"/>
  <c r="AQ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AA132" i="2" s="1"/>
  <c r="Z128" i="2"/>
  <c r="Y128" i="2"/>
  <c r="X128" i="2"/>
  <c r="W128" i="2"/>
  <c r="V128" i="2"/>
  <c r="V132" i="2" s="1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CL127" i="2"/>
  <c r="CK127" i="2"/>
  <c r="CJ127" i="2"/>
  <c r="AU127" i="2"/>
  <c r="CJ126" i="2"/>
  <c r="AU126" i="2"/>
  <c r="CK125" i="2"/>
  <c r="CL125" i="2" s="1"/>
  <c r="CJ125" i="2"/>
  <c r="AU125" i="2"/>
  <c r="CK124" i="2"/>
  <c r="CL124" i="2" s="1"/>
  <c r="CJ124" i="2"/>
  <c r="AU124" i="2"/>
  <c r="CK123" i="2"/>
  <c r="CL123" i="2" s="1"/>
  <c r="CJ123" i="2"/>
  <c r="AU123" i="2"/>
  <c r="CJ122" i="2"/>
  <c r="CK122" i="2" s="1"/>
  <c r="CL122" i="2" s="1"/>
  <c r="AU122" i="2"/>
  <c r="CJ121" i="2"/>
  <c r="AU121" i="2"/>
  <c r="CJ120" i="2"/>
  <c r="CK120" i="2" s="1"/>
  <c r="CL120" i="2" s="1"/>
  <c r="AU120" i="2"/>
  <c r="CJ119" i="2"/>
  <c r="AU119" i="2"/>
  <c r="AU128" i="2" s="1"/>
  <c r="CI118" i="2"/>
  <c r="CH118" i="2"/>
  <c r="CG118" i="2"/>
  <c r="CF118" i="2"/>
  <c r="CE118" i="2"/>
  <c r="CD118" i="2"/>
  <c r="CC118" i="2"/>
  <c r="CB118" i="2"/>
  <c r="CA118" i="2"/>
  <c r="BZ118" i="2"/>
  <c r="BY118" i="2"/>
  <c r="BX118" i="2"/>
  <c r="BW118" i="2"/>
  <c r="BV118" i="2"/>
  <c r="BU118" i="2"/>
  <c r="BT118" i="2"/>
  <c r="BS118" i="2"/>
  <c r="BR118" i="2"/>
  <c r="BQ118" i="2"/>
  <c r="BP118" i="2"/>
  <c r="BO118" i="2"/>
  <c r="BN118" i="2"/>
  <c r="BM118" i="2"/>
  <c r="BL118" i="2"/>
  <c r="BK118" i="2"/>
  <c r="BJ118" i="2"/>
  <c r="BI118" i="2"/>
  <c r="BH118" i="2"/>
  <c r="BG118" i="2"/>
  <c r="BF118" i="2"/>
  <c r="BE118" i="2"/>
  <c r="BD118" i="2"/>
  <c r="BC118" i="2"/>
  <c r="BB118" i="2"/>
  <c r="BA118" i="2"/>
  <c r="AZ118" i="2"/>
  <c r="AY118" i="2"/>
  <c r="AX118" i="2"/>
  <c r="AW118" i="2"/>
  <c r="AV118" i="2"/>
  <c r="AT118" i="2"/>
  <c r="AS118" i="2"/>
  <c r="AR118" i="2"/>
  <c r="AQ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CL117" i="2"/>
  <c r="CJ117" i="2"/>
  <c r="CK117" i="2" s="1"/>
  <c r="AU117" i="2"/>
  <c r="CJ116" i="2"/>
  <c r="CK116" i="2" s="1"/>
  <c r="CL116" i="2" s="1"/>
  <c r="AU116" i="2"/>
  <c r="CJ115" i="2"/>
  <c r="AU115" i="2"/>
  <c r="CK114" i="2"/>
  <c r="CL114" i="2" s="1"/>
  <c r="CJ114" i="2"/>
  <c r="AU114" i="2"/>
  <c r="AU118" i="2" s="1"/>
  <c r="CK113" i="2"/>
  <c r="CL113" i="2" s="1"/>
  <c r="CJ113" i="2"/>
  <c r="AU113" i="2"/>
  <c r="CK112" i="2"/>
  <c r="CJ112" i="2"/>
  <c r="CJ118" i="2" s="1"/>
  <c r="AU112" i="2"/>
  <c r="CI111" i="2"/>
  <c r="CH111" i="2"/>
  <c r="CG111" i="2"/>
  <c r="CF111" i="2"/>
  <c r="CE111" i="2"/>
  <c r="CD111" i="2"/>
  <c r="CC111" i="2"/>
  <c r="CB111" i="2"/>
  <c r="CA111" i="2"/>
  <c r="BZ111" i="2"/>
  <c r="BZ132" i="2" s="1"/>
  <c r="BY111" i="2"/>
  <c r="BX111" i="2"/>
  <c r="BW111" i="2"/>
  <c r="BV111" i="2"/>
  <c r="BU111" i="2"/>
  <c r="BT111" i="2"/>
  <c r="BS111" i="2"/>
  <c r="BR111" i="2"/>
  <c r="BQ111" i="2"/>
  <c r="BP111" i="2"/>
  <c r="BO111" i="2"/>
  <c r="BN111" i="2"/>
  <c r="BM111" i="2"/>
  <c r="BL111" i="2"/>
  <c r="BK111" i="2"/>
  <c r="BJ111" i="2"/>
  <c r="BI111" i="2"/>
  <c r="BH111" i="2"/>
  <c r="BG111" i="2"/>
  <c r="BF111" i="2"/>
  <c r="BE111" i="2"/>
  <c r="BD111" i="2"/>
  <c r="BC111" i="2"/>
  <c r="BB111" i="2"/>
  <c r="BA111" i="2"/>
  <c r="AZ111" i="2"/>
  <c r="AY111" i="2"/>
  <c r="AX111" i="2"/>
  <c r="AW111" i="2"/>
  <c r="AV111" i="2"/>
  <c r="AT111" i="2"/>
  <c r="AT132" i="2" s="1"/>
  <c r="AS111" i="2"/>
  <c r="AR111" i="2"/>
  <c r="AR132" i="2" s="1"/>
  <c r="AQ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C132" i="2" s="1"/>
  <c r="AB111" i="2"/>
  <c r="AA111" i="2"/>
  <c r="Z111" i="2"/>
  <c r="Y111" i="2"/>
  <c r="Y132" i="2" s="1"/>
  <c r="X111" i="2"/>
  <c r="W111" i="2"/>
  <c r="V111" i="2"/>
  <c r="U111" i="2"/>
  <c r="T111" i="2"/>
  <c r="S111" i="2"/>
  <c r="R111" i="2"/>
  <c r="Q111" i="2"/>
  <c r="P111" i="2"/>
  <c r="O111" i="2"/>
  <c r="N111" i="2"/>
  <c r="M111" i="2"/>
  <c r="M132" i="2" s="1"/>
  <c r="L111" i="2"/>
  <c r="K111" i="2"/>
  <c r="K132" i="2" s="1"/>
  <c r="J111" i="2"/>
  <c r="I111" i="2"/>
  <c r="H111" i="2"/>
  <c r="G111" i="2"/>
  <c r="F111" i="2"/>
  <c r="E111" i="2"/>
  <c r="CJ110" i="2"/>
  <c r="CK110" i="2" s="1"/>
  <c r="CL110" i="2" s="1"/>
  <c r="AU110" i="2"/>
  <c r="CJ109" i="2"/>
  <c r="AU109" i="2"/>
  <c r="CK109" i="2" s="1"/>
  <c r="CL109" i="2" s="1"/>
  <c r="CJ108" i="2"/>
  <c r="CK108" i="2" s="1"/>
  <c r="CL108" i="2" s="1"/>
  <c r="AU108" i="2"/>
  <c r="CK107" i="2"/>
  <c r="CL107" i="2" s="1"/>
  <c r="CJ107" i="2"/>
  <c r="AU107" i="2"/>
  <c r="CJ106" i="2"/>
  <c r="CK106" i="2" s="1"/>
  <c r="CL106" i="2" s="1"/>
  <c r="AU106" i="2"/>
  <c r="CK105" i="2"/>
  <c r="CL105" i="2" s="1"/>
  <c r="CJ105" i="2"/>
  <c r="AU105" i="2"/>
  <c r="CJ104" i="2"/>
  <c r="CK104" i="2" s="1"/>
  <c r="CL104" i="2" s="1"/>
  <c r="AU104" i="2"/>
  <c r="CJ103" i="2"/>
  <c r="CJ111" i="2" s="1"/>
  <c r="AU103" i="2"/>
  <c r="CK103" i="2" s="1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T102" i="2"/>
  <c r="AS102" i="2"/>
  <c r="AR102" i="2"/>
  <c r="AQ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CJ101" i="2"/>
  <c r="CK101" i="2" s="1"/>
  <c r="CL101" i="2" s="1"/>
  <c r="AU101" i="2"/>
  <c r="CJ100" i="2"/>
  <c r="AU100" i="2"/>
  <c r="CK100" i="2" s="1"/>
  <c r="CL100" i="2" s="1"/>
  <c r="CJ99" i="2"/>
  <c r="CK99" i="2" s="1"/>
  <c r="CL99" i="2" s="1"/>
  <c r="AU99" i="2"/>
  <c r="CJ98" i="2"/>
  <c r="AU98" i="2"/>
  <c r="CK98" i="2" s="1"/>
  <c r="CL98" i="2" s="1"/>
  <c r="CJ97" i="2"/>
  <c r="CK97" i="2" s="1"/>
  <c r="CL97" i="2" s="1"/>
  <c r="AU97" i="2"/>
  <c r="CJ96" i="2"/>
  <c r="AU96" i="2"/>
  <c r="CK96" i="2" s="1"/>
  <c r="CL96" i="2" s="1"/>
  <c r="CJ95" i="2"/>
  <c r="CK95" i="2" s="1"/>
  <c r="CL95" i="2" s="1"/>
  <c r="AU95" i="2"/>
  <c r="CK94" i="2"/>
  <c r="CL94" i="2" s="1"/>
  <c r="CJ94" i="2"/>
  <c r="AU94" i="2"/>
  <c r="CJ93" i="2"/>
  <c r="CK93" i="2" s="1"/>
  <c r="CL93" i="2" s="1"/>
  <c r="AU93" i="2"/>
  <c r="CJ92" i="2"/>
  <c r="CK92" i="2" s="1"/>
  <c r="CL92" i="2" s="1"/>
  <c r="AU92" i="2"/>
  <c r="CJ91" i="2"/>
  <c r="CK91" i="2" s="1"/>
  <c r="CL91" i="2" s="1"/>
  <c r="AU91" i="2"/>
  <c r="CJ90" i="2"/>
  <c r="AU90" i="2"/>
  <c r="CK90" i="2" s="1"/>
  <c r="CL90" i="2" s="1"/>
  <c r="CJ89" i="2"/>
  <c r="CK89" i="2" s="1"/>
  <c r="AU89" i="2"/>
  <c r="AU102" i="2" s="1"/>
  <c r="CA88" i="2"/>
  <c r="CA248" i="2" s="1"/>
  <c r="BX88" i="2"/>
  <c r="BV88" i="2"/>
  <c r="BU88" i="2"/>
  <c r="BK88" i="2"/>
  <c r="BK248" i="2" s="1"/>
  <c r="BH88" i="2"/>
  <c r="BF88" i="2"/>
  <c r="BE88" i="2"/>
  <c r="AR88" i="2"/>
  <c r="AO88" i="2"/>
  <c r="AN88" i="2"/>
  <c r="AN248" i="2" s="1"/>
  <c r="AD88" i="2"/>
  <c r="AA88" i="2"/>
  <c r="Y88" i="2"/>
  <c r="X88" i="2"/>
  <c r="X248" i="2" s="1"/>
  <c r="N88" i="2"/>
  <c r="K88" i="2"/>
  <c r="I88" i="2"/>
  <c r="H88" i="2"/>
  <c r="H248" i="2" s="1"/>
  <c r="CI87" i="2"/>
  <c r="CI88" i="2" s="1"/>
  <c r="CH87" i="2"/>
  <c r="CH88" i="2" s="1"/>
  <c r="CG87" i="2"/>
  <c r="CG88" i="2" s="1"/>
  <c r="CF87" i="2"/>
  <c r="CF88" i="2" s="1"/>
  <c r="CF248" i="2" s="1"/>
  <c r="CE87" i="2"/>
  <c r="CD87" i="2"/>
  <c r="CD88" i="2" s="1"/>
  <c r="CD248" i="2" s="1"/>
  <c r="CC87" i="2"/>
  <c r="CB87" i="2"/>
  <c r="CB88" i="2" s="1"/>
  <c r="CA87" i="2"/>
  <c r="BZ87" i="2"/>
  <c r="BZ88" i="2" s="1"/>
  <c r="BZ248" i="2" s="1"/>
  <c r="BY87" i="2"/>
  <c r="BY88" i="2" s="1"/>
  <c r="BX87" i="2"/>
  <c r="BW87" i="2"/>
  <c r="BV87" i="2"/>
  <c r="BU87" i="2"/>
  <c r="BT87" i="2"/>
  <c r="BT88" i="2" s="1"/>
  <c r="BS87" i="2"/>
  <c r="BS88" i="2" s="1"/>
  <c r="BR87" i="2"/>
  <c r="BR88" i="2" s="1"/>
  <c r="BQ87" i="2"/>
  <c r="BQ88" i="2" s="1"/>
  <c r="BP87" i="2"/>
  <c r="BP88" i="2" s="1"/>
  <c r="BP248" i="2" s="1"/>
  <c r="BO87" i="2"/>
  <c r="BN87" i="2"/>
  <c r="BN88" i="2" s="1"/>
  <c r="BN248" i="2" s="1"/>
  <c r="BM87" i="2"/>
  <c r="BL87" i="2"/>
  <c r="BL88" i="2" s="1"/>
  <c r="BK87" i="2"/>
  <c r="BJ87" i="2"/>
  <c r="BJ88" i="2" s="1"/>
  <c r="BJ248" i="2" s="1"/>
  <c r="BI87" i="2"/>
  <c r="BI88" i="2" s="1"/>
  <c r="BH87" i="2"/>
  <c r="BG87" i="2"/>
  <c r="BF87" i="2"/>
  <c r="BE87" i="2"/>
  <c r="BD87" i="2"/>
  <c r="BD88" i="2" s="1"/>
  <c r="BC87" i="2"/>
  <c r="BC88" i="2" s="1"/>
  <c r="BB87" i="2"/>
  <c r="BB88" i="2" s="1"/>
  <c r="BA87" i="2"/>
  <c r="BA88" i="2" s="1"/>
  <c r="AZ87" i="2"/>
  <c r="AZ88" i="2" s="1"/>
  <c r="AZ248" i="2" s="1"/>
  <c r="AY87" i="2"/>
  <c r="AX87" i="2"/>
  <c r="AX88" i="2" s="1"/>
  <c r="AX248" i="2" s="1"/>
  <c r="AW87" i="2"/>
  <c r="AV87" i="2"/>
  <c r="AV88" i="2" s="1"/>
  <c r="AT87" i="2"/>
  <c r="AT88" i="2" s="1"/>
  <c r="AS87" i="2"/>
  <c r="AS88" i="2" s="1"/>
  <c r="AR87" i="2"/>
  <c r="AQ87" i="2"/>
  <c r="AO87" i="2"/>
  <c r="AN87" i="2"/>
  <c r="AM87" i="2"/>
  <c r="AM88" i="2" s="1"/>
  <c r="AL87" i="2"/>
  <c r="AL88" i="2" s="1"/>
  <c r="AK87" i="2"/>
  <c r="AK88" i="2" s="1"/>
  <c r="AJ87" i="2"/>
  <c r="AJ88" i="2" s="1"/>
  <c r="AI87" i="2"/>
  <c r="AI88" i="2" s="1"/>
  <c r="AH87" i="2"/>
  <c r="AG87" i="2"/>
  <c r="AG88" i="2" s="1"/>
  <c r="AG248" i="2" s="1"/>
  <c r="AF87" i="2"/>
  <c r="AE87" i="2"/>
  <c r="AE88" i="2" s="1"/>
  <c r="AD87" i="2"/>
  <c r="AC87" i="2"/>
  <c r="AC88" i="2" s="1"/>
  <c r="AB87" i="2"/>
  <c r="AB88" i="2" s="1"/>
  <c r="AA87" i="2"/>
  <c r="Z87" i="2"/>
  <c r="Y87" i="2"/>
  <c r="X87" i="2"/>
  <c r="W87" i="2"/>
  <c r="W88" i="2" s="1"/>
  <c r="V87" i="2"/>
  <c r="V88" i="2" s="1"/>
  <c r="U87" i="2"/>
  <c r="U88" i="2" s="1"/>
  <c r="T87" i="2"/>
  <c r="T88" i="2" s="1"/>
  <c r="S87" i="2"/>
  <c r="S88" i="2" s="1"/>
  <c r="R87" i="2"/>
  <c r="Q87" i="2"/>
  <c r="Q88" i="2" s="1"/>
  <c r="Q248" i="2" s="1"/>
  <c r="P87" i="2"/>
  <c r="O87" i="2"/>
  <c r="O88" i="2" s="1"/>
  <c r="N87" i="2"/>
  <c r="M87" i="2"/>
  <c r="M88" i="2" s="1"/>
  <c r="L87" i="2"/>
  <c r="L88" i="2" s="1"/>
  <c r="K87" i="2"/>
  <c r="J87" i="2"/>
  <c r="I87" i="2"/>
  <c r="H87" i="2"/>
  <c r="F87" i="2"/>
  <c r="F88" i="2" s="1"/>
  <c r="E87" i="2"/>
  <c r="E88" i="2" s="1"/>
  <c r="CJ86" i="2"/>
  <c r="CK86" i="2" s="1"/>
  <c r="CL86" i="2" s="1"/>
  <c r="AU86" i="2"/>
  <c r="CJ85" i="2"/>
  <c r="CK85" i="2" s="1"/>
  <c r="CL85" i="2" s="1"/>
  <c r="AU85" i="2"/>
  <c r="CJ84" i="2"/>
  <c r="AU84" i="2"/>
  <c r="CK84" i="2" s="1"/>
  <c r="CL84" i="2" s="1"/>
  <c r="CJ83" i="2"/>
  <c r="CK83" i="2" s="1"/>
  <c r="CL83" i="2" s="1"/>
  <c r="AU83" i="2"/>
  <c r="CK82" i="2"/>
  <c r="CL82" i="2" s="1"/>
  <c r="CJ82" i="2"/>
  <c r="AU82" i="2"/>
  <c r="CJ81" i="2"/>
  <c r="CK81" i="2" s="1"/>
  <c r="CL81" i="2" s="1"/>
  <c r="AU81" i="2"/>
  <c r="CJ80" i="2"/>
  <c r="G80" i="2"/>
  <c r="AU80" i="2" s="1"/>
  <c r="CK80" i="2" s="1"/>
  <c r="CL80" i="2" s="1"/>
  <c r="CK79" i="2"/>
  <c r="CL79" i="2" s="1"/>
  <c r="CJ79" i="2"/>
  <c r="AU79" i="2"/>
  <c r="G79" i="2"/>
  <c r="CJ78" i="2"/>
  <c r="AU78" i="2"/>
  <c r="CK78" i="2" s="1"/>
  <c r="CL78" i="2" s="1"/>
  <c r="CJ77" i="2"/>
  <c r="CK77" i="2" s="1"/>
  <c r="CL77" i="2" s="1"/>
  <c r="AU77" i="2"/>
  <c r="CK76" i="2"/>
  <c r="CL76" i="2" s="1"/>
  <c r="CJ76" i="2"/>
  <c r="AU76" i="2"/>
  <c r="CJ75" i="2"/>
  <c r="CK75" i="2" s="1"/>
  <c r="CL75" i="2" s="1"/>
  <c r="AU75" i="2"/>
  <c r="CK74" i="2"/>
  <c r="CL74" i="2" s="1"/>
  <c r="CJ74" i="2"/>
  <c r="AU74" i="2"/>
  <c r="CJ73" i="2"/>
  <c r="CK73" i="2" s="1"/>
  <c r="CL73" i="2" s="1"/>
  <c r="AU73" i="2"/>
  <c r="CJ72" i="2"/>
  <c r="AU72" i="2"/>
  <c r="CK72" i="2" s="1"/>
  <c r="CL72" i="2" s="1"/>
  <c r="G72" i="2"/>
  <c r="G87" i="2" s="1"/>
  <c r="G88" i="2" s="1"/>
  <c r="CK71" i="2"/>
  <c r="CL71" i="2" s="1"/>
  <c r="CJ71" i="2"/>
  <c r="AU71" i="2"/>
  <c r="CJ70" i="2"/>
  <c r="CK70" i="2" s="1"/>
  <c r="CL70" i="2" s="1"/>
  <c r="AU70" i="2"/>
  <c r="CJ69" i="2"/>
  <c r="AU69" i="2"/>
  <c r="CK69" i="2" s="1"/>
  <c r="CL69" i="2" s="1"/>
  <c r="CJ68" i="2"/>
  <c r="CK68" i="2" s="1"/>
  <c r="CL68" i="2" s="1"/>
  <c r="AU68" i="2"/>
  <c r="CJ67" i="2"/>
  <c r="AU67" i="2"/>
  <c r="CK67" i="2" s="1"/>
  <c r="CL67" i="2" s="1"/>
  <c r="CJ66" i="2"/>
  <c r="CK66" i="2" s="1"/>
  <c r="CL66" i="2" s="1"/>
  <c r="AU66" i="2"/>
  <c r="CJ65" i="2"/>
  <c r="AU65" i="2"/>
  <c r="AU87" i="2" s="1"/>
  <c r="AU88" i="2" s="1"/>
  <c r="CJ64" i="2"/>
  <c r="CK64" i="2" s="1"/>
  <c r="AU64" i="2"/>
  <c r="CI63" i="2"/>
  <c r="CH63" i="2"/>
  <c r="CG63" i="2"/>
  <c r="CF63" i="2"/>
  <c r="CE63" i="2"/>
  <c r="CE88" i="2" s="1"/>
  <c r="CD63" i="2"/>
  <c r="CC63" i="2"/>
  <c r="CC88" i="2" s="1"/>
  <c r="CB63" i="2"/>
  <c r="CA63" i="2"/>
  <c r="BZ63" i="2"/>
  <c r="BY63" i="2"/>
  <c r="BX63" i="2"/>
  <c r="BW63" i="2"/>
  <c r="BW88" i="2" s="1"/>
  <c r="BV63" i="2"/>
  <c r="BU63" i="2"/>
  <c r="BT63" i="2"/>
  <c r="BS63" i="2"/>
  <c r="BR63" i="2"/>
  <c r="BQ63" i="2"/>
  <c r="BP63" i="2"/>
  <c r="BO63" i="2"/>
  <c r="BO88" i="2" s="1"/>
  <c r="BN63" i="2"/>
  <c r="BM63" i="2"/>
  <c r="BM88" i="2" s="1"/>
  <c r="BL63" i="2"/>
  <c r="BK63" i="2"/>
  <c r="BJ63" i="2"/>
  <c r="BI63" i="2"/>
  <c r="BH63" i="2"/>
  <c r="BG63" i="2"/>
  <c r="BG88" i="2" s="1"/>
  <c r="BF63" i="2"/>
  <c r="BE63" i="2"/>
  <c r="BD63" i="2"/>
  <c r="BC63" i="2"/>
  <c r="BB63" i="2"/>
  <c r="BA63" i="2"/>
  <c r="AZ63" i="2"/>
  <c r="AY63" i="2"/>
  <c r="AY88" i="2" s="1"/>
  <c r="AX63" i="2"/>
  <c r="AW63" i="2"/>
  <c r="AW88" i="2" s="1"/>
  <c r="AV63" i="2"/>
  <c r="AT63" i="2"/>
  <c r="AS63" i="2"/>
  <c r="AR63" i="2"/>
  <c r="AQ63" i="2"/>
  <c r="AQ88" i="2" s="1"/>
  <c r="AQ248" i="2" s="1"/>
  <c r="AO63" i="2"/>
  <c r="AN63" i="2"/>
  <c r="AM63" i="2"/>
  <c r="AL63" i="2"/>
  <c r="AK63" i="2"/>
  <c r="AJ63" i="2"/>
  <c r="AI63" i="2"/>
  <c r="AH63" i="2"/>
  <c r="AH88" i="2" s="1"/>
  <c r="AG63" i="2"/>
  <c r="AF63" i="2"/>
  <c r="AF88" i="2" s="1"/>
  <c r="AE63" i="2"/>
  <c r="AD63" i="2"/>
  <c r="AC63" i="2"/>
  <c r="AB63" i="2"/>
  <c r="AA63" i="2"/>
  <c r="Z63" i="2"/>
  <c r="Z88" i="2" s="1"/>
  <c r="Z248" i="2" s="1"/>
  <c r="Y63" i="2"/>
  <c r="X63" i="2"/>
  <c r="W63" i="2"/>
  <c r="V63" i="2"/>
  <c r="U63" i="2"/>
  <c r="T63" i="2"/>
  <c r="S63" i="2"/>
  <c r="R63" i="2"/>
  <c r="R88" i="2" s="1"/>
  <c r="Q63" i="2"/>
  <c r="P63" i="2"/>
  <c r="P88" i="2" s="1"/>
  <c r="O63" i="2"/>
  <c r="N63" i="2"/>
  <c r="M63" i="2"/>
  <c r="L63" i="2"/>
  <c r="K63" i="2"/>
  <c r="J63" i="2"/>
  <c r="J88" i="2" s="1"/>
  <c r="J248" i="2" s="1"/>
  <c r="I63" i="2"/>
  <c r="H63" i="2"/>
  <c r="G63" i="2"/>
  <c r="F63" i="2"/>
  <c r="E63" i="2"/>
  <c r="CJ62" i="2"/>
  <c r="AU62" i="2"/>
  <c r="CK62" i="2" s="1"/>
  <c r="CL62" i="2" s="1"/>
  <c r="CJ61" i="2"/>
  <c r="CK61" i="2" s="1"/>
  <c r="CL61" i="2" s="1"/>
  <c r="AU61" i="2"/>
  <c r="CK60" i="2"/>
  <c r="CL60" i="2" s="1"/>
  <c r="CJ60" i="2"/>
  <c r="AU60" i="2"/>
  <c r="CJ59" i="2"/>
  <c r="CK59" i="2" s="1"/>
  <c r="CL59" i="2" s="1"/>
  <c r="AU59" i="2"/>
  <c r="CJ58" i="2"/>
  <c r="CK58" i="2" s="1"/>
  <c r="CL58" i="2" s="1"/>
  <c r="AU58" i="2"/>
  <c r="CJ57" i="2"/>
  <c r="CK57" i="2" s="1"/>
  <c r="CL57" i="2" s="1"/>
  <c r="AU57" i="2"/>
  <c r="CJ56" i="2"/>
  <c r="AU56" i="2"/>
  <c r="CK56" i="2" s="1"/>
  <c r="CL56" i="2" s="1"/>
  <c r="CJ55" i="2"/>
  <c r="CK55" i="2" s="1"/>
  <c r="CL55" i="2" s="1"/>
  <c r="AU55" i="2"/>
  <c r="CK54" i="2"/>
  <c r="CL54" i="2" s="1"/>
  <c r="CJ54" i="2"/>
  <c r="AU54" i="2"/>
  <c r="CJ53" i="2"/>
  <c r="CK53" i="2" s="1"/>
  <c r="CL53" i="2" s="1"/>
  <c r="AU53" i="2"/>
  <c r="CK52" i="2"/>
  <c r="CL52" i="2" s="1"/>
  <c r="CJ52" i="2"/>
  <c r="AU52" i="2"/>
  <c r="CJ51" i="2"/>
  <c r="CK51" i="2" s="1"/>
  <c r="CL51" i="2" s="1"/>
  <c r="AU51" i="2"/>
  <c r="CJ50" i="2"/>
  <c r="AU50" i="2"/>
  <c r="CK50" i="2" s="1"/>
  <c r="CL50" i="2" s="1"/>
  <c r="CJ49" i="2"/>
  <c r="CK49" i="2" s="1"/>
  <c r="CL49" i="2" s="1"/>
  <c r="AU49" i="2"/>
  <c r="CJ48" i="2"/>
  <c r="AU48" i="2"/>
  <c r="CK48" i="2" s="1"/>
  <c r="CL48" i="2" s="1"/>
  <c r="CJ47" i="2"/>
  <c r="CK47" i="2" s="1"/>
  <c r="CL47" i="2" s="1"/>
  <c r="AU47" i="2"/>
  <c r="CJ46" i="2"/>
  <c r="AU46" i="2"/>
  <c r="CK46" i="2" s="1"/>
  <c r="CL46" i="2" s="1"/>
  <c r="CJ45" i="2"/>
  <c r="CK45" i="2" s="1"/>
  <c r="CL45" i="2" s="1"/>
  <c r="AU45" i="2"/>
  <c r="CK44" i="2"/>
  <c r="CL44" i="2" s="1"/>
  <c r="CJ44" i="2"/>
  <c r="AU44" i="2"/>
  <c r="CJ43" i="2"/>
  <c r="CK43" i="2" s="1"/>
  <c r="CL43" i="2" s="1"/>
  <c r="AU43" i="2"/>
  <c r="CJ42" i="2"/>
  <c r="CK42" i="2" s="1"/>
  <c r="CL42" i="2" s="1"/>
  <c r="AU42" i="2"/>
  <c r="CJ41" i="2"/>
  <c r="CK41" i="2" s="1"/>
  <c r="CL41" i="2" s="1"/>
  <c r="AU41" i="2"/>
  <c r="CJ40" i="2"/>
  <c r="AU40" i="2"/>
  <c r="CK40" i="2" s="1"/>
  <c r="CL40" i="2" s="1"/>
  <c r="CJ39" i="2"/>
  <c r="CK39" i="2" s="1"/>
  <c r="CL39" i="2" s="1"/>
  <c r="AU39" i="2"/>
  <c r="CK38" i="2"/>
  <c r="CL38" i="2" s="1"/>
  <c r="CJ38" i="2"/>
  <c r="AU38" i="2"/>
  <c r="CJ37" i="2"/>
  <c r="CK37" i="2" s="1"/>
  <c r="CL37" i="2" s="1"/>
  <c r="AU37" i="2"/>
  <c r="CK36" i="2"/>
  <c r="CL36" i="2" s="1"/>
  <c r="CJ36" i="2"/>
  <c r="AU36" i="2"/>
  <c r="CJ35" i="2"/>
  <c r="CK35" i="2" s="1"/>
  <c r="CL35" i="2" s="1"/>
  <c r="AU35" i="2"/>
  <c r="CJ34" i="2"/>
  <c r="AU34" i="2"/>
  <c r="CK34" i="2" s="1"/>
  <c r="CL34" i="2" s="1"/>
  <c r="CJ33" i="2"/>
  <c r="CJ63" i="2" s="1"/>
  <c r="AU33" i="2"/>
  <c r="AU63" i="2" s="1"/>
  <c r="CI32" i="2"/>
  <c r="CA32" i="2"/>
  <c r="BY32" i="2"/>
  <c r="BU32" i="2"/>
  <c r="BS32" i="2"/>
  <c r="BK32" i="2"/>
  <c r="BI32" i="2"/>
  <c r="BE32" i="2"/>
  <c r="BC32" i="2"/>
  <c r="AS32" i="2"/>
  <c r="AN32" i="2"/>
  <c r="AL32" i="2"/>
  <c r="AD32" i="2"/>
  <c r="AB32" i="2"/>
  <c r="X32" i="2"/>
  <c r="V32" i="2"/>
  <c r="N32" i="2"/>
  <c r="L32" i="2"/>
  <c r="H32" i="2"/>
  <c r="F32" i="2"/>
  <c r="CI31" i="2"/>
  <c r="CH31" i="2"/>
  <c r="CH32" i="2" s="1"/>
  <c r="CG31" i="2"/>
  <c r="CG32" i="2" s="1"/>
  <c r="CF31" i="2"/>
  <c r="CF32" i="2" s="1"/>
  <c r="CE31" i="2"/>
  <c r="CE32" i="2" s="1"/>
  <c r="CD31" i="2"/>
  <c r="CD32" i="2" s="1"/>
  <c r="CD249" i="2" s="1"/>
  <c r="CC31" i="2"/>
  <c r="CB31" i="2"/>
  <c r="CB32" i="2" s="1"/>
  <c r="CA31" i="2"/>
  <c r="BZ31" i="2"/>
  <c r="BZ32" i="2" s="1"/>
  <c r="BZ249" i="2" s="1"/>
  <c r="BY31" i="2"/>
  <c r="BX31" i="2"/>
  <c r="BX32" i="2" s="1"/>
  <c r="BW31" i="2"/>
  <c r="BW32" i="2" s="1"/>
  <c r="BV31" i="2"/>
  <c r="BU31" i="2"/>
  <c r="BT31" i="2"/>
  <c r="BS31" i="2"/>
  <c r="BR31" i="2"/>
  <c r="BR32" i="2" s="1"/>
  <c r="BQ31" i="2"/>
  <c r="BQ32" i="2" s="1"/>
  <c r="BP31" i="2"/>
  <c r="BP32" i="2" s="1"/>
  <c r="BO31" i="2"/>
  <c r="BO32" i="2" s="1"/>
  <c r="BN31" i="2"/>
  <c r="BN32" i="2" s="1"/>
  <c r="BN249" i="2" s="1"/>
  <c r="BM31" i="2"/>
  <c r="BL31" i="2"/>
  <c r="BL32" i="2" s="1"/>
  <c r="BK31" i="2"/>
  <c r="BJ31" i="2"/>
  <c r="BJ32" i="2" s="1"/>
  <c r="BJ249" i="2" s="1"/>
  <c r="BI31" i="2"/>
  <c r="BH31" i="2"/>
  <c r="BH32" i="2" s="1"/>
  <c r="BG31" i="2"/>
  <c r="BG32" i="2" s="1"/>
  <c r="BF31" i="2"/>
  <c r="BE31" i="2"/>
  <c r="BD31" i="2"/>
  <c r="BC31" i="2"/>
  <c r="BB31" i="2"/>
  <c r="BB32" i="2" s="1"/>
  <c r="BA31" i="2"/>
  <c r="BA32" i="2" s="1"/>
  <c r="AZ31" i="2"/>
  <c r="AZ32" i="2" s="1"/>
  <c r="AY31" i="2"/>
  <c r="AY32" i="2" s="1"/>
  <c r="AX31" i="2"/>
  <c r="AX32" i="2" s="1"/>
  <c r="AX249" i="2" s="1"/>
  <c r="AW31" i="2"/>
  <c r="AV31" i="2"/>
  <c r="AV32" i="2" s="1"/>
  <c r="AT31" i="2"/>
  <c r="AT32" i="2" s="1"/>
  <c r="AS31" i="2"/>
  <c r="AR31" i="2"/>
  <c r="AR32" i="2" s="1"/>
  <c r="AQ31" i="2"/>
  <c r="AQ32" i="2" s="1"/>
  <c r="AQ249" i="2" s="1"/>
  <c r="AO31" i="2"/>
  <c r="AN31" i="2"/>
  <c r="AM31" i="2"/>
  <c r="AL31" i="2"/>
  <c r="AK31" i="2"/>
  <c r="AK32" i="2" s="1"/>
  <c r="AJ31" i="2"/>
  <c r="AJ32" i="2" s="1"/>
  <c r="AI31" i="2"/>
  <c r="AI32" i="2" s="1"/>
  <c r="AH31" i="2"/>
  <c r="AH32" i="2" s="1"/>
  <c r="AG31" i="2"/>
  <c r="AG32" i="2" s="1"/>
  <c r="AF31" i="2"/>
  <c r="AE31" i="2"/>
  <c r="AE32" i="2" s="1"/>
  <c r="AD31" i="2"/>
  <c r="AC31" i="2"/>
  <c r="AC32" i="2" s="1"/>
  <c r="AB31" i="2"/>
  <c r="AA31" i="2"/>
  <c r="AA32" i="2" s="1"/>
  <c r="Z31" i="2"/>
  <c r="Z32" i="2" s="1"/>
  <c r="Z249" i="2" s="1"/>
  <c r="Y31" i="2"/>
  <c r="X31" i="2"/>
  <c r="W31" i="2"/>
  <c r="V31" i="2"/>
  <c r="U31" i="2"/>
  <c r="U32" i="2" s="1"/>
  <c r="T31" i="2"/>
  <c r="T32" i="2" s="1"/>
  <c r="S31" i="2"/>
  <c r="S32" i="2" s="1"/>
  <c r="R31" i="2"/>
  <c r="R32" i="2" s="1"/>
  <c r="Q31" i="2"/>
  <c r="Q32" i="2" s="1"/>
  <c r="P31" i="2"/>
  <c r="O31" i="2"/>
  <c r="O32" i="2" s="1"/>
  <c r="N31" i="2"/>
  <c r="M31" i="2"/>
  <c r="M32" i="2" s="1"/>
  <c r="L31" i="2"/>
  <c r="K31" i="2"/>
  <c r="K32" i="2" s="1"/>
  <c r="J31" i="2"/>
  <c r="J32" i="2" s="1"/>
  <c r="J249" i="2" s="1"/>
  <c r="I31" i="2"/>
  <c r="H31" i="2"/>
  <c r="G31" i="2"/>
  <c r="F31" i="2"/>
  <c r="E31" i="2"/>
  <c r="E32" i="2" s="1"/>
  <c r="CK30" i="2"/>
  <c r="CL30" i="2" s="1"/>
  <c r="CJ30" i="2"/>
  <c r="AU30" i="2"/>
  <c r="CJ29" i="2"/>
  <c r="CK29" i="2" s="1"/>
  <c r="CL29" i="2" s="1"/>
  <c r="AU29" i="2"/>
  <c r="CJ28" i="2"/>
  <c r="AU28" i="2"/>
  <c r="CK28" i="2" s="1"/>
  <c r="CL28" i="2" s="1"/>
  <c r="CJ27" i="2"/>
  <c r="CK27" i="2" s="1"/>
  <c r="CL27" i="2" s="1"/>
  <c r="AU27" i="2"/>
  <c r="CJ26" i="2"/>
  <c r="AU26" i="2"/>
  <c r="CK26" i="2" s="1"/>
  <c r="CL26" i="2" s="1"/>
  <c r="CJ25" i="2"/>
  <c r="CK25" i="2" s="1"/>
  <c r="CL25" i="2" s="1"/>
  <c r="AU25" i="2"/>
  <c r="CJ24" i="2"/>
  <c r="AU24" i="2"/>
  <c r="AU31" i="2" s="1"/>
  <c r="CJ23" i="2"/>
  <c r="CK23" i="2" s="1"/>
  <c r="CL23" i="2" s="1"/>
  <c r="AU23" i="2"/>
  <c r="CK22" i="2"/>
  <c r="CL22" i="2" s="1"/>
  <c r="CJ22" i="2"/>
  <c r="CJ31" i="2" s="1"/>
  <c r="AU22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V32" i="2" s="1"/>
  <c r="BU21" i="2"/>
  <c r="BT21" i="2"/>
  <c r="BT32" i="2" s="1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F32" i="2" s="1"/>
  <c r="BE21" i="2"/>
  <c r="BD21" i="2"/>
  <c r="BD32" i="2" s="1"/>
  <c r="BC21" i="2"/>
  <c r="BB21" i="2"/>
  <c r="BA21" i="2"/>
  <c r="AZ21" i="2"/>
  <c r="AY21" i="2"/>
  <c r="AX21" i="2"/>
  <c r="AW21" i="2"/>
  <c r="AV21" i="2"/>
  <c r="AT21" i="2"/>
  <c r="AS21" i="2"/>
  <c r="AR21" i="2"/>
  <c r="AQ21" i="2"/>
  <c r="AO21" i="2"/>
  <c r="AO32" i="2" s="1"/>
  <c r="AN21" i="2"/>
  <c r="AM21" i="2"/>
  <c r="AM32" i="2" s="1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Y32" i="2" s="1"/>
  <c r="X21" i="2"/>
  <c r="W21" i="2"/>
  <c r="W32" i="2" s="1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I32" i="2" s="1"/>
  <c r="H21" i="2"/>
  <c r="G21" i="2"/>
  <c r="G32" i="2" s="1"/>
  <c r="F21" i="2"/>
  <c r="E21" i="2"/>
  <c r="CJ20" i="2"/>
  <c r="CK20" i="2" s="1"/>
  <c r="CL20" i="2" s="1"/>
  <c r="AU20" i="2"/>
  <c r="CK19" i="2"/>
  <c r="CL19" i="2" s="1"/>
  <c r="CJ19" i="2"/>
  <c r="AU19" i="2"/>
  <c r="CJ18" i="2"/>
  <c r="CK18" i="2" s="1"/>
  <c r="AU18" i="2"/>
  <c r="AU21" i="2" s="1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CK16" i="2"/>
  <c r="CK17" i="2" s="1"/>
  <c r="CJ16" i="2"/>
  <c r="AU16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T15" i="2"/>
  <c r="AS15" i="2"/>
  <c r="AR15" i="2"/>
  <c r="AQ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CJ14" i="2"/>
  <c r="CK14" i="2" s="1"/>
  <c r="AU14" i="2"/>
  <c r="AU15" i="2" s="1"/>
  <c r="CI13" i="2"/>
  <c r="CH13" i="2"/>
  <c r="CG13" i="2"/>
  <c r="CF13" i="2"/>
  <c r="CE13" i="2"/>
  <c r="CD13" i="2"/>
  <c r="CC13" i="2"/>
  <c r="CC32" i="2" s="1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M32" i="2" s="1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W32" i="2" s="1"/>
  <c r="AV13" i="2"/>
  <c r="AT13" i="2"/>
  <c r="AS13" i="2"/>
  <c r="AR13" i="2"/>
  <c r="AQ13" i="2"/>
  <c r="AO13" i="2"/>
  <c r="AN13" i="2"/>
  <c r="AM13" i="2"/>
  <c r="AL13" i="2"/>
  <c r="AK13" i="2"/>
  <c r="AJ13" i="2"/>
  <c r="AI13" i="2"/>
  <c r="AH13" i="2"/>
  <c r="AG13" i="2"/>
  <c r="AF13" i="2"/>
  <c r="AF32" i="2" s="1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P32" i="2" s="1"/>
  <c r="O13" i="2"/>
  <c r="N13" i="2"/>
  <c r="M13" i="2"/>
  <c r="L13" i="2"/>
  <c r="K13" i="2"/>
  <c r="J13" i="2"/>
  <c r="I13" i="2"/>
  <c r="H13" i="2"/>
  <c r="G13" i="2"/>
  <c r="F13" i="2"/>
  <c r="E13" i="2"/>
  <c r="CJ12" i="2"/>
  <c r="AU12" i="2"/>
  <c r="CK12" i="2" s="1"/>
  <c r="CL12" i="2" s="1"/>
  <c r="CJ11" i="2"/>
  <c r="CK11" i="2" s="1"/>
  <c r="CL11" i="2" s="1"/>
  <c r="AU11" i="2"/>
  <c r="CK10" i="2"/>
  <c r="CL10" i="2" s="1"/>
  <c r="CJ10" i="2"/>
  <c r="AU10" i="2"/>
  <c r="CJ9" i="2"/>
  <c r="CK9" i="2" s="1"/>
  <c r="CL9" i="2" s="1"/>
  <c r="AU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CJ8" i="2"/>
  <c r="CK8" i="2" s="1"/>
  <c r="AU8" i="2"/>
  <c r="AU13" i="2" s="1"/>
  <c r="A8" i="2"/>
  <c r="C3" i="2"/>
  <c r="A3" i="2"/>
  <c r="A2" i="2"/>
  <c r="A1" i="2"/>
  <c r="L16" i="6" l="1"/>
  <c r="P12" i="5"/>
  <c r="P30" i="5"/>
  <c r="P46" i="5"/>
  <c r="P35" i="5"/>
  <c r="P44" i="5"/>
  <c r="P49" i="5"/>
  <c r="P50" i="5"/>
  <c r="P7" i="5"/>
  <c r="P29" i="5"/>
  <c r="P34" i="5"/>
  <c r="P40" i="5"/>
  <c r="P14" i="5"/>
  <c r="P22" i="5"/>
  <c r="N7" i="5"/>
  <c r="H9" i="5"/>
  <c r="P9" i="5" s="1"/>
  <c r="M34" i="5"/>
  <c r="H15" i="5"/>
  <c r="P15" i="5" s="1"/>
  <c r="H31" i="5"/>
  <c r="P31" i="5" s="1"/>
  <c r="H10" i="5"/>
  <c r="P10" i="5" s="1"/>
  <c r="H26" i="5"/>
  <c r="P26" i="5" s="1"/>
  <c r="H42" i="5"/>
  <c r="P42" i="5" s="1"/>
  <c r="I47" i="5"/>
  <c r="P47" i="5" s="1"/>
  <c r="AA5" i="5"/>
  <c r="H11" i="5"/>
  <c r="P11" i="5" s="1"/>
  <c r="I16" i="5"/>
  <c r="P16" i="5" s="1"/>
  <c r="I48" i="5"/>
  <c r="P48" i="5" s="1"/>
  <c r="AA22" i="5"/>
  <c r="AA12" i="5"/>
  <c r="AA44" i="5"/>
  <c r="AA50" i="5"/>
  <c r="H8" i="5"/>
  <c r="P8" i="5" s="1"/>
  <c r="H24" i="5"/>
  <c r="P24" i="5" s="1"/>
  <c r="M15" i="4"/>
  <c r="M19" i="4"/>
  <c r="M7" i="4"/>
  <c r="G11" i="4"/>
  <c r="M12" i="4"/>
  <c r="M20" i="4"/>
  <c r="M14" i="4"/>
  <c r="E151" i="4"/>
  <c r="M150" i="4"/>
  <c r="F151" i="4"/>
  <c r="I151" i="4"/>
  <c r="J151" i="4"/>
  <c r="M372" i="4"/>
  <c r="M343" i="4"/>
  <c r="AF248" i="2"/>
  <c r="AF249" i="2" s="1"/>
  <c r="AY248" i="2"/>
  <c r="AY249" i="2" s="1"/>
  <c r="AT248" i="2"/>
  <c r="AT249" i="2" s="1"/>
  <c r="CL18" i="2"/>
  <c r="CL21" i="2" s="1"/>
  <c r="CK21" i="2"/>
  <c r="AV248" i="2"/>
  <c r="AV249" i="2" s="1"/>
  <c r="AE248" i="2"/>
  <c r="AE249" i="2" s="1"/>
  <c r="CL64" i="2"/>
  <c r="CK87" i="2"/>
  <c r="BA248" i="2"/>
  <c r="CL14" i="2"/>
  <c r="CL15" i="2" s="1"/>
  <c r="CK15" i="2"/>
  <c r="BG248" i="2"/>
  <c r="BG249" i="2" s="1"/>
  <c r="T248" i="2"/>
  <c r="T249" i="2" s="1"/>
  <c r="BD249" i="2"/>
  <c r="Q249" i="2"/>
  <c r="AG249" i="2"/>
  <c r="U248" i="2"/>
  <c r="U249" i="2" s="1"/>
  <c r="BC248" i="2"/>
  <c r="BC249" i="2" s="1"/>
  <c r="CK111" i="2"/>
  <c r="CL103" i="2"/>
  <c r="CL111" i="2" s="1"/>
  <c r="CJ32" i="2"/>
  <c r="AZ249" i="2"/>
  <c r="BP249" i="2"/>
  <c r="CF249" i="2"/>
  <c r="E248" i="2"/>
  <c r="E249" i="2" s="1"/>
  <c r="BD248" i="2"/>
  <c r="CL8" i="2"/>
  <c r="CL13" i="2" s="1"/>
  <c r="CK13" i="2"/>
  <c r="CL31" i="2"/>
  <c r="BA249" i="2"/>
  <c r="W248" i="2"/>
  <c r="W249" i="2" s="1"/>
  <c r="I249" i="2"/>
  <c r="AU32" i="2"/>
  <c r="AW248" i="2"/>
  <c r="AW249" i="2" s="1"/>
  <c r="CC248" i="2"/>
  <c r="CC249" i="2" s="1"/>
  <c r="CL89" i="2"/>
  <c r="CL102" i="2" s="1"/>
  <c r="CK102" i="2"/>
  <c r="CJ102" i="2"/>
  <c r="CK33" i="2"/>
  <c r="G132" i="2"/>
  <c r="G248" i="2" s="1"/>
  <c r="G249" i="2" s="1"/>
  <c r="W132" i="2"/>
  <c r="AM132" i="2"/>
  <c r="AM248" i="2" s="1"/>
  <c r="AM249" i="2" s="1"/>
  <c r="BE132" i="2"/>
  <c r="BE248" i="2" s="1"/>
  <c r="BE249" i="2" s="1"/>
  <c r="BU132" i="2"/>
  <c r="CK141" i="2"/>
  <c r="CL141" i="2" s="1"/>
  <c r="AU144" i="2"/>
  <c r="M178" i="2"/>
  <c r="M248" i="2" s="1"/>
  <c r="M249" i="2" s="1"/>
  <c r="AC178" i="2"/>
  <c r="AC248" i="2" s="1"/>
  <c r="AC249" i="2" s="1"/>
  <c r="AT178" i="2"/>
  <c r="AU184" i="2"/>
  <c r="AU255" i="2"/>
  <c r="CL287" i="2"/>
  <c r="CL296" i="2" s="1"/>
  <c r="CK296" i="2"/>
  <c r="CJ21" i="2"/>
  <c r="CK24" i="2"/>
  <c r="CL24" i="2" s="1"/>
  <c r="BK249" i="2"/>
  <c r="CA249" i="2"/>
  <c r="CK65" i="2"/>
  <c r="CL65" i="2" s="1"/>
  <c r="CJ87" i="2"/>
  <c r="CJ88" i="2" s="1"/>
  <c r="CL112" i="2"/>
  <c r="CL118" i="2" s="1"/>
  <c r="BG132" i="2"/>
  <c r="BW132" i="2"/>
  <c r="BW248" i="2" s="1"/>
  <c r="BW249" i="2" s="1"/>
  <c r="CK195" i="2"/>
  <c r="CJ209" i="2"/>
  <c r="CL255" i="2"/>
  <c r="BG338" i="2"/>
  <c r="BG467" i="2" s="1"/>
  <c r="BG470" i="2" s="1"/>
  <c r="BG495" i="2" s="1"/>
  <c r="BW338" i="2"/>
  <c r="BW467" i="2" s="1"/>
  <c r="BW470" i="2" s="1"/>
  <c r="BW495" i="2" s="1"/>
  <c r="AU306" i="2"/>
  <c r="CK301" i="2"/>
  <c r="CL301" i="2" s="1"/>
  <c r="CK231" i="2"/>
  <c r="AU111" i="2"/>
  <c r="AU132" i="2" s="1"/>
  <c r="AU248" i="2" s="1"/>
  <c r="BI132" i="2"/>
  <c r="BI248" i="2" s="1"/>
  <c r="BI249" i="2" s="1"/>
  <c r="BY132" i="2"/>
  <c r="BY248" i="2" s="1"/>
  <c r="BY249" i="2" s="1"/>
  <c r="L153" i="2"/>
  <c r="L248" i="2" s="1"/>
  <c r="L249" i="2" s="1"/>
  <c r="AB132" i="2"/>
  <c r="AB248" i="2" s="1"/>
  <c r="AB249" i="2" s="1"/>
  <c r="AS132" i="2"/>
  <c r="AS248" i="2" s="1"/>
  <c r="AS249" i="2" s="1"/>
  <c r="CJ177" i="2"/>
  <c r="CJ178" i="2" s="1"/>
  <c r="CJ194" i="2"/>
  <c r="CK190" i="2"/>
  <c r="CL262" i="2"/>
  <c r="AD248" i="2"/>
  <c r="AD249" i="2" s="1"/>
  <c r="BD132" i="2"/>
  <c r="AU286" i="2"/>
  <c r="CK279" i="2"/>
  <c r="CL279" i="2" s="1"/>
  <c r="CJ13" i="2"/>
  <c r="N153" i="2"/>
  <c r="N248" i="2" s="1"/>
  <c r="N249" i="2" s="1"/>
  <c r="AD153" i="2"/>
  <c r="S178" i="2"/>
  <c r="S248" i="2" s="1"/>
  <c r="S249" i="2" s="1"/>
  <c r="AI178" i="2"/>
  <c r="AI248" i="2" s="1"/>
  <c r="AI249" i="2" s="1"/>
  <c r="AV132" i="2"/>
  <c r="BL132" i="2"/>
  <c r="BL248" i="2" s="1"/>
  <c r="BL249" i="2" s="1"/>
  <c r="CB132" i="2"/>
  <c r="CB248" i="2" s="1"/>
  <c r="CB249" i="2" s="1"/>
  <c r="BT132" i="2"/>
  <c r="BT248" i="2" s="1"/>
  <c r="BT249" i="2" s="1"/>
  <c r="CL16" i="2"/>
  <c r="CL17" i="2" s="1"/>
  <c r="CK119" i="2"/>
  <c r="CK129" i="2"/>
  <c r="O132" i="2"/>
  <c r="O248" i="2" s="1"/>
  <c r="O249" i="2" s="1"/>
  <c r="AE132" i="2"/>
  <c r="AW132" i="2"/>
  <c r="BM132" i="2"/>
  <c r="BM248" i="2" s="1"/>
  <c r="BM249" i="2" s="1"/>
  <c r="CC132" i="2"/>
  <c r="CL133" i="2"/>
  <c r="CL144" i="2" s="1"/>
  <c r="CK184" i="2"/>
  <c r="AU240" i="2"/>
  <c r="CJ275" i="2"/>
  <c r="CK263" i="2"/>
  <c r="CL263" i="2" s="1"/>
  <c r="CJ286" i="2"/>
  <c r="AY338" i="2"/>
  <c r="AY467" i="2" s="1"/>
  <c r="AY470" i="2" s="1"/>
  <c r="AY495" i="2" s="1"/>
  <c r="BO338" i="2"/>
  <c r="BO467" i="2" s="1"/>
  <c r="BO470" i="2" s="1"/>
  <c r="BO495" i="2" s="1"/>
  <c r="CE338" i="2"/>
  <c r="CE467" i="2" s="1"/>
  <c r="CE470" i="2" s="1"/>
  <c r="CE495" i="2" s="1"/>
  <c r="BU248" i="2"/>
  <c r="P132" i="2"/>
  <c r="P248" i="2" s="1"/>
  <c r="P249" i="2" s="1"/>
  <c r="AF132" i="2"/>
  <c r="AU153" i="2"/>
  <c r="CL241" i="2"/>
  <c r="CL247" i="2" s="1"/>
  <c r="CK247" i="2"/>
  <c r="I248" i="2"/>
  <c r="Y248" i="2"/>
  <c r="Y249" i="2" s="1"/>
  <c r="AO248" i="2"/>
  <c r="AO249" i="2" s="1"/>
  <c r="BF248" i="2"/>
  <c r="BF249" i="2" s="1"/>
  <c r="BV248" i="2"/>
  <c r="BV249" i="2" s="1"/>
  <c r="AY132" i="2"/>
  <c r="BO132" i="2"/>
  <c r="BO248" i="2" s="1"/>
  <c r="BO249" i="2" s="1"/>
  <c r="CE132" i="2"/>
  <c r="CE248" i="2" s="1"/>
  <c r="CE249" i="2" s="1"/>
  <c r="AU209" i="2"/>
  <c r="CL234" i="2"/>
  <c r="CL240" i="2" s="1"/>
  <c r="CK240" i="2"/>
  <c r="CJ261" i="2"/>
  <c r="H249" i="2"/>
  <c r="X249" i="2"/>
  <c r="AN249" i="2"/>
  <c r="BU249" i="2"/>
  <c r="R132" i="2"/>
  <c r="R248" i="2" s="1"/>
  <c r="R249" i="2" s="1"/>
  <c r="AH132" i="2"/>
  <c r="AH248" i="2" s="1"/>
  <c r="AH249" i="2" s="1"/>
  <c r="CL166" i="2"/>
  <c r="CL184" i="2"/>
  <c r="AU189" i="2"/>
  <c r="CL210" i="2"/>
  <c r="CL222" i="2" s="1"/>
  <c r="CK222" i="2"/>
  <c r="K248" i="2"/>
  <c r="K249" i="2" s="1"/>
  <c r="AA248" i="2"/>
  <c r="AA249" i="2" s="1"/>
  <c r="AR248" i="2"/>
  <c r="AR249" i="2" s="1"/>
  <c r="BH248" i="2"/>
  <c r="BH249" i="2" s="1"/>
  <c r="BX248" i="2"/>
  <c r="BX249" i="2" s="1"/>
  <c r="CK115" i="2"/>
  <c r="CL115" i="2" s="1"/>
  <c r="BA132" i="2"/>
  <c r="BQ132" i="2"/>
  <c r="BQ248" i="2" s="1"/>
  <c r="BQ249" i="2" s="1"/>
  <c r="CG132" i="2"/>
  <c r="CG248" i="2" s="1"/>
  <c r="CG249" i="2" s="1"/>
  <c r="AU177" i="2"/>
  <c r="AU178" i="2" s="1"/>
  <c r="AU230" i="2"/>
  <c r="AU261" i="2"/>
  <c r="CK257" i="2"/>
  <c r="CL257" i="2" s="1"/>
  <c r="CL261" i="2" s="1"/>
  <c r="T132" i="2"/>
  <c r="AJ132" i="2"/>
  <c r="AJ248" i="2" s="1"/>
  <c r="AJ249" i="2" s="1"/>
  <c r="BB132" i="2"/>
  <c r="BB248" i="2" s="1"/>
  <c r="BB249" i="2" s="1"/>
  <c r="BR132" i="2"/>
  <c r="BR248" i="2" s="1"/>
  <c r="BR249" i="2" s="1"/>
  <c r="CH132" i="2"/>
  <c r="CH248" i="2" s="1"/>
  <c r="CH249" i="2" s="1"/>
  <c r="CK140" i="2"/>
  <c r="CL140" i="2" s="1"/>
  <c r="BC153" i="2"/>
  <c r="BS153" i="2"/>
  <c r="BS248" i="2" s="1"/>
  <c r="BS249" i="2" s="1"/>
  <c r="CI153" i="2"/>
  <c r="CI248" i="2" s="1"/>
  <c r="CI249" i="2" s="1"/>
  <c r="CJ230" i="2"/>
  <c r="CK121" i="2"/>
  <c r="CL121" i="2" s="1"/>
  <c r="CK126" i="2"/>
  <c r="CL126" i="2" s="1"/>
  <c r="E132" i="2"/>
  <c r="U132" i="2"/>
  <c r="AK132" i="2"/>
  <c r="AK248" i="2" s="1"/>
  <c r="AK249" i="2" s="1"/>
  <c r="F153" i="2"/>
  <c r="F248" i="2" s="1"/>
  <c r="F249" i="2" s="1"/>
  <c r="V153" i="2"/>
  <c r="V248" i="2" s="1"/>
  <c r="V249" i="2" s="1"/>
  <c r="AL153" i="2"/>
  <c r="AL248" i="2" s="1"/>
  <c r="AL249" i="2" s="1"/>
  <c r="CL167" i="2"/>
  <c r="CL410" i="2"/>
  <c r="CK419" i="2"/>
  <c r="CJ128" i="2"/>
  <c r="CJ132" i="2" s="1"/>
  <c r="N338" i="2"/>
  <c r="N467" i="2" s="1"/>
  <c r="N470" i="2" s="1"/>
  <c r="N495" i="2" s="1"/>
  <c r="AD338" i="2"/>
  <c r="AD467" i="2" s="1"/>
  <c r="AD470" i="2" s="1"/>
  <c r="AD495" i="2" s="1"/>
  <c r="AU337" i="2"/>
  <c r="BK338" i="2"/>
  <c r="BK467" i="2" s="1"/>
  <c r="BK470" i="2" s="1"/>
  <c r="BK495" i="2" s="1"/>
  <c r="CA338" i="2"/>
  <c r="CA467" i="2" s="1"/>
  <c r="CA470" i="2" s="1"/>
  <c r="CA495" i="2" s="1"/>
  <c r="AU409" i="2"/>
  <c r="O338" i="2"/>
  <c r="O467" i="2" s="1"/>
  <c r="O470" i="2" s="1"/>
  <c r="O495" i="2" s="1"/>
  <c r="AE338" i="2"/>
  <c r="AE467" i="2" s="1"/>
  <c r="AE470" i="2" s="1"/>
  <c r="AE495" i="2" s="1"/>
  <c r="AV338" i="2"/>
  <c r="AV467" i="2" s="1"/>
  <c r="AV470" i="2" s="1"/>
  <c r="AV495" i="2" s="1"/>
  <c r="BL338" i="2"/>
  <c r="BL467" i="2" s="1"/>
  <c r="BL470" i="2" s="1"/>
  <c r="BL495" i="2" s="1"/>
  <c r="CB338" i="2"/>
  <c r="CB467" i="2" s="1"/>
  <c r="CB470" i="2" s="1"/>
  <c r="CB495" i="2" s="1"/>
  <c r="CJ222" i="2"/>
  <c r="CK276" i="2"/>
  <c r="P338" i="2"/>
  <c r="P467" i="2" s="1"/>
  <c r="P470" i="2" s="1"/>
  <c r="P495" i="2" s="1"/>
  <c r="AF338" i="2"/>
  <c r="AF467" i="2" s="1"/>
  <c r="AF470" i="2" s="1"/>
  <c r="AF495" i="2" s="1"/>
  <c r="AW338" i="2"/>
  <c r="AW467" i="2" s="1"/>
  <c r="AW470" i="2" s="1"/>
  <c r="AW495" i="2" s="1"/>
  <c r="BM338" i="2"/>
  <c r="BM467" i="2" s="1"/>
  <c r="BM470" i="2" s="1"/>
  <c r="BM495" i="2" s="1"/>
  <c r="CC338" i="2"/>
  <c r="CC467" i="2" s="1"/>
  <c r="CC470" i="2" s="1"/>
  <c r="CC495" i="2" s="1"/>
  <c r="CJ247" i="2"/>
  <c r="AU275" i="2"/>
  <c r="Q338" i="2"/>
  <c r="Q467" i="2" s="1"/>
  <c r="Q470" i="2" s="1"/>
  <c r="Q495" i="2" s="1"/>
  <c r="AG338" i="2"/>
  <c r="AG467" i="2" s="1"/>
  <c r="AG470" i="2" s="1"/>
  <c r="AG495" i="2" s="1"/>
  <c r="AX338" i="2"/>
  <c r="AX467" i="2" s="1"/>
  <c r="AX470" i="2" s="1"/>
  <c r="AX495" i="2" s="1"/>
  <c r="BN338" i="2"/>
  <c r="BN467" i="2" s="1"/>
  <c r="BN470" i="2" s="1"/>
  <c r="BN495" i="2" s="1"/>
  <c r="CD338" i="2"/>
  <c r="CD467" i="2" s="1"/>
  <c r="CD470" i="2" s="1"/>
  <c r="CD495" i="2" s="1"/>
  <c r="AU482" i="2"/>
  <c r="AU484" i="2" s="1"/>
  <c r="CK476" i="2"/>
  <c r="CK166" i="2"/>
  <c r="AU376" i="2"/>
  <c r="CK435" i="2"/>
  <c r="CL420" i="2"/>
  <c r="CL435" i="2" s="1"/>
  <c r="AU492" i="2"/>
  <c r="CK485" i="2"/>
  <c r="S338" i="2"/>
  <c r="S467" i="2" s="1"/>
  <c r="S470" i="2" s="1"/>
  <c r="S495" i="2" s="1"/>
  <c r="AI338" i="2"/>
  <c r="AI467" i="2" s="1"/>
  <c r="AI470" i="2" s="1"/>
  <c r="AI495" i="2" s="1"/>
  <c r="AZ338" i="2"/>
  <c r="AZ467" i="2" s="1"/>
  <c r="AZ470" i="2" s="1"/>
  <c r="AZ495" i="2" s="1"/>
  <c r="BP338" i="2"/>
  <c r="BP467" i="2" s="1"/>
  <c r="BP470" i="2" s="1"/>
  <c r="BP495" i="2" s="1"/>
  <c r="CF338" i="2"/>
  <c r="CF467" i="2" s="1"/>
  <c r="CF470" i="2" s="1"/>
  <c r="CF495" i="2" s="1"/>
  <c r="CK342" i="2"/>
  <c r="CL342" i="2" s="1"/>
  <c r="AU361" i="2"/>
  <c r="CL364" i="2"/>
  <c r="CL370" i="2" s="1"/>
  <c r="CK370" i="2"/>
  <c r="BC450" i="2"/>
  <c r="BS450" i="2"/>
  <c r="CI450" i="2"/>
  <c r="CJ492" i="2"/>
  <c r="CK185" i="2"/>
  <c r="CK317" i="2"/>
  <c r="CL317" i="2" s="1"/>
  <c r="CK336" i="2"/>
  <c r="CL336" i="2" s="1"/>
  <c r="T338" i="2"/>
  <c r="T467" i="2" s="1"/>
  <c r="T470" i="2" s="1"/>
  <c r="T495" i="2" s="1"/>
  <c r="AJ338" i="2"/>
  <c r="AJ467" i="2" s="1"/>
  <c r="AJ470" i="2" s="1"/>
  <c r="AJ495" i="2" s="1"/>
  <c r="BA338" i="2"/>
  <c r="BA467" i="2" s="1"/>
  <c r="BA470" i="2" s="1"/>
  <c r="BA495" i="2" s="1"/>
  <c r="BQ338" i="2"/>
  <c r="BQ467" i="2" s="1"/>
  <c r="BQ470" i="2" s="1"/>
  <c r="BQ495" i="2" s="1"/>
  <c r="CG338" i="2"/>
  <c r="CG467" i="2" s="1"/>
  <c r="CG470" i="2" s="1"/>
  <c r="CG495" i="2" s="1"/>
  <c r="CL348" i="2"/>
  <c r="CL354" i="2" s="1"/>
  <c r="CK354" i="2"/>
  <c r="CJ361" i="2"/>
  <c r="CL376" i="2"/>
  <c r="F450" i="2"/>
  <c r="V450" i="2"/>
  <c r="AL450" i="2"/>
  <c r="K484" i="2"/>
  <c r="AA484" i="2"/>
  <c r="CL493" i="2"/>
  <c r="CL494" i="2" s="1"/>
  <c r="CK494" i="2"/>
  <c r="CK255" i="2"/>
  <c r="CJ296" i="2"/>
  <c r="E338" i="2"/>
  <c r="E467" i="2" s="1"/>
  <c r="E470" i="2" s="1"/>
  <c r="E495" i="2" s="1"/>
  <c r="U338" i="2"/>
  <c r="U467" i="2" s="1"/>
  <c r="U470" i="2" s="1"/>
  <c r="U495" i="2" s="1"/>
  <c r="AK338" i="2"/>
  <c r="AK467" i="2" s="1"/>
  <c r="AK470" i="2" s="1"/>
  <c r="AK495" i="2" s="1"/>
  <c r="BB338" i="2"/>
  <c r="BB467" i="2" s="1"/>
  <c r="BB470" i="2" s="1"/>
  <c r="BB495" i="2" s="1"/>
  <c r="BR338" i="2"/>
  <c r="BR467" i="2" s="1"/>
  <c r="BR470" i="2" s="1"/>
  <c r="BR495" i="2" s="1"/>
  <c r="CH338" i="2"/>
  <c r="CH467" i="2" s="1"/>
  <c r="CH470" i="2" s="1"/>
  <c r="CH495" i="2" s="1"/>
  <c r="CJ419" i="2"/>
  <c r="CK414" i="2"/>
  <c r="CL414" i="2" s="1"/>
  <c r="CK145" i="2"/>
  <c r="CK170" i="2"/>
  <c r="CL170" i="2" s="1"/>
  <c r="CK223" i="2"/>
  <c r="F338" i="2"/>
  <c r="F467" i="2" s="1"/>
  <c r="F470" i="2" s="1"/>
  <c r="F495" i="2" s="1"/>
  <c r="V338" i="2"/>
  <c r="V467" i="2" s="1"/>
  <c r="V470" i="2" s="1"/>
  <c r="V495" i="2" s="1"/>
  <c r="AL338" i="2"/>
  <c r="AL467" i="2" s="1"/>
  <c r="AL470" i="2" s="1"/>
  <c r="AL495" i="2" s="1"/>
  <c r="BC338" i="2"/>
  <c r="BS338" i="2"/>
  <c r="BS467" i="2" s="1"/>
  <c r="BS470" i="2" s="1"/>
  <c r="BS495" i="2" s="1"/>
  <c r="CI338" i="2"/>
  <c r="CI467" i="2" s="1"/>
  <c r="CI470" i="2" s="1"/>
  <c r="CI495" i="2" s="1"/>
  <c r="CL372" i="2"/>
  <c r="CK376" i="2"/>
  <c r="CJ448" i="2"/>
  <c r="CJ450" i="2" s="1"/>
  <c r="CK436" i="2"/>
  <c r="AU457" i="2"/>
  <c r="AU459" i="2"/>
  <c r="CK458" i="2"/>
  <c r="CL457" i="2"/>
  <c r="I338" i="2"/>
  <c r="I467" i="2" s="1"/>
  <c r="I470" i="2" s="1"/>
  <c r="I495" i="2" s="1"/>
  <c r="Y338" i="2"/>
  <c r="Y467" i="2" s="1"/>
  <c r="Y470" i="2" s="1"/>
  <c r="Y495" i="2" s="1"/>
  <c r="AO338" i="2"/>
  <c r="AO467" i="2" s="1"/>
  <c r="AO470" i="2" s="1"/>
  <c r="AO495" i="2" s="1"/>
  <c r="BF338" i="2"/>
  <c r="BF467" i="2" s="1"/>
  <c r="BF470" i="2" s="1"/>
  <c r="BF495" i="2" s="1"/>
  <c r="BV338" i="2"/>
  <c r="BV467" i="2" s="1"/>
  <c r="BV470" i="2" s="1"/>
  <c r="BV495" i="2" s="1"/>
  <c r="BI450" i="2"/>
  <c r="BY450" i="2"/>
  <c r="CJ306" i="2"/>
  <c r="CJ338" i="2" s="1"/>
  <c r="CL460" i="2"/>
  <c r="CL461" i="2" s="1"/>
  <c r="CK461" i="2"/>
  <c r="F107" i="3"/>
  <c r="M53" i="3"/>
  <c r="CK297" i="2"/>
  <c r="CK307" i="2"/>
  <c r="K338" i="2"/>
  <c r="K467" i="2" s="1"/>
  <c r="K470" i="2" s="1"/>
  <c r="K495" i="2" s="1"/>
  <c r="AA338" i="2"/>
  <c r="AA467" i="2" s="1"/>
  <c r="AA470" i="2" s="1"/>
  <c r="AA495" i="2" s="1"/>
  <c r="AR338" i="2"/>
  <c r="AR467" i="2" s="1"/>
  <c r="AR470" i="2" s="1"/>
  <c r="AR495" i="2" s="1"/>
  <c r="BH338" i="2"/>
  <c r="BH467" i="2" s="1"/>
  <c r="BH470" i="2" s="1"/>
  <c r="BH495" i="2" s="1"/>
  <c r="BX338" i="2"/>
  <c r="BX467" i="2" s="1"/>
  <c r="BX470" i="2" s="1"/>
  <c r="BX495" i="2" s="1"/>
  <c r="CL345" i="2"/>
  <c r="AU435" i="2"/>
  <c r="AU450" i="2" s="1"/>
  <c r="L338" i="2"/>
  <c r="L467" i="2" s="1"/>
  <c r="L470" i="2" s="1"/>
  <c r="L495" i="2" s="1"/>
  <c r="AB338" i="2"/>
  <c r="AB467" i="2" s="1"/>
  <c r="AB470" i="2" s="1"/>
  <c r="AB495" i="2" s="1"/>
  <c r="AS338" i="2"/>
  <c r="AS467" i="2" s="1"/>
  <c r="AS470" i="2" s="1"/>
  <c r="AS495" i="2" s="1"/>
  <c r="BI338" i="2"/>
  <c r="BY338" i="2"/>
  <c r="AU419" i="2"/>
  <c r="CJ354" i="2"/>
  <c r="CJ370" i="2"/>
  <c r="CK449" i="2"/>
  <c r="CK345" i="2"/>
  <c r="CK377" i="2"/>
  <c r="CK324" i="2"/>
  <c r="CK355" i="2"/>
  <c r="CL462" i="2"/>
  <c r="CL466" i="2" s="1"/>
  <c r="CL468" i="2"/>
  <c r="CL469" i="2" s="1"/>
  <c r="CK471" i="2"/>
  <c r="CL362" i="2"/>
  <c r="CL363" i="2" s="1"/>
  <c r="CK457" i="2"/>
  <c r="M151" i="4" l="1"/>
  <c r="M11" i="4"/>
  <c r="CJ467" i="2"/>
  <c r="CJ470" i="2" s="1"/>
  <c r="CJ495" i="2" s="1"/>
  <c r="CK448" i="2"/>
  <c r="CL436" i="2"/>
  <c r="CL448" i="2" s="1"/>
  <c r="BI467" i="2"/>
  <c r="BI470" i="2" s="1"/>
  <c r="BI495" i="2" s="1"/>
  <c r="CL32" i="2"/>
  <c r="CL275" i="2"/>
  <c r="CK275" i="2"/>
  <c r="CK475" i="2"/>
  <c r="CL471" i="2"/>
  <c r="CL475" i="2" s="1"/>
  <c r="BC467" i="2"/>
  <c r="BC470" i="2" s="1"/>
  <c r="BC495" i="2" s="1"/>
  <c r="CK194" i="2"/>
  <c r="CL190" i="2"/>
  <c r="CL194" i="2" s="1"/>
  <c r="CK63" i="2"/>
  <c r="CK88" i="2" s="1"/>
  <c r="CL33" i="2"/>
  <c r="CL63" i="2" s="1"/>
  <c r="CL476" i="2"/>
  <c r="CL482" i="2" s="1"/>
  <c r="CL484" i="2" s="1"/>
  <c r="CK482" i="2"/>
  <c r="AU338" i="2"/>
  <c r="AU467" i="2" s="1"/>
  <c r="AU470" i="2" s="1"/>
  <c r="AU495" i="2" s="1"/>
  <c r="CL355" i="2"/>
  <c r="CL361" i="2" s="1"/>
  <c r="CK361" i="2"/>
  <c r="CL195" i="2"/>
  <c r="CL209" i="2" s="1"/>
  <c r="CK209" i="2"/>
  <c r="CL87" i="2"/>
  <c r="CL324" i="2"/>
  <c r="CL337" i="2" s="1"/>
  <c r="CK337" i="2"/>
  <c r="CK230" i="2"/>
  <c r="CL223" i="2"/>
  <c r="CL230" i="2" s="1"/>
  <c r="CK492" i="2"/>
  <c r="CL485" i="2"/>
  <c r="CL492" i="2" s="1"/>
  <c r="CK409" i="2"/>
  <c r="CK450" i="2" s="1"/>
  <c r="CL377" i="2"/>
  <c r="CL409" i="2" s="1"/>
  <c r="CK261" i="2"/>
  <c r="CK31" i="2"/>
  <c r="CK32" i="2" s="1"/>
  <c r="CK152" i="2"/>
  <c r="CL145" i="2"/>
  <c r="CL152" i="2" s="1"/>
  <c r="CL153" i="2" s="1"/>
  <c r="CK459" i="2"/>
  <c r="CL458" i="2"/>
  <c r="CL459" i="2" s="1"/>
  <c r="CK189" i="2"/>
  <c r="CL185" i="2"/>
  <c r="CL189" i="2" s="1"/>
  <c r="CL449" i="2"/>
  <c r="CK323" i="2"/>
  <c r="CL307" i="2"/>
  <c r="CL323" i="2" s="1"/>
  <c r="CL419" i="2"/>
  <c r="CK144" i="2"/>
  <c r="CK118" i="2"/>
  <c r="CK306" i="2"/>
  <c r="CL297" i="2"/>
  <c r="CL306" i="2" s="1"/>
  <c r="CK286" i="2"/>
  <c r="CL276" i="2"/>
  <c r="CL286" i="2" s="1"/>
  <c r="CL177" i="2"/>
  <c r="CL178" i="2" s="1"/>
  <c r="CJ248" i="2"/>
  <c r="CJ249" i="2" s="1"/>
  <c r="AU249" i="2"/>
  <c r="CK177" i="2"/>
  <c r="CK178" i="2" s="1"/>
  <c r="CK131" i="2"/>
  <c r="CL129" i="2"/>
  <c r="CL131" i="2" s="1"/>
  <c r="BY467" i="2"/>
  <c r="BY470" i="2" s="1"/>
  <c r="BY495" i="2" s="1"/>
  <c r="CL119" i="2"/>
  <c r="CL128" i="2" s="1"/>
  <c r="CK128" i="2"/>
  <c r="CK233" i="2"/>
  <c r="CL231" i="2"/>
  <c r="CL233" i="2" s="1"/>
  <c r="CL450" i="2" l="1"/>
  <c r="CK338" i="2"/>
  <c r="CK467" i="2" s="1"/>
  <c r="CK470" i="2" s="1"/>
  <c r="CL132" i="2"/>
  <c r="CL338" i="2"/>
  <c r="CL467" i="2" s="1"/>
  <c r="CL470" i="2" s="1"/>
  <c r="CL495" i="2" s="1"/>
  <c r="CK132" i="2"/>
  <c r="CK248" i="2" s="1"/>
  <c r="CK249" i="2" s="1"/>
  <c r="CL88" i="2"/>
  <c r="CL248" i="2" s="1"/>
  <c r="CL249" i="2" s="1"/>
  <c r="CK153" i="2"/>
  <c r="CK484" i="2"/>
  <c r="CK495" i="2" l="1"/>
  <c r="M118" i="4" l="1"/>
  <c r="M41" i="4"/>
  <c r="M272" i="4"/>
  <c r="M121" i="4"/>
  <c r="M68" i="4"/>
  <c r="M283" i="4"/>
  <c r="N28" i="5"/>
  <c r="M376" i="4"/>
  <c r="M92" i="4" l="1"/>
  <c r="M45" i="4"/>
  <c r="M386" i="4"/>
  <c r="M380" i="4"/>
  <c r="M389" i="4"/>
  <c r="M275" i="4"/>
  <c r="M381" i="4"/>
  <c r="M383" i="4"/>
  <c r="M90" i="4"/>
  <c r="M87" i="4"/>
  <c r="M89" i="4"/>
  <c r="M106" i="4"/>
  <c r="M93" i="4"/>
  <c r="M269" i="4"/>
  <c r="M282" i="4"/>
  <c r="M407" i="4"/>
  <c r="M409" i="4"/>
  <c r="M125" i="4"/>
  <c r="M54" i="4"/>
  <c r="M55" i="4"/>
  <c r="M48" i="4"/>
  <c r="M74" i="4"/>
  <c r="M50" i="4"/>
  <c r="M387" i="4"/>
  <c r="M104" i="4"/>
  <c r="M399" i="4"/>
  <c r="M51" i="4"/>
  <c r="M257" i="4"/>
  <c r="M290" i="4"/>
  <c r="M285" i="4"/>
  <c r="M124" i="4"/>
  <c r="M293" i="4"/>
  <c r="M379" i="4"/>
  <c r="M268" i="4"/>
  <c r="M260" i="4"/>
  <c r="M84" i="4"/>
  <c r="M77" i="4"/>
  <c r="M63" i="4"/>
  <c r="M263" i="4"/>
  <c r="M266" i="4"/>
  <c r="M403" i="4"/>
  <c r="M373" i="4"/>
  <c r="M287" i="4"/>
  <c r="M64" i="4"/>
  <c r="M190" i="4"/>
  <c r="M393" i="4"/>
  <c r="M382" i="4"/>
  <c r="M375" i="4"/>
  <c r="M33" i="4"/>
  <c r="M73" i="4"/>
  <c r="M267" i="4"/>
  <c r="M120" i="4"/>
  <c r="M75" i="4"/>
  <c r="M56" i="4"/>
  <c r="M271" i="4"/>
  <c r="M69" i="4"/>
  <c r="M57" i="4"/>
  <c r="M46" i="4"/>
  <c r="M58" i="4"/>
  <c r="M81" i="4"/>
  <c r="M191" i="4"/>
  <c r="M385" i="4"/>
  <c r="M188" i="4"/>
  <c r="M52" i="4"/>
  <c r="M400" i="4"/>
  <c r="M183" i="4"/>
  <c r="M78" i="4"/>
  <c r="M49" i="4"/>
  <c r="M394" i="4"/>
  <c r="M67" i="4"/>
  <c r="M262" i="4"/>
  <c r="M277" i="4"/>
  <c r="M117" i="4"/>
  <c r="M83" i="4"/>
  <c r="M186" i="4"/>
  <c r="M404" i="4"/>
  <c r="M406" i="4"/>
  <c r="M34" i="4"/>
  <c r="M62" i="4"/>
  <c r="M254" i="4"/>
  <c r="M396" i="4"/>
  <c r="M392" i="4"/>
  <c r="M402" i="4"/>
  <c r="M258" i="4"/>
  <c r="M119" i="4"/>
  <c r="M184" i="4"/>
  <c r="M53" i="4"/>
  <c r="M256" i="4"/>
  <c r="M65" i="4"/>
  <c r="M79" i="4"/>
  <c r="M122" i="4"/>
  <c r="M270" i="4"/>
  <c r="M274" i="4"/>
  <c r="M384" i="4"/>
  <c r="M281" i="4"/>
  <c r="M70" i="4"/>
  <c r="M47" i="4"/>
  <c r="M43" i="4"/>
  <c r="M42" i="4"/>
  <c r="J259" i="4"/>
  <c r="L259" i="4"/>
  <c r="I259" i="4"/>
  <c r="H259" i="4"/>
  <c r="G259" i="4"/>
  <c r="K259" i="4"/>
  <c r="H187" i="4"/>
  <c r="F259" i="4"/>
  <c r="M279" i="4"/>
  <c r="G187" i="4"/>
  <c r="E187" i="4"/>
  <c r="F187" i="4"/>
  <c r="K192" i="4"/>
  <c r="F192" i="4"/>
  <c r="G192" i="4"/>
  <c r="I192" i="4"/>
  <c r="L192" i="4"/>
  <c r="J192" i="4"/>
  <c r="H192" i="4"/>
  <c r="K187" i="4"/>
  <c r="L273" i="4"/>
  <c r="J187" i="4"/>
  <c r="I187" i="4"/>
  <c r="M82" i="4"/>
  <c r="J273" i="4"/>
  <c r="L187" i="4"/>
  <c r="I38" i="5"/>
  <c r="M105" i="4" l="1"/>
  <c r="M97" i="4"/>
  <c r="M101" i="4"/>
  <c r="M91" i="4"/>
  <c r="M408" i="4"/>
  <c r="I100" i="4"/>
  <c r="H273" i="4"/>
  <c r="I378" i="4"/>
  <c r="F109" i="4"/>
  <c r="K273" i="4"/>
  <c r="H294" i="4"/>
  <c r="K294" i="4"/>
  <c r="H378" i="4"/>
  <c r="F273" i="4"/>
  <c r="K100" i="4"/>
  <c r="E109" i="4"/>
  <c r="L294" i="4"/>
  <c r="F294" i="4"/>
  <c r="I284" i="4"/>
  <c r="L100" i="4"/>
  <c r="E294" i="4"/>
  <c r="E378" i="4"/>
  <c r="G273" i="4"/>
  <c r="J284" i="4"/>
  <c r="M96" i="4"/>
  <c r="L85" i="4"/>
  <c r="G284" i="4"/>
  <c r="G109" i="4"/>
  <c r="L284" i="4"/>
  <c r="K284" i="4"/>
  <c r="G85" i="4"/>
  <c r="G100" i="4"/>
  <c r="H100" i="4"/>
  <c r="H109" i="4"/>
  <c r="I109" i="4"/>
  <c r="F85" i="4"/>
  <c r="H284" i="4"/>
  <c r="J100" i="4"/>
  <c r="J378" i="4"/>
  <c r="K85" i="4"/>
  <c r="M94" i="4"/>
  <c r="G378" i="4"/>
  <c r="I411" i="4"/>
  <c r="J109" i="4"/>
  <c r="K109" i="4"/>
  <c r="F100" i="4"/>
  <c r="F378" i="4"/>
  <c r="F284" i="4"/>
  <c r="J85" i="4"/>
  <c r="M187" i="4"/>
  <c r="I85" i="4"/>
  <c r="K378" i="4"/>
  <c r="L378" i="4"/>
  <c r="J294" i="4"/>
  <c r="G294" i="4"/>
  <c r="E273" i="4"/>
  <c r="I273" i="4"/>
  <c r="M292" i="4"/>
  <c r="M189" i="4"/>
  <c r="M264" i="4"/>
  <c r="M410" i="4"/>
  <c r="M280" i="4"/>
  <c r="M95" i="4"/>
  <c r="M32" i="4"/>
  <c r="M103" i="4"/>
  <c r="M255" i="4"/>
  <c r="M88" i="4"/>
  <c r="M99" i="4"/>
  <c r="M401" i="4"/>
  <c r="M71" i="4"/>
  <c r="L109" i="4"/>
  <c r="M107" i="4"/>
  <c r="M398" i="4"/>
  <c r="M185" i="4"/>
  <c r="M390" i="4"/>
  <c r="E100" i="4"/>
  <c r="M108" i="4"/>
  <c r="M288" i="4"/>
  <c r="M66" i="4"/>
  <c r="E259" i="4"/>
  <c r="M259" i="4" s="1"/>
  <c r="M80" i="4"/>
  <c r="M278" i="4"/>
  <c r="M76" i="4"/>
  <c r="M31" i="4"/>
  <c r="M377" i="4"/>
  <c r="M98" i="4"/>
  <c r="M395" i="4"/>
  <c r="M102" i="4"/>
  <c r="E85" i="4"/>
  <c r="M405" i="4"/>
  <c r="M286" i="4"/>
  <c r="M35" i="4"/>
  <c r="M397" i="4"/>
  <c r="M289" i="4"/>
  <c r="E192" i="4"/>
  <c r="M192" i="4" s="1"/>
  <c r="M374" i="4"/>
  <c r="M261" i="4"/>
  <c r="H126" i="4"/>
  <c r="J411" i="4"/>
  <c r="F126" i="4"/>
  <c r="G411" i="4"/>
  <c r="J38" i="5"/>
  <c r="H85" i="4"/>
  <c r="K411" i="4"/>
  <c r="L126" i="4"/>
  <c r="H411" i="4"/>
  <c r="I294" i="4"/>
  <c r="M294" i="4" s="1"/>
  <c r="G126" i="4"/>
  <c r="K38" i="5"/>
  <c r="I126" i="4"/>
  <c r="K126" i="4"/>
  <c r="J126" i="4"/>
  <c r="M25" i="5"/>
  <c r="K25" i="5"/>
  <c r="I43" i="5"/>
  <c r="O25" i="5"/>
  <c r="N25" i="5"/>
  <c r="J43" i="5"/>
  <c r="I25" i="5"/>
  <c r="J25" i="5"/>
  <c r="L38" i="5"/>
  <c r="L43" i="5"/>
  <c r="N38" i="5"/>
  <c r="N43" i="5"/>
  <c r="O38" i="5"/>
  <c r="M38" i="5"/>
  <c r="M43" i="5"/>
  <c r="M109" i="4" l="1"/>
  <c r="M378" i="4"/>
  <c r="M391" i="4"/>
  <c r="M388" i="4"/>
  <c r="M44" i="4"/>
  <c r="M291" i="4"/>
  <c r="M123" i="4"/>
  <c r="E126" i="4"/>
  <c r="M126" i="4" s="1"/>
  <c r="M72" i="4"/>
  <c r="L411" i="4"/>
  <c r="M265" i="4"/>
  <c r="M85" i="4"/>
  <c r="F411" i="4"/>
  <c r="M273" i="4"/>
  <c r="M276" i="4"/>
  <c r="E284" i="4"/>
  <c r="M284" i="4" s="1"/>
  <c r="M100" i="4"/>
  <c r="E411" i="4"/>
  <c r="K43" i="5"/>
  <c r="L25" i="5"/>
  <c r="AA38" i="5" l="1"/>
  <c r="H38" i="5"/>
  <c r="P38" i="5" s="1"/>
  <c r="AA25" i="5"/>
  <c r="H25" i="5"/>
  <c r="P25" i="5" s="1"/>
  <c r="H43" i="5"/>
  <c r="O43" i="5"/>
  <c r="M36" i="4"/>
  <c r="M40" i="4"/>
  <c r="M208" i="4"/>
  <c r="M113" i="4"/>
  <c r="M112" i="4"/>
  <c r="M39" i="4"/>
  <c r="M37" i="4"/>
  <c r="M411" i="4"/>
  <c r="M60" i="4"/>
  <c r="K129" i="4" l="1"/>
  <c r="P43" i="5"/>
  <c r="AA43" i="5"/>
  <c r="F129" i="4"/>
  <c r="I129" i="4"/>
  <c r="H129" i="4"/>
  <c r="L129" i="4"/>
  <c r="M114" i="4"/>
  <c r="M115" i="4"/>
  <c r="E129" i="4"/>
  <c r="M127" i="4"/>
  <c r="G129" i="4"/>
  <c r="J129" i="4"/>
  <c r="M128" i="4"/>
  <c r="M59" i="4"/>
  <c r="I61" i="4"/>
  <c r="I86" i="4" s="1"/>
  <c r="L61" i="4"/>
  <c r="L86" i="4" s="1"/>
  <c r="J61" i="4"/>
  <c r="J86" i="4" s="1"/>
  <c r="G61" i="4"/>
  <c r="G86" i="4" s="1"/>
  <c r="K61" i="4"/>
  <c r="K86" i="4" s="1"/>
  <c r="H61" i="4"/>
  <c r="H86" i="4" s="1"/>
  <c r="F61" i="4"/>
  <c r="F86" i="4" s="1"/>
  <c r="H116" i="4"/>
  <c r="H130" i="4" s="1"/>
  <c r="G116" i="4"/>
  <c r="G130" i="4" s="1"/>
  <c r="K116" i="4"/>
  <c r="K130" i="4" s="1"/>
  <c r="M129" i="4" l="1"/>
  <c r="L116" i="4"/>
  <c r="L130" i="4" s="1"/>
  <c r="I116" i="4"/>
  <c r="I130" i="4" s="1"/>
  <c r="F116" i="4"/>
  <c r="F130" i="4" s="1"/>
  <c r="M111" i="4"/>
  <c r="J116" i="4"/>
  <c r="J130" i="4" s="1"/>
  <c r="M110" i="4"/>
  <c r="E116" i="4"/>
  <c r="M38" i="4"/>
  <c r="E61" i="4"/>
  <c r="M61" i="4" l="1"/>
  <c r="E86" i="4"/>
  <c r="M116" i="4"/>
  <c r="E130" i="4"/>
  <c r="M130" i="4" s="1"/>
  <c r="M86" i="4" l="1"/>
  <c r="M180" i="4" l="1"/>
  <c r="M181" i="4"/>
  <c r="M178" i="4" l="1"/>
  <c r="M172" i="4" l="1"/>
  <c r="M309" i="4" l="1"/>
  <c r="M312" i="4"/>
  <c r="M168" i="4" l="1"/>
  <c r="M429" i="4"/>
  <c r="M354" i="4" l="1"/>
  <c r="M209" i="4" l="1"/>
  <c r="M154" i="4"/>
  <c r="M216" i="4" l="1"/>
  <c r="M217" i="4" l="1"/>
  <c r="M202" i="4" l="1"/>
  <c r="M222" i="4" l="1"/>
  <c r="M210" i="4"/>
  <c r="M221" i="4"/>
  <c r="M458" i="4"/>
  <c r="M219" i="4" l="1"/>
  <c r="M226" i="4"/>
  <c r="M227" i="4"/>
  <c r="M459" i="4"/>
  <c r="M456" i="4"/>
  <c r="M218" i="4"/>
  <c r="M224" i="4"/>
  <c r="K470" i="4" l="1"/>
  <c r="L470" i="4"/>
  <c r="G470" i="4"/>
  <c r="F470" i="4"/>
  <c r="J470" i="4"/>
  <c r="I470" i="4"/>
  <c r="H470" i="4"/>
  <c r="E470" i="4" l="1"/>
  <c r="M470" i="4" s="1"/>
  <c r="M466" i="4"/>
  <c r="M488" i="4"/>
  <c r="M486" i="4" l="1"/>
  <c r="M243" i="4"/>
  <c r="M239" i="4" l="1"/>
  <c r="M234" i="4" l="1"/>
  <c r="M155" i="4" l="1"/>
  <c r="M171" i="4" l="1"/>
  <c r="M423" i="4"/>
  <c r="M159" i="4"/>
  <c r="M428" i="4"/>
  <c r="M311" i="4"/>
  <c r="M200" i="4" l="1"/>
  <c r="M493" i="4" l="1"/>
  <c r="M242" i="4"/>
  <c r="M241" i="4"/>
  <c r="M201" i="4" l="1"/>
  <c r="M215" i="4"/>
  <c r="M451" i="4" l="1"/>
  <c r="M225" i="4"/>
  <c r="M214" i="4" l="1"/>
  <c r="M334" i="4"/>
  <c r="M442" i="4"/>
  <c r="M457" i="4" l="1"/>
  <c r="M476" i="4" l="1"/>
  <c r="M426" i="4" l="1"/>
  <c r="M237" i="4" l="1"/>
  <c r="M432" i="4" l="1"/>
  <c r="M28" i="5"/>
  <c r="J28" i="5"/>
  <c r="M314" i="4" l="1"/>
  <c r="M317" i="4"/>
  <c r="M313" i="4"/>
  <c r="M316" i="4"/>
  <c r="M430" i="4"/>
  <c r="M158" i="4"/>
  <c r="M431" i="4"/>
  <c r="M315" i="4"/>
  <c r="M170" i="4"/>
  <c r="M434" i="4"/>
  <c r="M433" i="4"/>
  <c r="O28" i="5"/>
  <c r="K28" i="5"/>
  <c r="I28" i="5"/>
  <c r="L28" i="5"/>
  <c r="AA28" i="5" l="1"/>
  <c r="H28" i="5"/>
  <c r="P28" i="5" s="1"/>
  <c r="M160" i="4" l="1"/>
  <c r="M173" i="4"/>
  <c r="O6" i="5" l="1"/>
  <c r="N6" i="5"/>
  <c r="O20" i="5"/>
  <c r="N20" i="5"/>
  <c r="O51" i="5" l="1"/>
  <c r="O27" i="5"/>
  <c r="N51" i="5"/>
  <c r="N27" i="5"/>
  <c r="M179" i="4" l="1"/>
  <c r="J13" i="5"/>
  <c r="M13" i="5"/>
  <c r="K13" i="5"/>
  <c r="N13" i="5"/>
  <c r="L13" i="5"/>
  <c r="I13" i="5"/>
  <c r="O13" i="5"/>
  <c r="I182" i="4" l="1"/>
  <c r="AA13" i="5" l="1"/>
  <c r="H13" i="5"/>
  <c r="P13" i="5" s="1"/>
  <c r="K182" i="4"/>
  <c r="H182" i="4"/>
  <c r="L182" i="4"/>
  <c r="G182" i="4"/>
  <c r="F182" i="4"/>
  <c r="J182" i="4"/>
  <c r="M177" i="4" l="1"/>
  <c r="E182" i="4"/>
  <c r="M182" i="4" s="1"/>
  <c r="I6" i="5" l="1"/>
  <c r="M425" i="4"/>
  <c r="K6" i="5"/>
  <c r="J6" i="5"/>
  <c r="L6" i="5"/>
  <c r="M6" i="5"/>
  <c r="H6" i="5"/>
  <c r="M308" i="4"/>
  <c r="L20" i="5"/>
  <c r="J20" i="5"/>
  <c r="M20" i="5"/>
  <c r="K20" i="5"/>
  <c r="I20" i="5"/>
  <c r="H27" i="5" l="1"/>
  <c r="P6" i="5"/>
  <c r="AA6" i="5"/>
  <c r="AA20" i="5"/>
  <c r="H20" i="5"/>
  <c r="P20" i="5" s="1"/>
  <c r="K27" i="5"/>
  <c r="K51" i="5"/>
  <c r="L51" i="5"/>
  <c r="L27" i="5"/>
  <c r="I51" i="5"/>
  <c r="I27" i="5"/>
  <c r="M51" i="5"/>
  <c r="M27" i="5"/>
  <c r="J27" i="5"/>
  <c r="J51" i="5"/>
  <c r="AA51" i="5" l="1"/>
  <c r="H51" i="5"/>
  <c r="P51" i="5" s="1"/>
  <c r="P27" i="5"/>
  <c r="AA27" i="5"/>
  <c r="M161" i="4"/>
  <c r="M320" i="4"/>
  <c r="K18" i="5"/>
  <c r="L17" i="5"/>
  <c r="J18" i="5"/>
  <c r="M18" i="5"/>
  <c r="O17" i="5"/>
  <c r="I17" i="5"/>
  <c r="K17" i="5"/>
  <c r="J17" i="5"/>
  <c r="N17" i="5"/>
  <c r="L18" i="5"/>
  <c r="M17" i="5"/>
  <c r="I18" i="5"/>
  <c r="M157" i="4" l="1"/>
  <c r="K438" i="4"/>
  <c r="M166" i="4"/>
  <c r="M437" i="4"/>
  <c r="N18" i="5"/>
  <c r="M174" i="4"/>
  <c r="L321" i="4"/>
  <c r="F321" i="4"/>
  <c r="I438" i="4"/>
  <c r="M162" i="4"/>
  <c r="J438" i="4"/>
  <c r="M153" i="4"/>
  <c r="O18" i="5"/>
  <c r="M156" i="4"/>
  <c r="M307" i="4"/>
  <c r="L438" i="4"/>
  <c r="K321" i="4"/>
  <c r="M422" i="4"/>
  <c r="M163" i="4"/>
  <c r="H438" i="4"/>
  <c r="M306" i="4"/>
  <c r="M169" i="4"/>
  <c r="G438" i="4"/>
  <c r="I321" i="4"/>
  <c r="M305" i="4"/>
  <c r="M436" i="4"/>
  <c r="M319" i="4"/>
  <c r="H321" i="4"/>
  <c r="G321" i="4"/>
  <c r="J321" i="4"/>
  <c r="F438" i="4"/>
  <c r="M318" i="4"/>
  <c r="L175" i="4"/>
  <c r="L19" i="5"/>
  <c r="N19" i="5"/>
  <c r="K19" i="5"/>
  <c r="I19" i="5"/>
  <c r="J19" i="5"/>
  <c r="M19" i="5"/>
  <c r="O19" i="5"/>
  <c r="M424" i="4" l="1"/>
  <c r="AA18" i="5"/>
  <c r="H18" i="5"/>
  <c r="P18" i="5" s="1"/>
  <c r="AA17" i="5"/>
  <c r="H17" i="5"/>
  <c r="P17" i="5" s="1"/>
  <c r="M435" i="4"/>
  <c r="M167" i="4"/>
  <c r="I164" i="4"/>
  <c r="L164" i="4"/>
  <c r="L176" i="4" s="1"/>
  <c r="I175" i="4"/>
  <c r="I176" i="4" s="1"/>
  <c r="K175" i="4"/>
  <c r="G164" i="4"/>
  <c r="K164" i="4"/>
  <c r="F175" i="4"/>
  <c r="G175" i="4"/>
  <c r="J175" i="4"/>
  <c r="H175" i="4"/>
  <c r="K36" i="5"/>
  <c r="J36" i="5"/>
  <c r="H19" i="5" l="1"/>
  <c r="P19" i="5" s="1"/>
  <c r="AA19" i="5"/>
  <c r="H36" i="5"/>
  <c r="E164" i="4"/>
  <c r="H164" i="4"/>
  <c r="H176" i="4" s="1"/>
  <c r="G176" i="4"/>
  <c r="J164" i="4"/>
  <c r="J176" i="4" s="1"/>
  <c r="M165" i="4"/>
  <c r="E175" i="4"/>
  <c r="K176" i="4"/>
  <c r="M427" i="4"/>
  <c r="E438" i="4"/>
  <c r="F164" i="4"/>
  <c r="F176" i="4" s="1"/>
  <c r="M310" i="4"/>
  <c r="E321" i="4"/>
  <c r="M321" i="4" s="1"/>
  <c r="L32" i="5"/>
  <c r="G359" i="4"/>
  <c r="I359" i="4"/>
  <c r="J359" i="4"/>
  <c r="H359" i="4"/>
  <c r="K359" i="4"/>
  <c r="L359" i="4"/>
  <c r="O32" i="5"/>
  <c r="K32" i="5"/>
  <c r="M32" i="5"/>
  <c r="F359" i="4"/>
  <c r="J32" i="5"/>
  <c r="I36" i="5"/>
  <c r="L36" i="5"/>
  <c r="O33" i="5"/>
  <c r="O36" i="5"/>
  <c r="M36" i="5"/>
  <c r="N36" i="5"/>
  <c r="M33" i="5"/>
  <c r="P36" i="5" l="1"/>
  <c r="AA36" i="5"/>
  <c r="M26" i="4"/>
  <c r="M438" i="4"/>
  <c r="E176" i="4"/>
  <c r="M175" i="4"/>
  <c r="M357" i="4"/>
  <c r="E359" i="4"/>
  <c r="M359" i="4" s="1"/>
  <c r="M211" i="4"/>
  <c r="M240" i="4"/>
  <c r="M152" i="4"/>
  <c r="M164" i="4"/>
  <c r="M453" i="4"/>
  <c r="I485" i="4"/>
  <c r="F485" i="4"/>
  <c r="G485" i="4"/>
  <c r="L485" i="4"/>
  <c r="H485" i="4"/>
  <c r="J485" i="4"/>
  <c r="L33" i="5"/>
  <c r="N32" i="5"/>
  <c r="N33" i="5"/>
  <c r="K33" i="5"/>
  <c r="J33" i="5" l="1"/>
  <c r="M446" i="4"/>
  <c r="M323" i="4"/>
  <c r="M329" i="4"/>
  <c r="M176" i="4"/>
  <c r="M444" i="4"/>
  <c r="M251" i="4"/>
  <c r="M330" i="4"/>
  <c r="K485" i="4"/>
  <c r="E485" i="4"/>
  <c r="M250" i="4"/>
  <c r="I32" i="5"/>
  <c r="I33" i="5"/>
  <c r="M327" i="4" l="1"/>
  <c r="AA32" i="5"/>
  <c r="H32" i="5"/>
  <c r="P32" i="5" s="1"/>
  <c r="M447" i="4"/>
  <c r="M484" i="4"/>
  <c r="M440" i="4"/>
  <c r="M439" i="4"/>
  <c r="M322" i="4"/>
  <c r="M485" i="4"/>
  <c r="F253" i="4"/>
  <c r="J253" i="4"/>
  <c r="G253" i="4"/>
  <c r="I253" i="4"/>
  <c r="L253" i="4"/>
  <c r="M326" i="4"/>
  <c r="M196" i="4"/>
  <c r="H253" i="4"/>
  <c r="F335" i="4"/>
  <c r="F336" i="4" s="1"/>
  <c r="K253" i="4"/>
  <c r="M325" i="4"/>
  <c r="M328" i="4"/>
  <c r="I452" i="4"/>
  <c r="I454" i="4" s="1"/>
  <c r="I335" i="4" l="1"/>
  <c r="I336" i="4" s="1"/>
  <c r="AA33" i="5"/>
  <c r="H33" i="5"/>
  <c r="P33" i="5" s="1"/>
  <c r="G452" i="4"/>
  <c r="G454" i="4" s="1"/>
  <c r="K335" i="4"/>
  <c r="K336" i="4" s="1"/>
  <c r="G335" i="4"/>
  <c r="G336" i="4" s="1"/>
  <c r="K452" i="4"/>
  <c r="K454" i="4" s="1"/>
  <c r="F452" i="4"/>
  <c r="F454" i="4" s="1"/>
  <c r="M441" i="4"/>
  <c r="M445" i="4"/>
  <c r="J452" i="4"/>
  <c r="J454" i="4" s="1"/>
  <c r="M252" i="4"/>
  <c r="M448" i="4"/>
  <c r="M443" i="4"/>
  <c r="M194" i="4"/>
  <c r="J335" i="4"/>
  <c r="J336" i="4" s="1"/>
  <c r="M333" i="4"/>
  <c r="M450" i="4"/>
  <c r="H335" i="4"/>
  <c r="H336" i="4" s="1"/>
  <c r="E253" i="4"/>
  <c r="M253" i="4" s="1"/>
  <c r="M324" i="4"/>
  <c r="E335" i="4"/>
  <c r="H452" i="4"/>
  <c r="H454" i="4" s="1"/>
  <c r="M198" i="4"/>
  <c r="M331" i="4"/>
  <c r="M332" i="4"/>
  <c r="M199" i="4"/>
  <c r="L335" i="4"/>
  <c r="L336" i="4" s="1"/>
  <c r="M195" i="4"/>
  <c r="M205" i="4"/>
  <c r="E452" i="4"/>
  <c r="M449" i="4"/>
  <c r="M213" i="4"/>
  <c r="M193" i="4"/>
  <c r="L452" i="4"/>
  <c r="L454" i="4" s="1"/>
  <c r="N23" i="5"/>
  <c r="K23" i="5"/>
  <c r="M23" i="5"/>
  <c r="H497" i="4"/>
  <c r="I23" i="5"/>
  <c r="K497" i="4"/>
  <c r="G497" i="4"/>
  <c r="L23" i="5"/>
  <c r="L497" i="4"/>
  <c r="O23" i="5"/>
  <c r="I497" i="4"/>
  <c r="F497" i="4"/>
  <c r="J23" i="5"/>
  <c r="J497" i="4"/>
  <c r="M203" i="4" l="1"/>
  <c r="E497" i="4"/>
  <c r="M497" i="4" s="1"/>
  <c r="M496" i="4"/>
  <c r="M335" i="4"/>
  <c r="E336" i="4"/>
  <c r="M204" i="4"/>
  <c r="M452" i="4"/>
  <c r="E454" i="4"/>
  <c r="M454" i="4" s="1"/>
  <c r="L21" i="5"/>
  <c r="L37" i="5"/>
  <c r="N21" i="5"/>
  <c r="N37" i="5"/>
  <c r="I21" i="5"/>
  <c r="I37" i="5"/>
  <c r="K21" i="5"/>
  <c r="K37" i="5"/>
  <c r="M21" i="5"/>
  <c r="M37" i="5"/>
  <c r="O21" i="5"/>
  <c r="O37" i="5"/>
  <c r="J21" i="5"/>
  <c r="J37" i="5"/>
  <c r="M336" i="4" l="1"/>
  <c r="AA21" i="5" l="1"/>
  <c r="H21" i="5"/>
  <c r="P21" i="5" s="1"/>
  <c r="AA23" i="5"/>
  <c r="H23" i="5"/>
  <c r="P23" i="5" s="1"/>
  <c r="AA37" i="5"/>
  <c r="H37" i="5"/>
  <c r="P37" i="5" s="1"/>
  <c r="L220" i="4"/>
  <c r="K220" i="4"/>
  <c r="H228" i="4"/>
  <c r="K228" i="4"/>
  <c r="I220" i="4"/>
  <c r="G228" i="4"/>
  <c r="I228" i="4"/>
  <c r="F228" i="4"/>
  <c r="L461" i="4"/>
  <c r="J228" i="4"/>
  <c r="F361" i="4"/>
  <c r="L228" i="4"/>
  <c r="G461" i="4"/>
  <c r="H220" i="4"/>
  <c r="F220" i="4"/>
  <c r="I461" i="4"/>
  <c r="J220" i="4"/>
  <c r="M460" i="4" l="1"/>
  <c r="G361" i="4"/>
  <c r="G471" i="4" s="1"/>
  <c r="G474" i="4" s="1"/>
  <c r="J361" i="4"/>
  <c r="F461" i="4"/>
  <c r="F471" i="4" s="1"/>
  <c r="F474" i="4" s="1"/>
  <c r="J461" i="4"/>
  <c r="K361" i="4"/>
  <c r="M206" i="4"/>
  <c r="G220" i="4"/>
  <c r="M223" i="4"/>
  <c r="E228" i="4"/>
  <c r="M228" i="4" s="1"/>
  <c r="H461" i="4"/>
  <c r="H361" i="4"/>
  <c r="K461" i="4"/>
  <c r="E220" i="4"/>
  <c r="M475" i="4"/>
  <c r="L361" i="4"/>
  <c r="L471" i="4" s="1"/>
  <c r="L474" i="4" s="1"/>
  <c r="E461" i="4"/>
  <c r="M455" i="4"/>
  <c r="I361" i="4"/>
  <c r="I471" i="4" s="1"/>
  <c r="I474" i="4" s="1"/>
  <c r="J45" i="5"/>
  <c r="N45" i="5"/>
  <c r="M212" i="4" l="1"/>
  <c r="H471" i="4"/>
  <c r="H474" i="4" s="1"/>
  <c r="M220" i="4"/>
  <c r="M461" i="4"/>
  <c r="E361" i="4"/>
  <c r="M360" i="4"/>
  <c r="K471" i="4"/>
  <c r="K474" i="4" s="1"/>
  <c r="J471" i="4"/>
  <c r="J474" i="4" s="1"/>
  <c r="L45" i="5"/>
  <c r="M361" i="4" l="1"/>
  <c r="E471" i="4"/>
  <c r="M45" i="5"/>
  <c r="I45" i="5"/>
  <c r="K45" i="5"/>
  <c r="O45" i="5"/>
  <c r="M471" i="4" l="1"/>
  <c r="E474" i="4"/>
  <c r="AA45" i="5" l="1"/>
  <c r="H45" i="5"/>
  <c r="P45" i="5" s="1"/>
  <c r="M474" i="4"/>
  <c r="L478" i="4"/>
  <c r="L487" i="4" s="1"/>
  <c r="J207" i="4"/>
  <c r="K207" i="4"/>
  <c r="G245" i="4"/>
  <c r="K478" i="4"/>
  <c r="K487" i="4" s="1"/>
  <c r="H478" i="4"/>
  <c r="H487" i="4" s="1"/>
  <c r="I245" i="4"/>
  <c r="F245" i="4"/>
  <c r="J231" i="4"/>
  <c r="L207" i="4"/>
  <c r="I478" i="4"/>
  <c r="I487" i="4" s="1"/>
  <c r="F478" i="4"/>
  <c r="F487" i="4" s="1"/>
  <c r="J478" i="4"/>
  <c r="J487" i="4" s="1"/>
  <c r="K245" i="4"/>
  <c r="F207" i="4"/>
  <c r="J245" i="4"/>
  <c r="H231" i="4"/>
  <c r="K231" i="4"/>
  <c r="H245" i="4"/>
  <c r="K495" i="4"/>
  <c r="I207" i="4"/>
  <c r="G207" i="4"/>
  <c r="J495" i="4"/>
  <c r="L245" i="4"/>
  <c r="H207" i="4"/>
  <c r="G478" i="4"/>
  <c r="G487" i="4" s="1"/>
  <c r="M494" i="4"/>
  <c r="I495" i="4" l="1"/>
  <c r="F231" i="4"/>
  <c r="L231" i="4"/>
  <c r="L495" i="4"/>
  <c r="L498" i="4" s="1"/>
  <c r="M229" i="4"/>
  <c r="E231" i="4"/>
  <c r="I498" i="4"/>
  <c r="K498" i="4"/>
  <c r="M490" i="4"/>
  <c r="E495" i="4"/>
  <c r="M230" i="4"/>
  <c r="M477" i="4"/>
  <c r="E478" i="4"/>
  <c r="G231" i="4"/>
  <c r="I231" i="4"/>
  <c r="G495" i="4"/>
  <c r="G498" i="4" s="1"/>
  <c r="F495" i="4"/>
  <c r="F498" i="4" s="1"/>
  <c r="M244" i="4"/>
  <c r="E245" i="4"/>
  <c r="M245" i="4" s="1"/>
  <c r="M197" i="4"/>
  <c r="E207" i="4"/>
  <c r="H495" i="4"/>
  <c r="H498" i="4" s="1"/>
  <c r="J498" i="4"/>
  <c r="M491" i="4"/>
  <c r="O39" i="5"/>
  <c r="J39" i="5"/>
  <c r="J14" i="6" l="1"/>
  <c r="H14" i="6"/>
  <c r="E14" i="6"/>
  <c r="K14" i="6"/>
  <c r="I14" i="6"/>
  <c r="F14" i="6"/>
  <c r="G14" i="6"/>
  <c r="M207" i="4"/>
  <c r="M495" i="4"/>
  <c r="M232" i="4"/>
  <c r="M231" i="4"/>
  <c r="M478" i="4"/>
  <c r="M487" i="4" s="1"/>
  <c r="E487" i="4"/>
  <c r="E498" i="4" s="1"/>
  <c r="M498" i="4" s="1"/>
  <c r="N39" i="5"/>
  <c r="M39" i="5"/>
  <c r="L39" i="5"/>
  <c r="K39" i="5"/>
  <c r="I39" i="5"/>
  <c r="L12" i="6" l="1"/>
  <c r="D14" i="6"/>
  <c r="L14" i="6" l="1"/>
  <c r="AA39" i="5"/>
  <c r="H39" i="5"/>
  <c r="P39" i="5" s="1"/>
  <c r="J238" i="4" l="1"/>
  <c r="J246" i="4" s="1"/>
  <c r="I238" i="4"/>
  <c r="I246" i="4" s="1"/>
  <c r="L238" i="4"/>
  <c r="L246" i="4" s="1"/>
  <c r="F238" i="4"/>
  <c r="F246" i="4" s="1"/>
  <c r="H238" i="4"/>
  <c r="H246" i="4" s="1"/>
  <c r="K238" i="4"/>
  <c r="K246" i="4" s="1"/>
  <c r="M233" i="4"/>
  <c r="E238" i="4"/>
  <c r="M235" i="4"/>
  <c r="G238" i="4"/>
  <c r="G246" i="4" s="1"/>
  <c r="M236" i="4"/>
  <c r="L20" i="6"/>
  <c r="M238" i="4" l="1"/>
  <c r="E246" i="4"/>
  <c r="M246" i="4" s="1"/>
  <c r="I41" i="5"/>
  <c r="N41" i="5"/>
  <c r="K29" i="4" l="1"/>
  <c r="K30" i="4" s="1"/>
  <c r="K247" i="4" s="1"/>
  <c r="F29" i="4"/>
  <c r="F30" i="4" s="1"/>
  <c r="F247" i="4" s="1"/>
  <c r="K41" i="5"/>
  <c r="L41" i="5"/>
  <c r="I29" i="4"/>
  <c r="I30" i="4" s="1"/>
  <c r="I247" i="4" s="1"/>
  <c r="O41" i="5"/>
  <c r="J41" i="5"/>
  <c r="H29" i="4" l="1"/>
  <c r="H30" i="4" s="1"/>
  <c r="H247" i="4" s="1"/>
  <c r="G29" i="4"/>
  <c r="G30" i="4" s="1"/>
  <c r="G247" i="4" s="1"/>
  <c r="L29" i="4"/>
  <c r="L30" i="4" s="1"/>
  <c r="L247" i="4" s="1"/>
  <c r="M41" i="5"/>
  <c r="J17" i="6" l="1"/>
  <c r="J18" i="6" s="1"/>
  <c r="E17" i="6"/>
  <c r="E18" i="6" s="1"/>
  <c r="AA41" i="5"/>
  <c r="H41" i="5"/>
  <c r="P41" i="5" s="1"/>
  <c r="M28" i="4"/>
  <c r="M22" i="4"/>
  <c r="E29" i="4"/>
  <c r="J29" i="4"/>
  <c r="J30" i="4" s="1"/>
  <c r="J247" i="4" s="1"/>
  <c r="J21" i="6"/>
  <c r="J23" i="6" l="1"/>
  <c r="J26" i="6"/>
  <c r="J28" i="6" s="1"/>
  <c r="F21" i="6"/>
  <c r="F23" i="6" s="1"/>
  <c r="H17" i="6"/>
  <c r="H18" i="6" s="1"/>
  <c r="K17" i="6"/>
  <c r="K18" i="6" s="1"/>
  <c r="K21" i="6"/>
  <c r="E21" i="6"/>
  <c r="E23" i="6" s="1"/>
  <c r="F17" i="6"/>
  <c r="F18" i="6" s="1"/>
  <c r="G21" i="6"/>
  <c r="G23" i="6" s="1"/>
  <c r="G17" i="6"/>
  <c r="G18" i="6" s="1"/>
  <c r="H21" i="6"/>
  <c r="H23" i="6" s="1"/>
  <c r="M29" i="4"/>
  <c r="E30" i="4"/>
  <c r="I21" i="6" l="1"/>
  <c r="I23" i="6" s="1"/>
  <c r="I17" i="6"/>
  <c r="I18" i="6" s="1"/>
  <c r="K23" i="6"/>
  <c r="K29" i="6"/>
  <c r="K31" i="6"/>
  <c r="L15" i="6"/>
  <c r="D21" i="6"/>
  <c r="D17" i="6"/>
  <c r="L19" i="6"/>
  <c r="J29" i="6"/>
  <c r="J31" i="6"/>
  <c r="E247" i="4"/>
  <c r="M247" i="4" s="1"/>
  <c r="M30" i="4"/>
  <c r="L17" i="6" l="1"/>
  <c r="D18" i="6"/>
  <c r="L18" i="6" s="1"/>
  <c r="D23" i="6"/>
  <c r="L21" i="6"/>
  <c r="L23" i="6" s="1"/>
  <c r="K24" i="6" s="1"/>
  <c r="E28" i="6" l="1"/>
  <c r="I28" i="6"/>
  <c r="F28" i="6"/>
  <c r="H28" i="6"/>
  <c r="G28" i="6"/>
  <c r="I24" i="6"/>
  <c r="L24" i="6"/>
  <c r="J24" i="6"/>
  <c r="G24" i="6"/>
  <c r="E24" i="6"/>
  <c r="F24" i="6"/>
  <c r="H24" i="6"/>
  <c r="D24" i="6"/>
  <c r="G31" i="6" l="1"/>
  <c r="G29" i="6"/>
  <c r="H29" i="6"/>
  <c r="H31" i="6"/>
  <c r="F31" i="6"/>
  <c r="F29" i="6"/>
  <c r="I29" i="6"/>
  <c r="I31" i="6"/>
  <c r="E31" i="6"/>
  <c r="E29" i="6"/>
  <c r="L26" i="6"/>
  <c r="D28" i="6"/>
  <c r="D31" i="6" l="1"/>
  <c r="D29" i="6"/>
  <c r="L29" i="6" s="1"/>
  <c r="L28" i="6"/>
  <c r="L31" i="6" s="1"/>
  <c r="H32" i="6" s="1"/>
  <c r="G32" i="6" l="1"/>
  <c r="D32" i="6"/>
  <c r="L32" i="6"/>
  <c r="J32" i="6"/>
  <c r="K32" i="6"/>
  <c r="F32" i="6"/>
  <c r="I32" i="6"/>
  <c r="E32" i="6"/>
</calcChain>
</file>

<file path=xl/sharedStrings.xml><?xml version="1.0" encoding="utf-8"?>
<sst xmlns="http://schemas.openxmlformats.org/spreadsheetml/2006/main" count="1799" uniqueCount="727">
  <si>
    <t>GAS COST OF SERVICE TEMPLATE</t>
  </si>
  <si>
    <t>GCOST</t>
  </si>
  <si>
    <r>
      <rPr>
        <b/>
        <sz val="12"/>
        <color theme="1"/>
        <rFont val="Aptos Narrow"/>
        <family val="2"/>
        <scheme val="minor"/>
      </rPr>
      <t xml:space="preserve">Tab A - RR Cross-Reference: </t>
    </r>
    <r>
      <rPr>
        <sz val="12"/>
        <color theme="1"/>
        <rFont val="Aptos Narrow"/>
        <family val="2"/>
        <scheme val="minor"/>
      </rPr>
      <t xml:space="preserve">Company's revenue requirement calculation per FERC account by adjustment. </t>
    </r>
  </si>
  <si>
    <r>
      <rPr>
        <b/>
        <sz val="12"/>
        <color theme="1"/>
        <rFont val="Aptos Narrow"/>
        <family val="2"/>
        <scheme val="minor"/>
      </rPr>
      <t>Tab B - Cost of Service Results:</t>
    </r>
    <r>
      <rPr>
        <sz val="12"/>
        <color theme="1"/>
        <rFont val="Aptos Narrow"/>
        <family val="2"/>
        <scheme val="minor"/>
      </rPr>
      <t xml:space="preserve"> Total costs by customer class on FERC account level.</t>
    </r>
  </si>
  <si>
    <r>
      <rPr>
        <b/>
        <sz val="12"/>
        <color theme="1"/>
        <rFont val="Aptos Narrow"/>
        <family val="2"/>
        <scheme val="minor"/>
      </rPr>
      <t xml:space="preserve">Tab C - Cost of Service Allocation Factors: </t>
    </r>
    <r>
      <rPr>
        <sz val="12"/>
        <color theme="1"/>
        <rFont val="Aptos Narrow"/>
        <family val="2"/>
        <scheme val="minor"/>
      </rPr>
      <t>Ratios used to allocate cost  by customer class on FERC account level.</t>
    </r>
  </si>
  <si>
    <r>
      <rPr>
        <b/>
        <sz val="12"/>
        <color theme="1"/>
        <rFont val="Aptos Narrow"/>
        <family val="2"/>
        <scheme val="minor"/>
      </rPr>
      <t xml:space="preserve">Tab D - Summary of Adjustments: </t>
    </r>
    <r>
      <rPr>
        <sz val="12"/>
        <color theme="1"/>
        <rFont val="Aptos Narrow"/>
        <family val="2"/>
        <scheme val="minor"/>
      </rPr>
      <t xml:space="preserve"> Summary of all adjustments accounted in the revenue requirement model.</t>
    </r>
  </si>
  <si>
    <r>
      <rPr>
        <b/>
        <sz val="12"/>
        <color theme="1"/>
        <rFont val="Aptos Narrow"/>
        <family val="2"/>
        <scheme val="minor"/>
      </rPr>
      <t xml:space="preserve">Tab E - Summary of Results: </t>
    </r>
    <r>
      <rPr>
        <sz val="12"/>
        <color theme="1"/>
        <rFont val="Aptos Narrow"/>
        <family val="2"/>
        <scheme val="minor"/>
      </rPr>
      <t xml:space="preserve"> Summary of revenue requirement model results.</t>
    </r>
  </si>
  <si>
    <t>Instructions</t>
  </si>
  <si>
    <t>Fill out every tab with the appropriate information.</t>
  </si>
  <si>
    <t>Add as many columns as necessary to tabs A, B, C, and E.</t>
  </si>
  <si>
    <t>If a FERC account is not used, please leave it blank. Please do not delete any unused rows.</t>
  </si>
  <si>
    <t xml:space="preserve">If a FERC account is not included in the templates, please contact Staff immediately. </t>
  </si>
  <si>
    <t>Special notes:</t>
  </si>
  <si>
    <t>Most Current Version as of:</t>
  </si>
  <si>
    <t>January 2024</t>
  </si>
  <si>
    <t>Check NOI</t>
  </si>
  <si>
    <t>Check Rate Base</t>
  </si>
  <si>
    <t>Tab A - Revenue Requirement Cross-Reference</t>
  </si>
  <si>
    <t>A</t>
  </si>
  <si>
    <t>B</t>
  </si>
  <si>
    <t>C</t>
  </si>
  <si>
    <t>RESTATING</t>
  </si>
  <si>
    <t>DEC 23 PROFORMA</t>
  </si>
  <si>
    <t>Line No.</t>
  </si>
  <si>
    <t>FERC Acct #</t>
  </si>
  <si>
    <t>Total Washington CBR/ROO</t>
  </si>
  <si>
    <t>REVENUES AND EXPENSES</t>
  </si>
  <si>
    <t>PASS-THROUGH REVENUE &amp; EXPENSE</t>
  </si>
  <si>
    <t>TEMPERATURE NORMALIZATION</t>
  </si>
  <si>
    <t>FEDERAL INCOME TAX</t>
  </si>
  <si>
    <t>TAX BENEFIT OF INTEREST</t>
  </si>
  <si>
    <t>BAD DEBTS</t>
  </si>
  <si>
    <t>RATE CASE EXPENSE</t>
  </si>
  <si>
    <t xml:space="preserve">EXCISE TAX </t>
  </si>
  <si>
    <t>EMPLOYEE INSURANCE</t>
  </si>
  <si>
    <t>INJURIES &amp; DAMAGES</t>
  </si>
  <si>
    <t>INCENTIVE PAY</t>
  </si>
  <si>
    <t>INVESTMENT PLAN</t>
  </si>
  <si>
    <t>INTEREST ON  CUSTOMER DEPOSITS</t>
  </si>
  <si>
    <t>PROPERTY AND LIAB INSURANCE</t>
  </si>
  <si>
    <t>DEFERRED G/L ON PROPERTY SALES</t>
  </si>
  <si>
    <t>D&amp;O INSURANCE</t>
  </si>
  <si>
    <t>PENSION PLAN</t>
  </si>
  <si>
    <t>WAGE INCREASE</t>
  </si>
  <si>
    <t>AMA TO EOP RATE BASE</t>
  </si>
  <si>
    <t>UPDATE DEPR RATES</t>
  </si>
  <si>
    <t>WUTC FILING FEE</t>
  </si>
  <si>
    <t>PRO FORMA O&amp;M</t>
  </si>
  <si>
    <t>REMOVE AMR PLANT AND DEPRECIATION</t>
  </si>
  <si>
    <t>AMI PLANT AND DEFERRAL</t>
  </si>
  <si>
    <t>ENVIRONMENTAL REMEDIATION</t>
  </si>
  <si>
    <t>ESTIMATED PLANT RETIREMENT RATE BASE</t>
  </si>
  <si>
    <t>TEST YEAR PLANT ROLL FORWARD</t>
  </si>
  <si>
    <t>PROVISIONAL PROFORMA RETIREMENT DEPRECIATION</t>
  </si>
  <si>
    <t>PROGRAMMATIC PROVISIONAL PROFORMA</t>
  </si>
  <si>
    <t>CUSTOMER DRIVEN PROGRAMMATIC PROVISIONAL PROFORMA</t>
  </si>
  <si>
    <t>SPECIFIC PROVISIONAL PROFORMA</t>
  </si>
  <si>
    <t>PROVISIONAL PROFORMA RETIREMENTS DEPRECIATION</t>
  </si>
  <si>
    <t>REMOVE TEST YEAR DEFERRALS</t>
  </si>
  <si>
    <t>REGULATORY FILING FEE DEFERRAL</t>
  </si>
  <si>
    <t>PFG</t>
  </si>
  <si>
    <t>LTIP</t>
  </si>
  <si>
    <t>TACOMA LNG PLANT DEFERRAL</t>
  </si>
  <si>
    <t>GAS REGULATORY ASSETS &amp; LIAB</t>
  </si>
  <si>
    <t>REMOVAL OF TACOMA LNG DISTRIBUTION UPGRADE</t>
  </si>
  <si>
    <t>OPEN</t>
  </si>
  <si>
    <t>Total Restating Adjustments</t>
  </si>
  <si>
    <t>ESTIMATED PLANT RETIREMENTS RATE BASE</t>
  </si>
  <si>
    <t>SPECIFIC  PROVISIONAL PROFORMA</t>
  </si>
  <si>
    <t>PROJECTED PROVISIONAL PROFORMA</t>
  </si>
  <si>
    <t>TACOMA LNG PLANT AND DEFERRAL - REMOVAL</t>
  </si>
  <si>
    <t>Total Proforma Adjustments</t>
  </si>
  <si>
    <t>Total Proforma and Restating Adjustments</t>
  </si>
  <si>
    <t>Subtotal Proforma Results of Operations</t>
  </si>
  <si>
    <t>Adjustment number</t>
  </si>
  <si>
    <t>Sum of restating adjustments</t>
  </si>
  <si>
    <t>Sum of proforma adjustments</t>
  </si>
  <si>
    <t>Natural Gas operating revenues</t>
  </si>
  <si>
    <t>Residential sales</t>
  </si>
  <si>
    <t>Commercial and industrial sales</t>
  </si>
  <si>
    <t>Other sales to public authorities</t>
  </si>
  <si>
    <t>Interdepartmental sales</t>
  </si>
  <si>
    <t>Intracompany transfers</t>
  </si>
  <si>
    <t>Total sales to ultimate customers</t>
  </si>
  <si>
    <t>Sales for resale</t>
  </si>
  <si>
    <t>Total sales of gas</t>
  </si>
  <si>
    <t>Provision for rate refunds</t>
  </si>
  <si>
    <t>Total revenues net of provision for rate refunds</t>
  </si>
  <si>
    <t>Revenues from transportation of gas of others through gathering facilities</t>
  </si>
  <si>
    <t>Revenues from transportation of gas of others through transmission facilities</t>
  </si>
  <si>
    <t>Revenues from transportation of gas of others through distribution facilities</t>
  </si>
  <si>
    <t>Total revenues from transportation of gas</t>
  </si>
  <si>
    <t>Revenues from storing gas of others</t>
  </si>
  <si>
    <t>Forfeited discounts</t>
  </si>
  <si>
    <t>Miscellaneous service revenues</t>
  </si>
  <si>
    <t>Sales of products extracted from natural gas</t>
  </si>
  <si>
    <t>Revenues from natural gas processed by others</t>
  </si>
  <si>
    <t>Incidental gasoline and oil sales</t>
  </si>
  <si>
    <t>Rent from gas property</t>
  </si>
  <si>
    <t>Interdepartmental rents</t>
  </si>
  <si>
    <t>Other gas revenues</t>
  </si>
  <si>
    <t>Total other operating revenues</t>
  </si>
  <si>
    <t>Total natural gas operating revenues</t>
  </si>
  <si>
    <t>Production expenses</t>
  </si>
  <si>
    <t>Manufactured gas production operation</t>
  </si>
  <si>
    <t>Steam expenses</t>
  </si>
  <si>
    <t>Other power expenses</t>
  </si>
  <si>
    <t>Coke oven expenses</t>
  </si>
  <si>
    <t>Producer gas expenses</t>
  </si>
  <si>
    <t>Water gas generating expenses</t>
  </si>
  <si>
    <t>Oil gas generating expenses</t>
  </si>
  <si>
    <t>Liquefied petroleum gas expenses</t>
  </si>
  <si>
    <t>Other process production expenses</t>
  </si>
  <si>
    <t>Fuel under coke ovens</t>
  </si>
  <si>
    <t>Producer gas fuel</t>
  </si>
  <si>
    <t>Water gas generator fuel</t>
  </si>
  <si>
    <t>Fuel for oil gas</t>
  </si>
  <si>
    <t>Fuel for liquefied petroleum gas process</t>
  </si>
  <si>
    <t>Other gas fuels</t>
  </si>
  <si>
    <t>Coal carbonized in coke ovens</t>
  </si>
  <si>
    <t>Oil for water gas</t>
  </si>
  <si>
    <t>Oil for oil gas</t>
  </si>
  <si>
    <t>Liquefied petroleum gas</t>
  </si>
  <si>
    <t>Raw materials for other gas processes</t>
  </si>
  <si>
    <t>Residuals expenses</t>
  </si>
  <si>
    <t>Residuals produced—credit</t>
  </si>
  <si>
    <t>Purification expenses</t>
  </si>
  <si>
    <t>Gas mixing expenses</t>
  </si>
  <si>
    <t>Duplicate charges—credit</t>
  </si>
  <si>
    <t>Miscellaneous production expenses</t>
  </si>
  <si>
    <t>Rents</t>
  </si>
  <si>
    <t>Maintenance supervision and engineering</t>
  </si>
  <si>
    <t>Maintenance of structures and improvements</t>
  </si>
  <si>
    <t>Maintenance of production equipment</t>
  </si>
  <si>
    <t>Total manufactured gas production expenses</t>
  </si>
  <si>
    <t>Natural gas well head purchases</t>
  </si>
  <si>
    <t>Natural gas well head purchases, intracompany transfers</t>
  </si>
  <si>
    <t>Natural gas field line purchases</t>
  </si>
  <si>
    <t>Natural gas gasoline plant outlet purchases</t>
  </si>
  <si>
    <t>Natural gas transmission line purchases</t>
  </si>
  <si>
    <t>Natural gas city gate purchases</t>
  </si>
  <si>
    <t>Liquefied natural gas purchases</t>
  </si>
  <si>
    <t>Other gas purchases</t>
  </si>
  <si>
    <t>Purchased gas cost adjustments</t>
  </si>
  <si>
    <t>Exchange gas</t>
  </si>
  <si>
    <t>Well expenses—Purchased gas.</t>
  </si>
  <si>
    <t>Operation of purchased gas measuring stations.</t>
  </si>
  <si>
    <t>Maintenance of purchased gas measuring stations.</t>
  </si>
  <si>
    <t>Purchased gas calculations expenses.</t>
  </si>
  <si>
    <t>Other purchased gas expenses.</t>
  </si>
  <si>
    <t>Gas withdrawn from storage—debit</t>
  </si>
  <si>
    <t>Gas delivered to storage—credit</t>
  </si>
  <si>
    <t>Withdrawals of liquefied natural gas held for processing—debt</t>
  </si>
  <si>
    <t>Deliveries of natural gas for processing—credit</t>
  </si>
  <si>
    <t>Gas used for compressor station fuel—credit</t>
  </si>
  <si>
    <t>Gas used for products extraction—credit</t>
  </si>
  <si>
    <t>Gas used for other utility operations—credit</t>
  </si>
  <si>
    <t>Other gas supply expenses</t>
  </si>
  <si>
    <t>Total other gas supply expenses</t>
  </si>
  <si>
    <t>Total production expenses</t>
  </si>
  <si>
    <t xml:space="preserve"> Natural Gas Storage, Terminaling and Processing Expenses</t>
  </si>
  <si>
    <t>Operation supervision and engineering</t>
  </si>
  <si>
    <t>Maps and records</t>
  </si>
  <si>
    <t>Wells expenses</t>
  </si>
  <si>
    <t>Lines expenses</t>
  </si>
  <si>
    <t>Compressor station expenses</t>
  </si>
  <si>
    <t>Compressor station fuel and power</t>
  </si>
  <si>
    <t>Measuring and regulating station expenses</t>
  </si>
  <si>
    <t>Exploration and development</t>
  </si>
  <si>
    <t>Gas losses</t>
  </si>
  <si>
    <t>Other expenses</t>
  </si>
  <si>
    <t>Storage well royalties</t>
  </si>
  <si>
    <t>Total underground storage expenses - operation</t>
  </si>
  <si>
    <t>Maintenance of reservoirs and wells</t>
  </si>
  <si>
    <t>Maintenance of lines</t>
  </si>
  <si>
    <t>Maintenance of compressor station equipment</t>
  </si>
  <si>
    <t>Maintenance of measuring and regulating station equipment</t>
  </si>
  <si>
    <t>Maintenance of purification equipment</t>
  </si>
  <si>
    <t>Maintenance of other equipment</t>
  </si>
  <si>
    <t>Total underground storage expenses - maintenance</t>
  </si>
  <si>
    <t>Operation labor and expenses</t>
  </si>
  <si>
    <t>Fuel</t>
  </si>
  <si>
    <t>Power</t>
  </si>
  <si>
    <t>Total other storage expenses - operation</t>
  </si>
  <si>
    <t>Maintenance of gas holders</t>
  </si>
  <si>
    <t>Maintenance of liquefaction equipment</t>
  </si>
  <si>
    <t>Maintenance of vaporizing equipment</t>
  </si>
  <si>
    <t>Maintenance of compressor equipment</t>
  </si>
  <si>
    <t>Maintenance of measuring and regulating equipment</t>
  </si>
  <si>
    <t>Total other storage expenses - maintenance</t>
  </si>
  <si>
    <t> Operation supervision and engineering</t>
  </si>
  <si>
    <t xml:space="preserve"> 8462 - Gas LNG Other Expenses - not included in the original template</t>
  </si>
  <si>
    <t>Total liquefied natural gas terminaling and processing expenses - operation</t>
  </si>
  <si>
    <t>Total natural gas storage, terminaling, and processing expenses</t>
  </si>
  <si>
    <t>Transmission expenses</t>
  </si>
  <si>
    <t>System control and load dispatching</t>
  </si>
  <si>
    <t>Communication system expenses</t>
  </si>
  <si>
    <t>Compressor station labor and expenses</t>
  </si>
  <si>
    <t>Gas for compressor station fuel</t>
  </si>
  <si>
    <t>Other fuel and power for compressor stations</t>
  </si>
  <si>
    <t>Mains expenses</t>
  </si>
  <si>
    <t>Transmission and compression of gas by others</t>
  </si>
  <si>
    <t>Total transmission expenses - operation</t>
  </si>
  <si>
    <t>Maintenance of mains</t>
  </si>
  <si>
    <t>Maintenance of communication equipment</t>
  </si>
  <si>
    <t>Total transmission expenses - maintenance</t>
  </si>
  <si>
    <t>Total transmission expenses</t>
  </si>
  <si>
    <t>Distribution expenses</t>
  </si>
  <si>
    <t>Distribution load dispatching</t>
  </si>
  <si>
    <t>Compressor station fuel and power (major only)</t>
  </si>
  <si>
    <t>Mains and services expenses</t>
  </si>
  <si>
    <t>Measuring and regulating station expenses—general</t>
  </si>
  <si>
    <t>Measuring and regulating station expenses—industrial</t>
  </si>
  <si>
    <t>Measuring and regulating station expenses—city gate check stations</t>
  </si>
  <si>
    <t>Meter and house regulator expenses</t>
  </si>
  <si>
    <t>Customer installations expenses</t>
  </si>
  <si>
    <t>Total distribution expenses - operation</t>
  </si>
  <si>
    <t>Maintenance of measuring and regulating station equipment—general</t>
  </si>
  <si>
    <t>Maintenance of measuring and regulating station equipment—industrial</t>
  </si>
  <si>
    <t>Maintenance of measuring and regulating station equipment—city gate</t>
  </si>
  <si>
    <t>Maintenance of services</t>
  </si>
  <si>
    <t>Maintenance of meters and house regulators</t>
  </si>
  <si>
    <t>Total distribution expenses - maintenance</t>
  </si>
  <si>
    <t>Total distribution expenses</t>
  </si>
  <si>
    <t>Customer account expenses</t>
  </si>
  <si>
    <t xml:space="preserve">Supervision </t>
  </si>
  <si>
    <t>Meter reading expenses</t>
  </si>
  <si>
    <t>Customer records and collection expenses</t>
  </si>
  <si>
    <t>Uncollectible accounts</t>
  </si>
  <si>
    <t xml:space="preserve">Miscellaneous customer accounts expenses </t>
  </si>
  <si>
    <t>Total customer account expenses</t>
  </si>
  <si>
    <t>Customer service and informational expenses</t>
  </si>
  <si>
    <t xml:space="preserve">Customer assistance expenses </t>
  </si>
  <si>
    <t xml:space="preserve">Informational and instructional advertising expenses </t>
  </si>
  <si>
    <t>Miscellaneous customer service and informational expenses</t>
  </si>
  <si>
    <t>Total customer service and informational expenses</t>
  </si>
  <si>
    <t>Sales expenses</t>
  </si>
  <si>
    <t>Supervision</t>
  </si>
  <si>
    <t>Demonstrating and selling expenses</t>
  </si>
  <si>
    <t>Advertising expenses</t>
  </si>
  <si>
    <t>Miscellaneous sales expenses</t>
  </si>
  <si>
    <t>Total sales expenses</t>
  </si>
  <si>
    <t>Administrative and general expenses</t>
  </si>
  <si>
    <t>Administrative and general salaries</t>
  </si>
  <si>
    <t>Office supplies and expenses</t>
  </si>
  <si>
    <t>Administrative expenses transferred—Credit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</si>
  <si>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</si>
  <si>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</si>
  <si>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</si>
  <si>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</si>
  <si>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</si>
  <si>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expenses</t>
  </si>
  <si>
    <t>Duplicate charges—Credit</t>
  </si>
  <si>
    <t>General advertising expenses</t>
  </si>
  <si>
    <t>Miscellaneous general expenses</t>
  </si>
  <si>
    <t>Maintenance of general plant</t>
  </si>
  <si>
    <t>Total administrative and general expenses</t>
  </si>
  <si>
    <t>Depreciation expenses</t>
  </si>
  <si>
    <t>Depreciation expense production</t>
  </si>
  <si>
    <t xml:space="preserve">Depreciation expense storage and terminaling </t>
  </si>
  <si>
    <t>Depreciation expense transmission</t>
  </si>
  <si>
    <t>Depreciation expense distribution</t>
  </si>
  <si>
    <t>Depreciation expense general plant</t>
  </si>
  <si>
    <t>Depreciation expense common</t>
  </si>
  <si>
    <t>Depreciation expense for asset retirement obligation  production</t>
  </si>
  <si>
    <t>Depreciation expense for asset retirement obligation  storage and terminaling</t>
  </si>
  <si>
    <t>Depreciation expense for asset retirement obligation  transmission</t>
  </si>
  <si>
    <t>Depreciation expense for asset retirement obligation  distribution</t>
  </si>
  <si>
    <t>Depreciation expense for asset retirement obligation  general plant</t>
  </si>
  <si>
    <t>Depreciation expense for asset retirement obligation  common</t>
  </si>
  <si>
    <t>Total depreciation expenses</t>
  </si>
  <si>
    <t>Amortization expenses</t>
  </si>
  <si>
    <t>Amortization and depletion of producing natural gas land and land</t>
  </si>
  <si>
    <t>Amortization of underground storage land and land rights</t>
  </si>
  <si>
    <t>Amortization of other limited-term gas plant</t>
  </si>
  <si>
    <t>Amortization of other gas plant</t>
  </si>
  <si>
    <t>Amortization of gas plant acquisition adjustments</t>
  </si>
  <si>
    <t>Amortization of property losses, unrecovered plant and regulatory</t>
  </si>
  <si>
    <t>Amortization of conversion expense</t>
  </si>
  <si>
    <t>Total amortization expenses</t>
  </si>
  <si>
    <t>Regulatory debits and credits</t>
  </si>
  <si>
    <t>Regulatory debits</t>
  </si>
  <si>
    <t xml:space="preserve">Regulatory credits </t>
  </si>
  <si>
    <t>Total regulatory debits and credits</t>
  </si>
  <si>
    <t>Taxes</t>
  </si>
  <si>
    <t xml:space="preserve">Taxes other than income </t>
  </si>
  <si>
    <t>Income Taxes - federal taxes utility operating income</t>
  </si>
  <si>
    <t>Income Taxes - other taxes utility operating income</t>
  </si>
  <si>
    <t>Provision for deferred income taxes—credit, utility operating income</t>
  </si>
  <si>
    <t>Investment Tax credit Adj.</t>
  </si>
  <si>
    <t>Total taxes</t>
  </si>
  <si>
    <t>Various utility operating income items</t>
  </si>
  <si>
    <t>Gains from disposition of utility plant</t>
  </si>
  <si>
    <t>Losses from disposition of utility plant</t>
  </si>
  <si>
    <t>Revenues from natural gas plant leased to others</t>
  </si>
  <si>
    <t>Expenses of natural gas plant leased to others</t>
  </si>
  <si>
    <t>Other utility operating income</t>
  </si>
  <si>
    <t>Accretion expense</t>
  </si>
  <si>
    <t>Total various utility operating income items</t>
  </si>
  <si>
    <t>Total natural gas operating expenses</t>
  </si>
  <si>
    <t>Net Operating Income = natural gas operating revenues - natural gas operating expenses</t>
  </si>
  <si>
    <t>Natural gas plant in service</t>
  </si>
  <si>
    <t>Organization</t>
  </si>
  <si>
    <t>Franchises and consents</t>
  </si>
  <si>
    <t>Miscellaneous intangible plant</t>
  </si>
  <si>
    <t>o</t>
  </si>
  <si>
    <t xml:space="preserve">Total intangible plant </t>
  </si>
  <si>
    <t>Land and land rights</t>
  </si>
  <si>
    <t>Structures and improvements</t>
  </si>
  <si>
    <t>Liquefied petroleum gas equipment</t>
  </si>
  <si>
    <t>Other equipment</t>
  </si>
  <si>
    <t>Asset retirement costs for manufactured gas production plant</t>
  </si>
  <si>
    <t>Total manufactured gas production plant</t>
  </si>
  <si>
    <t>Land</t>
  </si>
  <si>
    <t>Rights-of-way</t>
  </si>
  <si>
    <t>Wells</t>
  </si>
  <si>
    <t>Storage leaseholds and rights</t>
  </si>
  <si>
    <t>Reservoirs</t>
  </si>
  <si>
    <t>Nonrecoverable natural gas</t>
  </si>
  <si>
    <t>Lines</t>
  </si>
  <si>
    <t>Compressor station equipment</t>
  </si>
  <si>
    <t>Measuring and regulating equipment</t>
  </si>
  <si>
    <t>Purification equipment</t>
  </si>
  <si>
    <t>Asset retirement costs for underground storage plant</t>
  </si>
  <si>
    <t xml:space="preserve">Total underground storage plant </t>
  </si>
  <si>
    <t>Gas holders</t>
  </si>
  <si>
    <t>Liquefaction Equipment</t>
  </si>
  <si>
    <t>Vaporizing Equipment</t>
  </si>
  <si>
    <t>Compressor Equipment</t>
  </si>
  <si>
    <t>Measuring and Regulating Equipment</t>
  </si>
  <si>
    <t>Other Equipment</t>
  </si>
  <si>
    <t>Asset Retirement Costs for Other Storage Plant</t>
  </si>
  <si>
    <t xml:space="preserve">Total other storage plant </t>
  </si>
  <si>
    <t>Land and Land Rights</t>
  </si>
  <si>
    <t>Structures and Improvements</t>
  </si>
  <si>
    <t>LNG Processing Terminal Equipment</t>
  </si>
  <si>
    <t>LNG Transportation Equipment</t>
  </si>
  <si>
    <t>Compressor Station Equipment</t>
  </si>
  <si>
    <t>Communications Equipment</t>
  </si>
  <si>
    <t>Asset Retirement Costs for LNG Processing Plant</t>
  </si>
  <si>
    <t>Total base load liquefied natural gas terminaling and processing plant</t>
  </si>
  <si>
    <t>Mains</t>
  </si>
  <si>
    <t>Measuring and regulating station equipment</t>
  </si>
  <si>
    <t>Communication equipment</t>
  </si>
  <si>
    <t>Asset retirement costs for transmission plant</t>
  </si>
  <si>
    <t xml:space="preserve">Total transmission plant </t>
  </si>
  <si>
    <t xml:space="preserve"> Easements</t>
  </si>
  <si>
    <t>Measuring and regulating station equipment—general</t>
  </si>
  <si>
    <t>Measuring and regulating station equipment—city gate check stations</t>
  </si>
  <si>
    <t>Services</t>
  </si>
  <si>
    <t>Meters</t>
  </si>
  <si>
    <t>Meter installations</t>
  </si>
  <si>
    <t>House regulators</t>
  </si>
  <si>
    <t>House regulatory installations</t>
  </si>
  <si>
    <t>Industrial measuring and regulating station equipment</t>
  </si>
  <si>
    <t>Other property on customers' premises</t>
  </si>
  <si>
    <t>Asset retirement costs for distribution plant</t>
  </si>
  <si>
    <t xml:space="preserve">Total distribution plant </t>
  </si>
  <si>
    <t>Office furniture and equipment</t>
  </si>
  <si>
    <t xml:space="preserve"> Computer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</si>
  <si>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</si>
  <si>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</si>
  <si>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</si>
  <si>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</si>
  <si>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</si>
  <si>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</si>
  <si>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 xml:space="preserve">Other tangible property </t>
  </si>
  <si>
    <t>Asset retirement costs for general plant</t>
  </si>
  <si>
    <t xml:space="preserve">Total general plant </t>
  </si>
  <si>
    <t>Total natural gas plant in service</t>
  </si>
  <si>
    <t>Property under capital leases</t>
  </si>
  <si>
    <t xml:space="preserve">Intangible plant </t>
  </si>
  <si>
    <r>
      <t>Production</t>
    </r>
    <r>
      <rPr>
        <b/>
        <sz val="12"/>
        <rFont val="Aptos Narrow"/>
        <family val="2"/>
        <scheme val="minor"/>
      </rPr>
      <t xml:space="preserve"> </t>
    </r>
    <r>
      <rPr>
        <sz val="12"/>
        <rFont val="Aptos Narrow"/>
        <family val="2"/>
        <scheme val="minor"/>
      </rPr>
      <t>plant</t>
    </r>
  </si>
  <si>
    <t>Natural gas storage and processing plant</t>
  </si>
  <si>
    <t xml:space="preserve">Transmission plant </t>
  </si>
  <si>
    <t xml:space="preserve">Distribution plant </t>
  </si>
  <si>
    <t xml:space="preserve">General plant </t>
  </si>
  <si>
    <t>Total property under capital leases</t>
  </si>
  <si>
    <t>Gas plant purchased or sold</t>
  </si>
  <si>
    <t>Total gas plant purchased or sold</t>
  </si>
  <si>
    <t>Gas plant leased to others</t>
  </si>
  <si>
    <t>Production plant</t>
  </si>
  <si>
    <t>Total gas plant leased to others</t>
  </si>
  <si>
    <t>Gas plant held for future use</t>
  </si>
  <si>
    <t>Total natural gas plant for future use</t>
  </si>
  <si>
    <t>Completed construction not classified</t>
  </si>
  <si>
    <t>Total completed construction not classified</t>
  </si>
  <si>
    <t>Construction work in progress</t>
  </si>
  <si>
    <t>Total construction work in progress</t>
  </si>
  <si>
    <t>Land and land rights - 304</t>
  </si>
  <si>
    <t>Structures and improvements - 305</t>
  </si>
  <si>
    <t>Liquefied petroleum gas equipment - 311</t>
  </si>
  <si>
    <t>Other equipment - 320</t>
  </si>
  <si>
    <t>Asset retirement costs for manufactured gas production plant - 321</t>
  </si>
  <si>
    <t>Total production plant</t>
  </si>
  <si>
    <t>Land -350.1</t>
  </si>
  <si>
    <t>Rights-of-way - 350.2</t>
  </si>
  <si>
    <t>Structures and improvements - 351</t>
  </si>
  <si>
    <t>Wells - 352</t>
  </si>
  <si>
    <t>Storage leaseholds and rights - 352.1</t>
  </si>
  <si>
    <t>Reservoirs - 352.2</t>
  </si>
  <si>
    <t>Nonrecoverable natural gas - 352.3</t>
  </si>
  <si>
    <t>Lines - 353</t>
  </si>
  <si>
    <t>Compressor station equipment - 354</t>
  </si>
  <si>
    <t>Measuring and regulating equipment - 355</t>
  </si>
  <si>
    <t>Purification equipment - 356</t>
  </si>
  <si>
    <t>Other equipment - 357</t>
  </si>
  <si>
    <t>Asset retirement costs for underground storage plant - 358</t>
  </si>
  <si>
    <t>Land and land rights - 360</t>
  </si>
  <si>
    <t>Structures and improvements - 361</t>
  </si>
  <si>
    <t>Gas holders - 362</t>
  </si>
  <si>
    <t>Purification equipment - 363</t>
  </si>
  <si>
    <t>Liquefaction Equipment - 363.1</t>
  </si>
  <si>
    <t>Vaporizing Equipment - 363.2</t>
  </si>
  <si>
    <t>Compressor Equipment - 363.3</t>
  </si>
  <si>
    <t>Measuring and Regulating Equipment - 363.4</t>
  </si>
  <si>
    <t>Other Equipment - 363.5</t>
  </si>
  <si>
    <t>Asset Retirement Costs for Other Storage Plant - 363.6</t>
  </si>
  <si>
    <t>Land and Land Rights - 364.1</t>
  </si>
  <si>
    <t>Structures and Improvements - 364.2</t>
  </si>
  <si>
    <t>LNG Processing Terminal Equipment - 364.3</t>
  </si>
  <si>
    <t>LNG Transportation Equipment - 364.4</t>
  </si>
  <si>
    <t>Measuring and Regulating Equipment - 364.5</t>
  </si>
  <si>
    <t>Compressor Station Equipment - 364.6</t>
  </si>
  <si>
    <t>Communications Equipment - 364.7</t>
  </si>
  <si>
    <t>Other Equipment - 364.8</t>
  </si>
  <si>
    <t>Asset Retirement Costs for LNG Processing Plant - 364.9</t>
  </si>
  <si>
    <t>Total natural gas storage and processing plant</t>
  </si>
  <si>
    <t>Land and land rights - 365.1</t>
  </si>
  <si>
    <t>Rights-of-way - 365.2</t>
  </si>
  <si>
    <t>Structures and improvements - 366</t>
  </si>
  <si>
    <t>Mains - 367</t>
  </si>
  <si>
    <t>Compressor station equipment - 368</t>
  </si>
  <si>
    <t>Measuring and regulating station equipment - 369</t>
  </si>
  <si>
    <t>Communication equipment - 370</t>
  </si>
  <si>
    <t>Other equipment - 371</t>
  </si>
  <si>
    <t>Asset retirement costs for transmission plant - 372</t>
  </si>
  <si>
    <t>Land and land rights - 374</t>
  </si>
  <si>
    <t>Structures and improvements - 375</t>
  </si>
  <si>
    <t>Mains - 376</t>
  </si>
  <si>
    <t>Compressor station equipment - 377</t>
  </si>
  <si>
    <t>Measuring and regulating station equipment—general - 378</t>
  </si>
  <si>
    <t>Measuring and reg. station equip.—city gate check stations - 379</t>
  </si>
  <si>
    <t>Services - 380</t>
  </si>
  <si>
    <t>Meters - 381</t>
  </si>
  <si>
    <t>Meter installations - 382</t>
  </si>
  <si>
    <t>House regulators - 383</t>
  </si>
  <si>
    <t>House regulatory installations - 384</t>
  </si>
  <si>
    <t>Industrial measuring and regulating station equipment - 385</t>
  </si>
  <si>
    <t>Other property on customers' premises - 386</t>
  </si>
  <si>
    <t>Other equipment - 387</t>
  </si>
  <si>
    <t>Asset retirement costs for distribution plant - 388</t>
  </si>
  <si>
    <t>Land and land rights - 389</t>
  </si>
  <si>
    <t>Structures and improvements - 390</t>
  </si>
  <si>
    <t>Office furniture and equipment - 391</t>
  </si>
  <si>
    <t>Transportation equipment - 392</t>
  </si>
  <si>
    <t>Stores equipment - 393</t>
  </si>
  <si>
    <t>Tools, shop and garage equipment - 394</t>
  </si>
  <si>
    <t>Laboratory equipment - 395</t>
  </si>
  <si>
    <t>Power operated equipment - 396</t>
  </si>
  <si>
    <t>Communication equipment - 397</t>
  </si>
  <si>
    <t>Miscellaneous equipment - 398</t>
  </si>
  <si>
    <t>Other tangible property - 399</t>
  </si>
  <si>
    <t>Asset retirement costs for general plant - 399.1</t>
  </si>
  <si>
    <t>RWIP/COR/Salvage</t>
  </si>
  <si>
    <t>Total accumulated provision for depreciation of natural gas utility plant</t>
  </si>
  <si>
    <t>Accumulated provision for amortization of natural gas utility plant</t>
  </si>
  <si>
    <t>Natural gas plant acquisition adjustments</t>
  </si>
  <si>
    <t>Total natural gas plant acquisition adjustments</t>
  </si>
  <si>
    <t>Accumulated provision for asset acquisition adjustments</t>
  </si>
  <si>
    <t>Total accumulated provision for asset acquisition adjustments</t>
  </si>
  <si>
    <t>Natural Gas</t>
  </si>
  <si>
    <t>Gas stored - base gas</t>
  </si>
  <si>
    <t>System balancing gas</t>
  </si>
  <si>
    <t>Gas stored in reservoirs and pipelines - noncurrent</t>
  </si>
  <si>
    <t>Gas owed to system gas</t>
  </si>
  <si>
    <t>Total natural gas</t>
  </si>
  <si>
    <t xml:space="preserve"> Total net plant</t>
  </si>
  <si>
    <t>Prepayments</t>
  </si>
  <si>
    <t>Total prepayments</t>
  </si>
  <si>
    <t>Total current and accrued assets</t>
  </si>
  <si>
    <t>Deferred debits</t>
  </si>
  <si>
    <t>Other regulatory assets</t>
  </si>
  <si>
    <t>Miscellaneous deferred debits</t>
  </si>
  <si>
    <t>Clearing Account</t>
  </si>
  <si>
    <t>Accumulated deferred income taxes</t>
  </si>
  <si>
    <t>Total deferred debits</t>
  </si>
  <si>
    <t>Other non 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</si>
  <si>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</si>
  <si>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</si>
  <si>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</si>
  <si>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</si>
  <si>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Accumulated provision for rate refunds</t>
  </si>
  <si>
    <t>Asset retirement obligations</t>
  </si>
  <si>
    <t>Total other non current liabilities</t>
  </si>
  <si>
    <t>Customer deposits</t>
  </si>
  <si>
    <t>Total current and accrued liabilities</t>
  </si>
  <si>
    <t>Deferred  credits</t>
  </si>
  <si>
    <t>Other deferred credits</t>
  </si>
  <si>
    <t>Accumulated deferred income taxes—accelerated amortization property</t>
  </si>
  <si>
    <t>Accumulated deferred income taxes—other property</t>
  </si>
  <si>
    <t>Accumulated deferred income taxes—other</t>
  </si>
  <si>
    <t>Accumulated deferred investment tax credits</t>
  </si>
  <si>
    <t>Customer advances for construction</t>
  </si>
  <si>
    <t>Other regulatory liabilities</t>
  </si>
  <si>
    <t>Total deferred credits</t>
  </si>
  <si>
    <t>Working capital allowance</t>
  </si>
  <si>
    <t>N/A</t>
  </si>
  <si>
    <t>Total working capital allowance</t>
  </si>
  <si>
    <t>Total rate base</t>
  </si>
  <si>
    <t xml:space="preserve">   Revenue Requirement Impact</t>
  </si>
  <si>
    <t xml:space="preserve">   Change in rate base</t>
  </si>
  <si>
    <t>ROR</t>
  </si>
  <si>
    <t>Tab D - Summary of Adjustments</t>
  </si>
  <si>
    <t>UTILITY COMPANY</t>
  </si>
  <si>
    <t>Summary of Adjustments</t>
  </si>
  <si>
    <t>Service territory : Washington</t>
  </si>
  <si>
    <t>Service: Natural Gas</t>
  </si>
  <si>
    <t>Service = Electric</t>
  </si>
  <si>
    <t>Time period : Twelve Months ended MONTH DAY, YEAR</t>
  </si>
  <si>
    <t>D</t>
  </si>
  <si>
    <t>E</t>
  </si>
  <si>
    <t>F</t>
  </si>
  <si>
    <t>G</t>
  </si>
  <si>
    <t>H</t>
  </si>
  <si>
    <t>I</t>
  </si>
  <si>
    <t>Restating Adjustments</t>
  </si>
  <si>
    <t>Washington Natural Gas</t>
  </si>
  <si>
    <t>Column</t>
  </si>
  <si>
    <t>Work paper reference</t>
  </si>
  <si>
    <t>Description of Adjustment</t>
  </si>
  <si>
    <t xml:space="preserve">NOI   </t>
  </si>
  <si>
    <t>Rate Base</t>
  </si>
  <si>
    <t>Revenue Requirement</t>
  </si>
  <si>
    <t>Conversion Factor</t>
  </si>
  <si>
    <t>NG-ROO</t>
  </si>
  <si>
    <t>GAS DECARBONIZATION STUDY DEFERRAL AMORTIZATION</t>
  </si>
  <si>
    <t>check==&gt;</t>
  </si>
  <si>
    <t xml:space="preserve">     Restated Total</t>
  </si>
  <si>
    <t>Proforma Adjustments</t>
  </si>
  <si>
    <t>NG-PREV</t>
  </si>
  <si>
    <t xml:space="preserve">     Pro Forma Total</t>
  </si>
  <si>
    <t>Total Revenue Requirement Change</t>
  </si>
  <si>
    <t>Tab B - Cost of Service Results</t>
  </si>
  <si>
    <t>J</t>
  </si>
  <si>
    <t>K</t>
  </si>
  <si>
    <t>Total</t>
  </si>
  <si>
    <t>Gas LNG Other Expenses</t>
  </si>
  <si>
    <t>Easements</t>
  </si>
  <si>
    <t>Computer Equipment</t>
  </si>
  <si>
    <t>Other tangible property</t>
  </si>
  <si>
    <t>Accumulated provision for depreciation of natural gas utility plant</t>
  </si>
  <si>
    <t>Organization - 301</t>
  </si>
  <si>
    <t>Franchises and consents - 302</t>
  </si>
  <si>
    <t>Miscellaneous intangible plant - 303</t>
  </si>
  <si>
    <t>Easements - 374.2</t>
  </si>
  <si>
    <t>Computer Equipment - 391.2</t>
  </si>
  <si>
    <t>n/a</t>
  </si>
  <si>
    <t>Tab C - Cost of Service Allocation Factors</t>
  </si>
  <si>
    <t>L</t>
  </si>
  <si>
    <t>M</t>
  </si>
  <si>
    <t>N</t>
  </si>
  <si>
    <t>O</t>
  </si>
  <si>
    <t>P</t>
  </si>
  <si>
    <t>Costs</t>
  </si>
  <si>
    <t>Description</t>
  </si>
  <si>
    <t>Acronym</t>
  </si>
  <si>
    <t>Functionalization</t>
  </si>
  <si>
    <t>Classification</t>
  </si>
  <si>
    <t>Allocation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</si>
  <si>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</si>
  <si>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</si>
  <si>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</si>
  <si>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</si>
  <si>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</si>
  <si>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</si>
  <si>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Exclusive Interruptible (88T)</t>
  </si>
  <si>
    <t>Contracts</t>
  </si>
  <si>
    <t>TOTAL</t>
  </si>
  <si>
    <t>Customer Expenses</t>
  </si>
  <si>
    <t>Allocation of Account 903</t>
  </si>
  <si>
    <t>ACT_903</t>
  </si>
  <si>
    <t>Customer</t>
  </si>
  <si>
    <t>External Alloc</t>
  </si>
  <si>
    <t>All Mains Expenses</t>
  </si>
  <si>
    <t>Results of All Mains</t>
  </si>
  <si>
    <t>ALL_MAINS</t>
  </si>
  <si>
    <t>Various</t>
  </si>
  <si>
    <t>Sales Revenue</t>
  </si>
  <si>
    <t>Commercial &amp; Industrial Sales Revenue</t>
  </si>
  <si>
    <t>C&amp;I_REV</t>
  </si>
  <si>
    <t>Revenue</t>
  </si>
  <si>
    <t>Common Expenses</t>
  </si>
  <si>
    <t>Weather Normalized Volumes</t>
  </si>
  <si>
    <t>COM_1</t>
  </si>
  <si>
    <t>Common</t>
  </si>
  <si>
    <t>Commodity</t>
  </si>
  <si>
    <t>Weather Normalized Volumes (excl. Transportation)</t>
  </si>
  <si>
    <t>COM1XT</t>
  </si>
  <si>
    <t>Distribution Plant</t>
  </si>
  <si>
    <t>Direct Assignment for Contracts</t>
  </si>
  <si>
    <t>DIR_MAINS</t>
  </si>
  <si>
    <t>Distribution</t>
  </si>
  <si>
    <t>Demand</t>
  </si>
  <si>
    <t>Intangible Plant, Customer Expenses</t>
  </si>
  <si>
    <t>Average Customers</t>
  </si>
  <si>
    <t>CUST</t>
  </si>
  <si>
    <t>Other Rate Base</t>
  </si>
  <si>
    <t>Customer Deposit</t>
  </si>
  <si>
    <t>Cust_Deposit</t>
  </si>
  <si>
    <t>Customer Accounts</t>
  </si>
  <si>
    <t>CUSTACC</t>
  </si>
  <si>
    <t>Internal Alloc</t>
  </si>
  <si>
    <t>Customers (excl. transport)</t>
  </si>
  <si>
    <t>CUSTXT</t>
  </si>
  <si>
    <t>Cust. Adv. in Aid of Construction (# cust)</t>
  </si>
  <si>
    <t>DIR_252</t>
  </si>
  <si>
    <t>Distr. Plant - Services</t>
  </si>
  <si>
    <t>DIR_380</t>
  </si>
  <si>
    <t>Distribution Expenses</t>
  </si>
  <si>
    <t>Distribution Maintenance Expenses Labor</t>
  </si>
  <si>
    <t>DIST_ML</t>
  </si>
  <si>
    <t>Distribution Operation Expenses Labor</t>
  </si>
  <si>
    <t>DIST_OL</t>
  </si>
  <si>
    <t>DISTPT</t>
  </si>
  <si>
    <t>Varous</t>
  </si>
  <si>
    <t>Mains &amp; Services</t>
  </si>
  <si>
    <t>DMAINS_SERV</t>
  </si>
  <si>
    <t>General Plant, Common Expenses</t>
  </si>
  <si>
    <t>General Plant</t>
  </si>
  <si>
    <t>GENPLT</t>
  </si>
  <si>
    <t>Production Plant, Natural Gas Storage &amp; Processing Plant, LNG Plant, Other Rate Base, Natural Gas Storage &amp; Processing Expenses</t>
  </si>
  <si>
    <t>Incremental Winter Sales Throughput</t>
  </si>
  <si>
    <t>INCR_WNTR</t>
  </si>
  <si>
    <t>Storage</t>
  </si>
  <si>
    <t>Intangible Plant</t>
  </si>
  <si>
    <t>INTGPLT</t>
  </si>
  <si>
    <t>Peak Day (excl. transport)</t>
  </si>
  <si>
    <t>LNGMAINS</t>
  </si>
  <si>
    <t>LNG Expenses</t>
  </si>
  <si>
    <t>LNG Plant</t>
  </si>
  <si>
    <t>LNGPLT</t>
  </si>
  <si>
    <t>Distribution Plant, Distribution Expenses</t>
  </si>
  <si>
    <t>Peak and Average for Mains</t>
  </si>
  <si>
    <t>MAINS</t>
  </si>
  <si>
    <t>Mains Plant</t>
  </si>
  <si>
    <t>MAINSPLT</t>
  </si>
  <si>
    <t>Meters &amp; House Regulators</t>
  </si>
  <si>
    <t>MRHREG</t>
  </si>
  <si>
    <t>Regulators - Acc 385</t>
  </si>
  <si>
    <t>MTRS_385</t>
  </si>
  <si>
    <t>Customer Meters - Acc 381</t>
  </si>
  <si>
    <t>MTRS_CUS</t>
  </si>
  <si>
    <t>Meters Installation - Acc 382</t>
  </si>
  <si>
    <t>MTRS_INST</t>
  </si>
  <si>
    <t>Other Rate Base, Common Expenses</t>
  </si>
  <si>
    <t>O&amp;M</t>
  </si>
  <si>
    <t>OM</t>
  </si>
  <si>
    <t>O&amp;M Labor</t>
  </si>
  <si>
    <t>OML</t>
  </si>
  <si>
    <t>Non-Firm Revenue</t>
  </si>
  <si>
    <t>Other Revenues</t>
  </si>
  <si>
    <t>OTHREV</t>
  </si>
  <si>
    <t>Peak Day (Design Day)</t>
  </si>
  <si>
    <t>PDAY</t>
  </si>
  <si>
    <t>Intangible Plant, General Plant, Other Rate Base</t>
  </si>
  <si>
    <t>Total Plant w/o General Plant and Intangible Plant</t>
  </si>
  <si>
    <t>PLTxGN_INT</t>
  </si>
  <si>
    <t>Total Plant w/o Intangible Plant</t>
  </si>
  <si>
    <t>PLTxINT</t>
  </si>
  <si>
    <t>Production Plant</t>
  </si>
  <si>
    <t>PRODPT</t>
  </si>
  <si>
    <t>Total Rate Base</t>
  </si>
  <si>
    <t>RATEBASE</t>
  </si>
  <si>
    <t>Residential Sales Revenue</t>
  </si>
  <si>
    <t>RES_REV</t>
  </si>
  <si>
    <t>All Plant, All Expenses</t>
  </si>
  <si>
    <t>Total Revenue Requirement w/ Gross-Up Items</t>
  </si>
  <si>
    <t>REVREQxGRSUP</t>
  </si>
  <si>
    <t>SERV</t>
  </si>
  <si>
    <t>Production Expenses, Natural Gas Storage &amp; Processing Expenses</t>
  </si>
  <si>
    <t>Storage Plant</t>
  </si>
  <si>
    <t>STORPT</t>
  </si>
  <si>
    <t>Sales Revenue, Common Expenses</t>
  </si>
  <si>
    <t>Sales &amp; Transportation Margin Revenue</t>
  </si>
  <si>
    <t>STREV</t>
  </si>
  <si>
    <t>Intangible Plant, Production Plant, Natural Gas Storage &amp; Processing Plant, Distribution Plant, General Plant, LNG Plant, Common Expenses</t>
  </si>
  <si>
    <t>Total Plant</t>
  </si>
  <si>
    <t>TOTPLT</t>
  </si>
  <si>
    <t>Transportation Revenue</t>
  </si>
  <si>
    <t>TRANSREV</t>
  </si>
  <si>
    <t xml:space="preserve">Uncollectibles </t>
  </si>
  <si>
    <t>UNCOLLECT</t>
  </si>
  <si>
    <t>Natural Gas Storage &amp; Processing Plant, Natural Gas Storage &amp; Processing Expenses</t>
  </si>
  <si>
    <t>Winter Throughput</t>
  </si>
  <si>
    <t>WNTR_COM</t>
  </si>
  <si>
    <t>COM</t>
  </si>
  <si>
    <t>Decarbonization Rider Allocator</t>
  </si>
  <si>
    <t>50% Margin Revenue / 50% Customer</t>
  </si>
  <si>
    <t>DECARB_ALLOC</t>
  </si>
  <si>
    <t>88T Direct</t>
  </si>
  <si>
    <t>88T</t>
  </si>
  <si>
    <t>Mains Plant Excluding 88T</t>
  </si>
  <si>
    <t>MAINSPLTX88T</t>
  </si>
  <si>
    <t>Tab E - Summary of Results</t>
  </si>
  <si>
    <t>PUGET SOUND ENERGY</t>
  </si>
  <si>
    <t>Summary of Results</t>
  </si>
  <si>
    <t>Time period : Twelve Months ended June 30, 2023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</si>
  <si>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</si>
  <si>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</si>
  <si>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</si>
  <si>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</si>
  <si>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</si>
  <si>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</si>
  <si>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</si>
  <si>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</si>
  <si>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</si>
  <si>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</si>
  <si>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</si>
  <si>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Change</t>
  </si>
  <si>
    <t>Proposed Revenue from Rates</t>
  </si>
  <si>
    <t>Variance from Unity</t>
  </si>
  <si>
    <t>Revenue-to Cost Ratio at Proposed Rates</t>
  </si>
  <si>
    <t>Parity Ratio at Proposed Rates</t>
  </si>
  <si>
    <t>Reflects Nucor's proposed allocation of mains and correction to 88T cost assignment.</t>
  </si>
  <si>
    <t xml:space="preserve">Revenue requirement shown in Tab A and adjustments in Tab D consistent with PSE's filing. </t>
  </si>
  <si>
    <t>Nucor Exh. KCH-5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</si>
</sst>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#,##0.0"/>
    <numFmt numFmtId="167" formatCode="_(&quot;$&quot;* #,##0_);_(&quot;$&quot;* \(#,##0\);_(&quot;$&quot;* &quot;-&quot;??_);_(@_)"/>
    <numFmt numFmtId="168" formatCode="0.00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Calibri"/>
      <family val="2"/>
    </font>
    <font>
      <sz val="11"/>
      <color theme="0" tint="-0.1499984740745262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rgb="FF0000FF"/>
      <name val="Aptos Narrow"/>
      <family val="2"/>
      <scheme val="minor"/>
    </font>
    <font>
      <b/>
      <sz val="10"/>
      <color rgb="FF0000FF"/>
      <name val="Times New Roman"/>
      <family val="1"/>
    </font>
    <font>
      <b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1"/>
      <color theme="1"/>
      <name val="Calibri"/>
      <family val="2"/>
    </font>
    <font>
      <u/>
      <sz val="12"/>
      <name val="Aptos Narrow"/>
      <family val="2"/>
      <scheme val="minor"/>
    </font>
    <font>
      <sz val="12"/>
      <color indexed="21"/>
      <name val="Aptos Narrow"/>
      <family val="2"/>
      <scheme val="minor"/>
    </font>
    <font>
      <sz val="12"/>
      <color indexed="12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0" xfId="0" applyNumberFormat="1" applyFont="1"/>
    <xf numFmtId="17" fontId="2" fillId="0" borderId="0" xfId="0" applyNumberFormat="1" applyFont="1"/>
    <xf numFmtId="3" fontId="5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17" fontId="8" fillId="0" borderId="0" xfId="0" applyNumberFormat="1" applyFont="1" applyAlignment="1">
      <alignment horizontal="left" wrapText="1"/>
    </xf>
    <xf numFmtId="0" fontId="10" fillId="0" borderId="0" xfId="0" applyFont="1" applyAlignment="1">
      <alignment wrapText="1"/>
    </xf>
    <xf numFmtId="43" fontId="2" fillId="0" borderId="0" xfId="0" applyNumberFormat="1" applyFont="1"/>
    <xf numFmtId="0" fontId="11" fillId="0" borderId="0" xfId="0" applyFont="1" applyAlignment="1">
      <alignment horizontal="center"/>
    </xf>
    <xf numFmtId="42" fontId="10" fillId="0" borderId="0" xfId="0" applyNumberFormat="1" applyFont="1"/>
    <xf numFmtId="164" fontId="2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165" fontId="2" fillId="0" borderId="0" xfId="0" applyNumberFormat="1" applyFont="1"/>
    <xf numFmtId="0" fontId="3" fillId="6" borderId="4" xfId="0" applyFont="1" applyFill="1" applyBorder="1" applyAlignment="1">
      <alignment horizontal="center" wrapText="1"/>
    </xf>
    <xf numFmtId="2" fontId="3" fillId="6" borderId="4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center"/>
    </xf>
    <xf numFmtId="164" fontId="0" fillId="0" borderId="0" xfId="0" applyNumberFormat="1" applyAlignment="1">
      <alignment horizontal="left" wrapText="1"/>
    </xf>
    <xf numFmtId="164" fontId="0" fillId="0" borderId="0" xfId="1" applyNumberFormat="1" applyFont="1" applyFill="1" applyAlignment="1">
      <alignment horizontal="left" wrapText="1"/>
    </xf>
    <xf numFmtId="164" fontId="7" fillId="0" borderId="0" xfId="0" applyNumberFormat="1" applyFont="1"/>
    <xf numFmtId="0" fontId="14" fillId="0" borderId="0" xfId="0" applyFont="1" applyAlignment="1">
      <alignment horizontal="left" vertical="center" wrapText="1"/>
    </xf>
    <xf numFmtId="0" fontId="2" fillId="0" borderId="9" xfId="0" quotePrefix="1" applyFont="1" applyBorder="1" applyAlignment="1">
      <alignment horizontal="center" vertical="center"/>
    </xf>
    <xf numFmtId="164" fontId="1" fillId="0" borderId="0" xfId="0" applyNumberFormat="1" applyFont="1"/>
    <xf numFmtId="0" fontId="2" fillId="0" borderId="9" xfId="0" quotePrefix="1" applyFont="1" applyBorder="1" applyAlignment="1">
      <alignment horizontal="center"/>
    </xf>
    <xf numFmtId="164" fontId="2" fillId="0" borderId="3" xfId="0" applyNumberFormat="1" applyFont="1" applyBorder="1"/>
    <xf numFmtId="164" fontId="3" fillId="6" borderId="11" xfId="0" applyNumberFormat="1" applyFont="1" applyFill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2" fillId="0" borderId="9" xfId="0" applyFont="1" applyBorder="1" applyAlignment="1">
      <alignment horizontal="center" vertical="center"/>
    </xf>
    <xf numFmtId="164" fontId="1" fillId="0" borderId="0" xfId="1" applyNumberFormat="1" applyFont="1" applyFill="1"/>
    <xf numFmtId="164" fontId="16" fillId="6" borderId="11" xfId="0" applyNumberFormat="1" applyFont="1" applyFill="1" applyBorder="1"/>
    <xf numFmtId="164" fontId="13" fillId="8" borderId="13" xfId="0" applyNumberFormat="1" applyFont="1" applyFill="1" applyBorder="1"/>
    <xf numFmtId="0" fontId="14" fillId="0" borderId="6" xfId="0" applyFont="1" applyBorder="1" applyAlignment="1">
      <alignment vertical="center" wrapText="1"/>
    </xf>
    <xf numFmtId="3" fontId="14" fillId="0" borderId="9" xfId="0" applyNumberFormat="1" applyFont="1" applyBorder="1" applyAlignment="1">
      <alignment horizontal="center" wrapText="1"/>
    </xf>
    <xf numFmtId="166" fontId="14" fillId="0" borderId="9" xfId="0" applyNumberFormat="1" applyFont="1" applyBorder="1" applyAlignment="1">
      <alignment horizontal="center" wrapText="1"/>
    </xf>
    <xf numFmtId="0" fontId="14" fillId="0" borderId="14" xfId="0" applyFont="1" applyBorder="1" applyAlignment="1">
      <alignment vertical="center" wrapText="1"/>
    </xf>
    <xf numFmtId="0" fontId="14" fillId="0" borderId="9" xfId="0" applyFont="1" applyBorder="1" applyAlignment="1">
      <alignment horizontal="center" wrapText="1"/>
    </xf>
    <xf numFmtId="0" fontId="2" fillId="0" borderId="15" xfId="0" applyFont="1" applyBorder="1"/>
    <xf numFmtId="0" fontId="14" fillId="0" borderId="15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64" fontId="0" fillId="0" borderId="0" xfId="1" applyNumberFormat="1" applyFont="1" applyAlignment="1">
      <alignment horizontal="left" wrapText="1"/>
    </xf>
    <xf numFmtId="0" fontId="14" fillId="0" borderId="3" xfId="0" applyFont="1" applyBorder="1" applyAlignment="1">
      <alignment vertical="center" wrapText="1"/>
    </xf>
    <xf numFmtId="3" fontId="14" fillId="0" borderId="16" xfId="0" applyNumberFormat="1" applyFont="1" applyBorder="1" applyAlignment="1">
      <alignment horizontal="center" wrapText="1"/>
    </xf>
    <xf numFmtId="0" fontId="2" fillId="0" borderId="14" xfId="0" applyFont="1" applyBorder="1"/>
    <xf numFmtId="0" fontId="2" fillId="0" borderId="3" xfId="0" applyFont="1" applyBorder="1"/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wrapText="1"/>
    </xf>
    <xf numFmtId="164" fontId="2" fillId="0" borderId="0" xfId="1" applyNumberFormat="1" applyFont="1"/>
    <xf numFmtId="166" fontId="14" fillId="0" borderId="16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/>
    </xf>
    <xf numFmtId="0" fontId="2" fillId="10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horizontal="right"/>
    </xf>
    <xf numFmtId="164" fontId="2" fillId="10" borderId="0" xfId="0" applyNumberFormat="1" applyFont="1" applyFill="1"/>
    <xf numFmtId="164" fontId="2" fillId="10" borderId="0" xfId="0" applyNumberFormat="1" applyFont="1" applyFill="1" applyAlignment="1">
      <alignment horizontal="left" vertical="center" indent="4"/>
    </xf>
    <xf numFmtId="0" fontId="17" fillId="10" borderId="1" xfId="0" applyFont="1" applyFill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14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164" fontId="3" fillId="5" borderId="11" xfId="0" applyNumberFormat="1" applyFont="1" applyFill="1" applyBorder="1"/>
    <xf numFmtId="0" fontId="18" fillId="0" borderId="0" xfId="0" applyFont="1"/>
    <xf numFmtId="164" fontId="3" fillId="6" borderId="13" xfId="0" applyNumberFormat="1" applyFont="1" applyFill="1" applyBorder="1"/>
    <xf numFmtId="0" fontId="14" fillId="0" borderId="14" xfId="0" applyFont="1" applyBorder="1"/>
    <xf numFmtId="0" fontId="14" fillId="0" borderId="7" xfId="0" applyFont="1" applyBorder="1" applyAlignment="1">
      <alignment horizontal="center"/>
    </xf>
    <xf numFmtId="0" fontId="14" fillId="0" borderId="15" xfId="0" applyFont="1" applyBorder="1"/>
    <xf numFmtId="0" fontId="14" fillId="0" borderId="9" xfId="0" applyFont="1" applyBorder="1" applyAlignment="1">
      <alignment horizontal="center"/>
    </xf>
    <xf numFmtId="0" fontId="14" fillId="0" borderId="3" xfId="0" applyFont="1" applyBorder="1"/>
    <xf numFmtId="0" fontId="14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14" fillId="0" borderId="0" xfId="0" applyFont="1"/>
    <xf numFmtId="164" fontId="3" fillId="11" borderId="13" xfId="0" applyNumberFormat="1" applyFont="1" applyFill="1" applyBorder="1"/>
    <xf numFmtId="0" fontId="14" fillId="4" borderId="11" xfId="0" applyFont="1" applyFill="1" applyBorder="1" applyAlignment="1">
      <alignment horizontal="left"/>
    </xf>
    <xf numFmtId="0" fontId="14" fillId="4" borderId="1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/>
    </xf>
    <xf numFmtId="0" fontId="14" fillId="0" borderId="15" xfId="0" applyFont="1" applyBorder="1" applyAlignment="1">
      <alignment wrapText="1"/>
    </xf>
    <xf numFmtId="38" fontId="2" fillId="0" borderId="0" xfId="0" applyNumberFormat="1" applyFont="1"/>
    <xf numFmtId="39" fontId="2" fillId="0" borderId="0" xfId="0" applyNumberFormat="1" applyFont="1"/>
    <xf numFmtId="44" fontId="2" fillId="0" borderId="0" xfId="0" applyNumberFormat="1" applyFont="1"/>
    <xf numFmtId="10" fontId="2" fillId="0" borderId="0" xfId="0" applyNumberFormat="1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1" fontId="15" fillId="0" borderId="0" xfId="0" applyNumberFormat="1" applyFont="1" applyAlignment="1">
      <alignment horizontal="center"/>
    </xf>
    <xf numFmtId="41" fontId="1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1" fontId="14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4" fontId="14" fillId="0" borderId="0" xfId="0" applyNumberFormat="1" applyFont="1" applyAlignment="1">
      <alignment horizontal="left"/>
    </xf>
    <xf numFmtId="0" fontId="2" fillId="0" borderId="2" xfId="0" applyFont="1" applyBorder="1"/>
    <xf numFmtId="41" fontId="14" fillId="0" borderId="0" xfId="0" applyNumberFormat="1" applyFont="1"/>
    <xf numFmtId="41" fontId="14" fillId="0" borderId="0" xfId="0" applyNumberFormat="1" applyFont="1" applyAlignment="1">
      <alignment horizontal="right"/>
    </xf>
    <xf numFmtId="164" fontId="14" fillId="0" borderId="0" xfId="0" applyNumberFormat="1" applyFont="1"/>
    <xf numFmtId="164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center"/>
    </xf>
    <xf numFmtId="41" fontId="21" fillId="0" borderId="0" xfId="0" applyNumberFormat="1" applyFont="1"/>
    <xf numFmtId="0" fontId="10" fillId="0" borderId="0" xfId="0" applyFont="1"/>
    <xf numFmtId="165" fontId="10" fillId="0" borderId="0" xfId="0" applyNumberFormat="1" applyFont="1"/>
    <xf numFmtId="43" fontId="10" fillId="0" borderId="0" xfId="0" applyNumberFormat="1" applyFont="1"/>
    <xf numFmtId="3" fontId="21" fillId="0" borderId="0" xfId="0" applyNumberFormat="1" applyFont="1"/>
    <xf numFmtId="0" fontId="14" fillId="0" borderId="0" xfId="0" applyFont="1" applyAlignment="1">
      <alignment horizontal="left"/>
    </xf>
    <xf numFmtId="41" fontId="14" fillId="0" borderId="17" xfId="0" applyNumberFormat="1" applyFont="1" applyBorder="1"/>
    <xf numFmtId="10" fontId="15" fillId="0" borderId="17" xfId="0" applyNumberFormat="1" applyFont="1" applyBorder="1" applyAlignment="1">
      <alignment horizontal="left"/>
    </xf>
    <xf numFmtId="10" fontId="15" fillId="0" borderId="0" xfId="0" applyNumberFormat="1" applyFont="1" applyAlignment="1">
      <alignment horizontal="left"/>
    </xf>
    <xf numFmtId="0" fontId="2" fillId="0" borderId="0" xfId="0" quotePrefix="1" applyFont="1"/>
    <xf numFmtId="4" fontId="14" fillId="0" borderId="0" xfId="0" applyNumberFormat="1" applyFont="1" applyAlignment="1">
      <alignment horizontal="center"/>
    </xf>
    <xf numFmtId="3" fontId="14" fillId="0" borderId="0" xfId="0" applyNumberFormat="1" applyFont="1"/>
    <xf numFmtId="41" fontId="14" fillId="0" borderId="18" xfId="0" applyNumberFormat="1" applyFont="1" applyBorder="1"/>
    <xf numFmtId="37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6" borderId="4" xfId="0" quotePrefix="1" applyFont="1" applyFill="1" applyBorder="1" applyAlignment="1">
      <alignment horizontal="center"/>
    </xf>
    <xf numFmtId="41" fontId="2" fillId="0" borderId="0" xfId="0" applyNumberFormat="1" applyFont="1"/>
    <xf numFmtId="3" fontId="3" fillId="6" borderId="11" xfId="0" applyNumberFormat="1" applyFont="1" applyFill="1" applyBorder="1"/>
    <xf numFmtId="0" fontId="14" fillId="0" borderId="0" xfId="0" applyFont="1" applyAlignment="1">
      <alignment horizontal="center" wrapText="1"/>
    </xf>
    <xf numFmtId="41" fontId="2" fillId="0" borderId="14" xfId="0" applyNumberFormat="1" applyFont="1" applyBorder="1"/>
    <xf numFmtId="41" fontId="2" fillId="0" borderId="3" xfId="0" applyNumberFormat="1" applyFont="1" applyBorder="1"/>
    <xf numFmtId="0" fontId="2" fillId="4" borderId="0" xfId="0" applyFont="1" applyFill="1"/>
    <xf numFmtId="0" fontId="17" fillId="0" borderId="0" xfId="0" applyFont="1" applyAlignment="1">
      <alignment horizontal="right"/>
    </xf>
    <xf numFmtId="0" fontId="2" fillId="0" borderId="0" xfId="0" applyFont="1" applyAlignment="1">
      <alignment horizontal="left" vertical="center" indent="4"/>
    </xf>
    <xf numFmtId="0" fontId="17" fillId="0" borderId="1" xfId="0" applyFont="1" applyBorder="1" applyAlignment="1">
      <alignment horizontal="right"/>
    </xf>
    <xf numFmtId="41" fontId="3" fillId="6" borderId="11" xfId="0" applyNumberFormat="1" applyFont="1" applyFill="1" applyBorder="1"/>
    <xf numFmtId="0" fontId="15" fillId="0" borderId="11" xfId="0" applyFont="1" applyBorder="1" applyAlignment="1">
      <alignment horizontal="center" vertical="center" wrapText="1"/>
    </xf>
    <xf numFmtId="41" fontId="13" fillId="8" borderId="13" xfId="0" applyNumberFormat="1" applyFont="1" applyFill="1" applyBorder="1"/>
    <xf numFmtId="41" fontId="3" fillId="11" borderId="13" xfId="0" applyNumberFormat="1" applyFont="1" applyFill="1" applyBorder="1"/>
    <xf numFmtId="167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37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37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10" fontId="0" fillId="0" borderId="0" xfId="2" applyNumberFormat="1" applyFont="1"/>
    <xf numFmtId="10" fontId="0" fillId="0" borderId="0" xfId="0" applyNumberFormat="1"/>
    <xf numFmtId="0" fontId="2" fillId="13" borderId="23" xfId="0" applyFont="1" applyFill="1" applyBorder="1" applyAlignment="1">
      <alignment wrapText="1"/>
    </xf>
    <xf numFmtId="0" fontId="2" fillId="13" borderId="23" xfId="0" applyFont="1" applyFill="1" applyBorder="1"/>
    <xf numFmtId="10" fontId="2" fillId="13" borderId="23" xfId="0" applyNumberFormat="1" applyFont="1" applyFill="1" applyBorder="1"/>
    <xf numFmtId="43" fontId="2" fillId="13" borderId="23" xfId="0" applyNumberFormat="1" applyFont="1" applyFill="1" applyBorder="1"/>
    <xf numFmtId="0" fontId="0" fillId="0" borderId="0" xfId="0" applyAlignment="1">
      <alignment wrapText="1"/>
    </xf>
    <xf numFmtId="0" fontId="3" fillId="0" borderId="24" xfId="0" applyFont="1" applyBorder="1" applyAlignment="1">
      <alignment horizontal="center"/>
    </xf>
    <xf numFmtId="0" fontId="3" fillId="0" borderId="21" xfId="0" applyFont="1" applyBorder="1"/>
    <xf numFmtId="0" fontId="3" fillId="0" borderId="21" xfId="0" applyFont="1" applyBorder="1" applyAlignment="1">
      <alignment horizontal="center" vertical="center" wrapText="1"/>
    </xf>
    <xf numFmtId="167" fontId="14" fillId="0" borderId="0" xfId="0" applyNumberFormat="1" applyFont="1"/>
    <xf numFmtId="10" fontId="14" fillId="0" borderId="0" xfId="0" applyNumberFormat="1" applyFont="1"/>
    <xf numFmtId="167" fontId="14" fillId="0" borderId="1" xfId="0" applyNumberFormat="1" applyFont="1" applyBorder="1"/>
    <xf numFmtId="167" fontId="2" fillId="0" borderId="6" xfId="0" applyNumberFormat="1" applyFont="1" applyBorder="1"/>
    <xf numFmtId="2" fontId="2" fillId="0" borderId="0" xfId="0" applyNumberFormat="1" applyFont="1"/>
    <xf numFmtId="168" fontId="2" fillId="0" borderId="0" xfId="0" applyNumberFormat="1" applyFont="1"/>
    <xf numFmtId="167" fontId="2" fillId="0" borderId="0" xfId="0" applyNumberFormat="1" applyFont="1"/>
    <xf numFmtId="0" fontId="15" fillId="12" borderId="11" xfId="0" applyFont="1" applyFill="1" applyBorder="1" applyAlignment="1">
      <alignment horizontal="right"/>
    </xf>
    <xf numFmtId="0" fontId="15" fillId="12" borderId="4" xfId="0" applyFont="1" applyFill="1" applyBorder="1" applyAlignment="1">
      <alignment horizontal="right"/>
    </xf>
    <xf numFmtId="0" fontId="15" fillId="12" borderId="10" xfId="0" applyFont="1" applyFill="1" applyBorder="1" applyAlignment="1">
      <alignment horizontal="right"/>
    </xf>
    <xf numFmtId="0" fontId="13" fillId="7" borderId="6" xfId="0" applyFont="1" applyFill="1" applyBorder="1" applyAlignment="1">
      <alignment horizontal="right"/>
    </xf>
    <xf numFmtId="0" fontId="13" fillId="7" borderId="7" xfId="0" applyFont="1" applyFill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15" fillId="12" borderId="1" xfId="0" applyFont="1" applyFill="1" applyBorder="1" applyAlignment="1">
      <alignment horizontal="right"/>
    </xf>
    <xf numFmtId="0" fontId="15" fillId="12" borderId="16" xfId="0" applyFont="1" applyFill="1" applyBorder="1" applyAlignment="1">
      <alignment horizontal="right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right"/>
    </xf>
    <xf numFmtId="0" fontId="15" fillId="9" borderId="0" xfId="0" applyFont="1" applyFill="1" applyAlignment="1">
      <alignment horizontal="right"/>
    </xf>
    <xf numFmtId="0" fontId="15" fillId="9" borderId="9" xfId="0" applyFont="1" applyFill="1" applyBorder="1" applyAlignment="1">
      <alignment horizontal="right"/>
    </xf>
    <xf numFmtId="0" fontId="13" fillId="7" borderId="0" xfId="0" applyFont="1" applyFill="1" applyAlignment="1">
      <alignment horizontal="right"/>
    </xf>
    <xf numFmtId="0" fontId="13" fillId="7" borderId="9" xfId="0" applyFont="1" applyFill="1" applyBorder="1" applyAlignment="1">
      <alignment horizontal="right"/>
    </xf>
    <xf numFmtId="0" fontId="15" fillId="9" borderId="11" xfId="0" applyFont="1" applyFill="1" applyBorder="1" applyAlignment="1">
      <alignment horizontal="right"/>
    </xf>
    <xf numFmtId="0" fontId="15" fillId="9" borderId="4" xfId="0" applyFont="1" applyFill="1" applyBorder="1" applyAlignment="1">
      <alignment horizontal="right"/>
    </xf>
    <xf numFmtId="0" fontId="15" fillId="9" borderId="10" xfId="0" applyFont="1" applyFill="1" applyBorder="1" applyAlignment="1">
      <alignment horizontal="right"/>
    </xf>
    <xf numFmtId="0" fontId="15" fillId="12" borderId="14" xfId="0" applyFont="1" applyFill="1" applyBorder="1" applyAlignment="1">
      <alignment horizontal="right"/>
    </xf>
    <xf numFmtId="0" fontId="15" fillId="12" borderId="0" xfId="0" applyFont="1" applyFill="1" applyAlignment="1">
      <alignment horizontal="right"/>
    </xf>
    <xf numFmtId="0" fontId="15" fillId="12" borderId="9" xfId="0" applyFont="1" applyFill="1" applyBorder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12" borderId="3" xfId="0" applyFont="1" applyFill="1" applyBorder="1" applyAlignment="1">
      <alignment horizontal="right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" fillId="6" borderId="3" xfId="0" quotePrefix="1" applyFont="1" applyFill="1" applyBorder="1" applyAlignment="1">
      <alignment horizontal="right"/>
    </xf>
    <xf numFmtId="0" fontId="3" fillId="6" borderId="16" xfId="0" quotePrefix="1" applyFont="1" applyFill="1" applyBorder="1" applyAlignment="1">
      <alignment horizontal="right"/>
    </xf>
    <xf numFmtId="0" fontId="3" fillId="6" borderId="4" xfId="0" quotePrefix="1" applyFont="1" applyFill="1" applyBorder="1" applyAlignment="1">
      <alignment horizontal="right"/>
    </xf>
    <xf numFmtId="0" fontId="3" fillId="6" borderId="10" xfId="0" quotePrefix="1" applyFont="1" applyFill="1" applyBorder="1" applyAlignment="1">
      <alignment horizontal="right"/>
    </xf>
    <xf numFmtId="0" fontId="15" fillId="9" borderId="6" xfId="0" applyFont="1" applyFill="1" applyBorder="1" applyAlignment="1">
      <alignment horizontal="right"/>
    </xf>
    <xf numFmtId="0" fontId="15" fillId="9" borderId="7" xfId="0" applyFont="1" applyFill="1" applyBorder="1" applyAlignment="1">
      <alignment horizontal="right"/>
    </xf>
    <xf numFmtId="0" fontId="3" fillId="6" borderId="14" xfId="0" quotePrefix="1" applyFont="1" applyFill="1" applyBorder="1" applyAlignment="1">
      <alignment horizontal="right"/>
    </xf>
    <xf numFmtId="0" fontId="3" fillId="6" borderId="7" xfId="0" quotePrefix="1" applyFont="1" applyFill="1" applyBorder="1" applyAlignment="1">
      <alignment horizontal="right"/>
    </xf>
    <xf numFmtId="0" fontId="15" fillId="9" borderId="1" xfId="0" applyFont="1" applyFill="1" applyBorder="1" applyAlignment="1">
      <alignment horizontal="right"/>
    </xf>
    <xf numFmtId="0" fontId="15" fillId="9" borderId="16" xfId="0" applyFont="1" applyFill="1" applyBorder="1" applyAlignment="1">
      <alignment horizontal="right"/>
    </xf>
    <xf numFmtId="0" fontId="13" fillId="7" borderId="4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9" borderId="2" xfId="0" applyFont="1" applyFill="1" applyBorder="1" applyAlignment="1">
      <alignment horizontal="right"/>
    </xf>
    <xf numFmtId="0" fontId="15" fillId="9" borderId="5" xfId="0" applyFont="1" applyFill="1" applyBorder="1" applyAlignment="1">
      <alignment horizontal="right"/>
    </xf>
    <xf numFmtId="0" fontId="15" fillId="9" borderId="3" xfId="0" applyFont="1" applyFill="1" applyBorder="1" applyAlignment="1">
      <alignment horizontal="right"/>
    </xf>
    <xf numFmtId="0" fontId="3" fillId="5" borderId="4" xfId="0" quotePrefix="1" applyFont="1" applyFill="1" applyBorder="1" applyAlignment="1">
      <alignment horizontal="right"/>
    </xf>
    <xf numFmtId="0" fontId="3" fillId="5" borderId="10" xfId="0" quotePrefix="1" applyFont="1" applyFill="1" applyBorder="1" applyAlignment="1">
      <alignment horizontal="right"/>
    </xf>
    <xf numFmtId="0" fontId="3" fillId="6" borderId="2" xfId="0" quotePrefix="1" applyFont="1" applyFill="1" applyBorder="1" applyAlignment="1">
      <alignment horizontal="right"/>
    </xf>
    <xf numFmtId="0" fontId="15" fillId="5" borderId="10" xfId="0" applyFont="1" applyFill="1" applyBorder="1" applyAlignment="1">
      <alignment horizontal="right" vertical="center"/>
    </xf>
    <xf numFmtId="0" fontId="15" fillId="5" borderId="2" xfId="0" applyFont="1" applyFill="1" applyBorder="1" applyAlignment="1">
      <alignment horizontal="right" vertical="center"/>
    </xf>
    <xf numFmtId="0" fontId="3" fillId="5" borderId="11" xfId="0" quotePrefix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5" borderId="3" xfId="0" quotePrefix="1" applyFont="1" applyFill="1" applyBorder="1" applyAlignment="1">
      <alignment horizontal="right"/>
    </xf>
    <xf numFmtId="0" fontId="3" fillId="5" borderId="1" xfId="0" quotePrefix="1" applyFont="1" applyFill="1" applyBorder="1" applyAlignment="1">
      <alignment horizontal="right"/>
    </xf>
    <xf numFmtId="0" fontId="15" fillId="5" borderId="4" xfId="0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3" fillId="6" borderId="11" xfId="0" quotePrefix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1" fontId="1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3">
    <cellStyle name="Comma 2" xfId="1" xr:uid="{4AD3D966-4653-4FEA-8CBF-0AB9C767D365}"/>
    <cellStyle name="Normal" xfId="0" builtinId="0"/>
    <cellStyle name="Percent 2" xfId="2" xr:uid="{C6279A58-B910-40B2-BAF2-A3480E715B93}"/>
  </cellStyles>
  <dxfs count="19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1211840</xdr:colOff>
      <xdr:row>3</xdr:row>
      <xdr:rowOff>169158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5C72E2-7A42-4D88-B12A-308D69B86C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11839" cy="769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1221574</xdr:colOff>
      <xdr:row>3</xdr:row>
      <xdr:rowOff>149733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181956-ABD8-431A-AAC6-E751E1468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21573" cy="749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542F74-17AD-466F-8722-8867232A87E2}" name="Table13" displayName="Table13" ref="B4:P49" totalsRowShown="0" headerRowDxfId="18" dataDxfId="17">
  <autoFilter ref="B4:P49" xr:uid="{00000000-0009-0000-0100-000002000000}"/>
  <tableColumns count="15">
    <tableColumn id="1" xr3:uid="{989F4CDA-779E-4190-8175-4065EB589915}" name="Costs" dataDxfId="16"/>
    <tableColumn id="13" xr3:uid="{B43A7247-65B8-4E89-B221-77762EA814AC}" name="Description" dataDxfId="15"/>
    <tableColumn id="11" xr3:uid="{1343AB1B-E351-43EF-99B0-091934E60BC9}" name="Acronym" dataDxfId="14"/>
    <tableColumn id="6" xr3:uid="{FAA9BEE3-67FA-40E8-A19A-FF0D56AA4BEF}" name="Functionalization" dataDxfId="13"/>
    <tableColumn id="7" xr3:uid="{0D119214-DFE0-40FA-BBC5-2B93F62B2609}" name="Classification" dataDxfId="12"/>
    <tableColumn id="8" xr3:uid="{8F41EAD2-7009-4CED-8881-87503363AB71}" name="Allocation" dataDxfId="11"/>
    <tableColumn id="2" xr3:uid="{558D9C98-5401-43C3-AC05-499BABBE46A9}" name="Residential (16,23,53)" dataDxfId="10">
      <calculatedColumnFormula>S5</calculatedColumnFormula>
    </tableColumn>
    <tableColumn id="3" xr3:uid="{29C73E90-3500-479B-8FC8-AFFDFA9C5EEC}" name="Comm. &amp; Indus. (31,31T)" dataDxfId="9">
      <calculatedColumnFormula>T5</calculatedColumnFormula>
    </tableColumn>
    <tableColumn id="4" xr3:uid="{260B2907-9272-4856-A870-89A7AC904369}" name="Large Volume (41,41T)" dataDxfId="8">
      <calculatedColumnFormula>U5</calculatedColumnFormula>
    </tableColumn>
    <tableColumn id="5" xr3:uid="{B0B2B183-E629-43BD-9F85-CC2174F37A19}" name="Interruptible (85, 85T)" dataDxfId="7">
      <calculatedColumnFormula>V5</calculatedColumnFormula>
    </tableColumn>
    <tableColumn id="14" xr3:uid="{C91BFFED-E7F4-4E1E-BB82-24C7919A4011}" name="Limited Interruptible (86, 86T)" dataDxfId="6">
      <calculatedColumnFormula>W5</calculatedColumnFormula>
    </tableColumn>
    <tableColumn id="10" xr3:uid="{2AFAC24E-70CC-4C30-BB5F-69B5AE2B3E1B}" name="Non-Exclusive Interruptible (87, 87T)" dataDxfId="5">
      <calculatedColumnFormula>X5</calculatedColumnFormula>
    </tableColumn>
    <tableColumn id="15" xr3:uid="{5783C057-BAA2-413F-87AA-3EA414F50D73}" name="Exclusive Interruptible (88T)" dataDxfId="4">
      <calculatedColumnFormula>Y5</calculatedColumnFormula>
    </tableColumn>
    <tableColumn id="9" xr3:uid="{07377610-0AEC-401A-A9BE-9D6D11D13414}" name="Contracts" dataDxfId="3">
      <calculatedColumnFormula>Z5</calculatedColumnFormula>
    </tableColumn>
    <tableColumn id="12" xr3:uid="{E14B41AC-E8E1-474B-80F8-48BE3F23A905}" name="TOTAL" dataDxfId="2">
      <calculatedColumnFormula>SUM(Table13[[#This Row],[Residential (16,23,53)]:[Contracts]])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21B7-AA88-4C2E-8BA0-E22A5DFAE906}">
  <dimension ref="A1:J31"/>
  <sheetViews>
    <sheetView tabSelected="1" zoomScaleNormal="100" workbookViewId="0">
      <selection activeCell="A13" sqref="A13"/>
    </sheetView>
  </sheetViews>
  <sheetFormatPr defaultColWidth="8.5703125" defaultRowHeight="15.75" x14ac:dyDescent="0.25"/>
  <cols>
    <col min="1" max="1" width="107.42578125" style="2" customWidth="1"/>
    <col min="2" max="16384" width="8.5703125" style="2"/>
  </cols>
  <sheetData>
    <row r="1" spans="1:10" x14ac:dyDescent="0.25">
      <c r="G1" s="4" t="s">
        <v>726</v>
      </c>
    </row>
    <row r="3" spans="1:10" x14ac:dyDescent="0.25">
      <c r="A3" s="1" t="s">
        <v>0</v>
      </c>
    </row>
    <row r="4" spans="1:10" x14ac:dyDescent="0.25">
      <c r="A4" s="1" t="s">
        <v>1</v>
      </c>
    </row>
    <row r="8" spans="1:10" x14ac:dyDescent="0.25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9" spans="1:10" ht="14.85" customHeight="1" x14ac:dyDescent="0.25">
      <c r="A9" s="3" t="s">
        <v>3</v>
      </c>
      <c r="B9" s="3"/>
      <c r="C9" s="3"/>
      <c r="D9" s="3"/>
      <c r="E9" s="3"/>
      <c r="F9" s="3"/>
      <c r="G9" s="3"/>
      <c r="H9" s="3"/>
      <c r="I9" s="3"/>
      <c r="J9" s="3"/>
    </row>
    <row r="10" spans="1:10" ht="14.85" customHeight="1" x14ac:dyDescent="0.25">
      <c r="A10" s="3" t="s">
        <v>4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14.85" customHeight="1" x14ac:dyDescent="0.25">
      <c r="A11" s="3" t="s">
        <v>5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14.85" customHeight="1" x14ac:dyDescent="0.25">
      <c r="A12" s="3" t="s">
        <v>6</v>
      </c>
      <c r="B12" s="3"/>
      <c r="C12" s="3"/>
      <c r="D12" s="3"/>
      <c r="E12" s="3"/>
      <c r="F12" s="3"/>
      <c r="G12" s="3"/>
      <c r="H12" s="3"/>
      <c r="I12" s="3"/>
      <c r="J12" s="3"/>
    </row>
    <row r="15" spans="1:10" x14ac:dyDescent="0.25">
      <c r="A15" s="4" t="s">
        <v>7</v>
      </c>
    </row>
    <row r="16" spans="1:10" x14ac:dyDescent="0.25">
      <c r="A16" s="2" t="s">
        <v>8</v>
      </c>
    </row>
    <row r="17" spans="1:1" x14ac:dyDescent="0.25">
      <c r="A17" s="2" t="s">
        <v>9</v>
      </c>
    </row>
    <row r="18" spans="1:1" x14ac:dyDescent="0.25">
      <c r="A18" s="2" t="s">
        <v>10</v>
      </c>
    </row>
    <row r="19" spans="1:1" x14ac:dyDescent="0.25">
      <c r="A19" s="2" t="s">
        <v>11</v>
      </c>
    </row>
    <row r="21" spans="1:1" x14ac:dyDescent="0.25">
      <c r="A21" s="5" t="s">
        <v>12</v>
      </c>
    </row>
    <row r="22" spans="1:1" x14ac:dyDescent="0.25">
      <c r="A22" s="5" t="s">
        <v>724</v>
      </c>
    </row>
    <row r="23" spans="1:1" x14ac:dyDescent="0.25">
      <c r="A23" s="5"/>
    </row>
    <row r="24" spans="1:1" x14ac:dyDescent="0.25">
      <c r="A24" s="6"/>
    </row>
    <row r="25" spans="1:1" x14ac:dyDescent="0.25">
      <c r="A25" s="6"/>
    </row>
    <row r="26" spans="1:1" x14ac:dyDescent="0.25">
      <c r="A26" s="6" t="s">
        <v>725</v>
      </c>
    </row>
    <row r="28" spans="1:1" x14ac:dyDescent="0.25">
      <c r="A28" s="2" t="s">
        <v>13</v>
      </c>
    </row>
    <row r="29" spans="1:1" x14ac:dyDescent="0.25">
      <c r="A29" s="7" t="s">
        <v>14</v>
      </c>
    </row>
    <row r="31" spans="1:1" x14ac:dyDescent="0.25">
      <c r="A31" s="8"/>
    </row>
  </sheetData>
  <pageMargins left="0.7" right="0.7" top="0.75" bottom="0.75" header="0.3" footer="0.3"/>
  <pageSetup scale="56" orientation="portrait" horizontalDpi="1200" verticalDpi="1200" r:id="rId1"/>
  <headerFooter>
    <oddHeader>&amp;R&amp;"-,Bold"Nucor Exh. KCH-5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074C-3FE9-4B88-81FB-9DEFA75ABCBE}">
  <dimension ref="A1:GP516"/>
  <sheetViews>
    <sheetView zoomScale="70" zoomScaleNormal="70" workbookViewId="0">
      <pane xSplit="5" ySplit="7" topLeftCell="CE464" activePane="bottomRight" state="frozen"/>
      <selection activeCell="B20" sqref="B20"/>
      <selection pane="topRight" activeCell="B20" sqref="B20"/>
      <selection pane="bottomLeft" activeCell="B20" sqref="B20"/>
      <selection pane="bottomRight" activeCell="B8" sqref="B8:B31"/>
    </sheetView>
  </sheetViews>
  <sheetFormatPr defaultColWidth="8.5703125" defaultRowHeight="15.75" outlineLevelRow="1" outlineLevelCol="1" x14ac:dyDescent="0.25"/>
  <cols>
    <col min="1" max="1" width="8.5703125" style="2" customWidth="1"/>
    <col min="2" max="2" width="22.42578125" style="2" customWidth="1"/>
    <col min="3" max="3" width="79.42578125" style="2" bestFit="1" customWidth="1"/>
    <col min="4" max="4" width="11" style="2" customWidth="1"/>
    <col min="5" max="5" width="23.7109375" style="2" customWidth="1"/>
    <col min="6" max="46" width="23.7109375" style="2" customWidth="1" outlineLevel="1"/>
    <col min="47" max="47" width="23.7109375" style="2" customWidth="1"/>
    <col min="48" max="87" width="23.7109375" style="2" customWidth="1" outlineLevel="1"/>
    <col min="88" max="90" width="23.7109375" style="2" customWidth="1"/>
    <col min="91" max="91" width="19.5703125" customWidth="1"/>
    <col min="92" max="92" width="8.5703125" style="11" customWidth="1"/>
    <col min="93" max="93" width="6" style="11" bestFit="1" customWidth="1"/>
    <col min="94" max="94" width="18.42578125" customWidth="1"/>
    <col min="95" max="95" width="13.42578125" customWidth="1"/>
    <col min="96" max="100" width="8.5703125" customWidth="1"/>
    <col min="101" max="101" width="10.42578125" customWidth="1"/>
    <col min="102" max="114" width="8.5703125" customWidth="1"/>
    <col min="115" max="115" width="15.42578125" customWidth="1"/>
    <col min="116" max="116" width="8.5703125" customWidth="1"/>
    <col min="117" max="117" width="13.42578125" customWidth="1"/>
    <col min="118" max="118" width="8.5703125" customWidth="1"/>
    <col min="119" max="119" width="18.42578125" customWidth="1"/>
    <col min="120" max="120" width="15.42578125" customWidth="1"/>
    <col min="121" max="121" width="26.42578125" customWidth="1"/>
    <col min="122" max="122" width="36.5703125" customWidth="1"/>
    <col min="123" max="123" width="22.5703125" customWidth="1"/>
    <col min="124" max="124" width="25.5703125" customWidth="1"/>
    <col min="125" max="125" width="8.5703125" customWidth="1"/>
    <col min="126" max="126" width="17.5703125" customWidth="1"/>
    <col min="127" max="127" width="11.5703125" customWidth="1"/>
    <col min="128" max="128" width="19.5703125" customWidth="1"/>
    <col min="129" max="129" width="25.42578125" customWidth="1"/>
    <col min="130" max="130" width="15.5703125" customWidth="1"/>
    <col min="131" max="131" width="42.42578125" customWidth="1"/>
    <col min="132" max="132" width="16.42578125" customWidth="1"/>
    <col min="133" max="133" width="15.42578125" customWidth="1"/>
    <col min="134" max="134" width="13.42578125" customWidth="1"/>
    <col min="135" max="139" width="8.5703125" customWidth="1"/>
    <col min="140" max="140" width="10.42578125" customWidth="1"/>
    <col min="141" max="143" width="8.5703125" customWidth="1"/>
    <col min="144" max="144" width="15.5703125" customWidth="1"/>
    <col min="145" max="148" width="8.5703125" customWidth="1"/>
    <col min="149" max="149" width="15.5703125" customWidth="1"/>
    <col min="150" max="150" width="8.5703125" customWidth="1"/>
    <col min="151" max="152" width="18.5703125" customWidth="1"/>
    <col min="153" max="153" width="17.42578125" customWidth="1"/>
    <col min="154" max="154" width="13.5703125" customWidth="1"/>
    <col min="155" max="155" width="17.5703125" customWidth="1"/>
    <col min="156" max="156" width="13.5703125" customWidth="1"/>
    <col min="157" max="157" width="8.5703125" customWidth="1"/>
    <col min="158" max="158" width="22.5703125" customWidth="1"/>
    <col min="159" max="159" width="26.5703125" customWidth="1"/>
    <col min="160" max="160" width="26.42578125" customWidth="1"/>
    <col min="161" max="161" width="36.5703125" customWidth="1"/>
    <col min="162" max="162" width="22.5703125" customWidth="1"/>
    <col min="163" max="164" width="25.5703125" customWidth="1"/>
    <col min="165" max="165" width="17.5703125" customWidth="1"/>
    <col min="166" max="166" width="18" customWidth="1"/>
    <col min="167" max="167" width="26.5703125" customWidth="1"/>
    <col min="168" max="168" width="22.5703125" customWidth="1"/>
    <col min="169" max="169" width="27.42578125" customWidth="1"/>
    <col min="170" max="170" width="21.42578125" customWidth="1"/>
    <col min="171" max="171" width="22.42578125" customWidth="1"/>
    <col min="172" max="172" width="14.5703125" customWidth="1"/>
    <col min="173" max="173" width="13.5703125" bestFit="1" customWidth="1"/>
    <col min="174" max="176" width="12.42578125" bestFit="1" customWidth="1"/>
    <col min="199" max="16384" width="8.5703125" style="2"/>
  </cols>
  <sheetData>
    <row r="1" spans="1:198" x14ac:dyDescent="0.25">
      <c r="A1" s="9">
        <f>SUM(E1:CL1)</f>
        <v>0</v>
      </c>
      <c r="D1" s="10" t="s">
        <v>15</v>
      </c>
      <c r="E1" s="9">
        <v>0</v>
      </c>
      <c r="F1" s="9">
        <v>0</v>
      </c>
      <c r="G1" s="9">
        <v>0</v>
      </c>
      <c r="H1" s="9">
        <v>0</v>
      </c>
      <c r="I1" s="9">
        <v>0</v>
      </c>
      <c r="J1" s="9">
        <v>0</v>
      </c>
      <c r="K1" s="9">
        <v>0</v>
      </c>
      <c r="L1" s="9">
        <v>0</v>
      </c>
      <c r="M1" s="9">
        <v>0</v>
      </c>
      <c r="N1" s="9">
        <v>0</v>
      </c>
      <c r="O1" s="9">
        <v>0</v>
      </c>
      <c r="P1" s="9">
        <v>0</v>
      </c>
      <c r="Q1" s="9">
        <v>0</v>
      </c>
      <c r="R1" s="9">
        <v>0</v>
      </c>
      <c r="S1" s="9">
        <v>0</v>
      </c>
      <c r="T1" s="9">
        <v>0</v>
      </c>
      <c r="U1" s="9">
        <v>0</v>
      </c>
      <c r="V1" s="9">
        <v>0</v>
      </c>
      <c r="W1" s="9">
        <v>0</v>
      </c>
      <c r="X1" s="9">
        <v>0</v>
      </c>
      <c r="Y1" s="9">
        <v>0</v>
      </c>
      <c r="Z1" s="9">
        <v>0</v>
      </c>
      <c r="AA1" s="9">
        <v>0</v>
      </c>
      <c r="AB1" s="9">
        <v>0</v>
      </c>
      <c r="AC1" s="9">
        <v>0</v>
      </c>
      <c r="AD1" s="9">
        <v>0</v>
      </c>
      <c r="AE1" s="9">
        <v>0</v>
      </c>
      <c r="AF1" s="9">
        <v>0</v>
      </c>
      <c r="AG1" s="9">
        <v>0</v>
      </c>
      <c r="AH1" s="9">
        <v>0</v>
      </c>
      <c r="AI1" s="9">
        <v>0</v>
      </c>
      <c r="AJ1" s="9">
        <v>0</v>
      </c>
      <c r="AK1" s="9">
        <v>0</v>
      </c>
      <c r="AL1" s="9">
        <v>0</v>
      </c>
      <c r="AM1" s="9">
        <v>0</v>
      </c>
      <c r="AN1" s="9">
        <v>0</v>
      </c>
      <c r="AO1" s="9">
        <v>0</v>
      </c>
      <c r="AP1" s="9">
        <v>0</v>
      </c>
      <c r="AQ1" s="9">
        <v>0</v>
      </c>
      <c r="AR1" s="9">
        <v>0</v>
      </c>
      <c r="AS1" s="9">
        <v>0</v>
      </c>
      <c r="AT1" s="9">
        <v>0</v>
      </c>
      <c r="AU1" s="9">
        <v>0</v>
      </c>
      <c r="AV1" s="9">
        <v>0</v>
      </c>
      <c r="AW1" s="9">
        <v>0</v>
      </c>
      <c r="AX1" s="9">
        <v>0</v>
      </c>
      <c r="AY1" s="9">
        <v>0</v>
      </c>
      <c r="AZ1" s="9">
        <v>0</v>
      </c>
      <c r="BA1" s="9">
        <v>0</v>
      </c>
      <c r="BB1" s="9">
        <v>0</v>
      </c>
      <c r="BC1" s="9">
        <v>0</v>
      </c>
      <c r="BD1" s="9">
        <v>0</v>
      </c>
      <c r="BE1" s="9">
        <v>0</v>
      </c>
      <c r="BF1" s="9">
        <v>0</v>
      </c>
      <c r="BG1" s="9">
        <v>0</v>
      </c>
      <c r="BH1" s="9">
        <v>0</v>
      </c>
      <c r="BI1" s="9">
        <v>0</v>
      </c>
      <c r="BJ1" s="9">
        <v>0</v>
      </c>
      <c r="BK1" s="9">
        <v>0</v>
      </c>
      <c r="BL1" s="9">
        <v>0</v>
      </c>
      <c r="BM1" s="9">
        <v>0</v>
      </c>
      <c r="BN1" s="9">
        <v>0</v>
      </c>
      <c r="BO1" s="9">
        <v>0</v>
      </c>
      <c r="BP1" s="9">
        <v>0</v>
      </c>
      <c r="BQ1" s="9">
        <v>0</v>
      </c>
      <c r="BR1" s="9">
        <v>0</v>
      </c>
      <c r="BS1" s="9">
        <v>0</v>
      </c>
      <c r="BT1" s="9">
        <v>0</v>
      </c>
      <c r="BU1" s="9">
        <v>0</v>
      </c>
      <c r="BV1" s="9">
        <v>0</v>
      </c>
      <c r="BW1" s="9">
        <v>0</v>
      </c>
      <c r="BX1" s="9">
        <v>0</v>
      </c>
      <c r="BY1" s="9">
        <v>0</v>
      </c>
      <c r="BZ1" s="9">
        <v>0</v>
      </c>
      <c r="CA1" s="9">
        <v>0</v>
      </c>
      <c r="CB1" s="9">
        <v>0</v>
      </c>
      <c r="CC1" s="9">
        <v>0</v>
      </c>
      <c r="CD1" s="9">
        <v>0</v>
      </c>
      <c r="CE1" s="9">
        <v>0</v>
      </c>
      <c r="CF1" s="9">
        <v>0</v>
      </c>
      <c r="CG1" s="9">
        <v>0</v>
      </c>
      <c r="CH1" s="9">
        <v>0</v>
      </c>
      <c r="CI1" s="9">
        <v>0</v>
      </c>
      <c r="CJ1" s="9">
        <v>0</v>
      </c>
      <c r="CK1" s="9">
        <v>0</v>
      </c>
      <c r="CL1" s="9">
        <v>0</v>
      </c>
    </row>
    <row r="2" spans="1:198" x14ac:dyDescent="0.25">
      <c r="A2" s="9">
        <f>SUM(E2:CL2)</f>
        <v>0</v>
      </c>
      <c r="D2" s="10" t="s">
        <v>16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0</v>
      </c>
      <c r="X2" s="9">
        <v>0</v>
      </c>
      <c r="Y2" s="9">
        <v>0</v>
      </c>
      <c r="Z2" s="9">
        <v>0</v>
      </c>
      <c r="AA2" s="9">
        <v>0</v>
      </c>
      <c r="AB2" s="9">
        <v>0</v>
      </c>
      <c r="AC2" s="9">
        <v>0</v>
      </c>
      <c r="AD2" s="9">
        <v>0</v>
      </c>
      <c r="AE2" s="9">
        <v>0</v>
      </c>
      <c r="AF2" s="9">
        <v>0</v>
      </c>
      <c r="AG2" s="9">
        <v>0</v>
      </c>
      <c r="AH2" s="9">
        <v>0</v>
      </c>
      <c r="AI2" s="9">
        <v>0</v>
      </c>
      <c r="AJ2" s="9">
        <v>0</v>
      </c>
      <c r="AK2" s="9">
        <v>0</v>
      </c>
      <c r="AL2" s="9">
        <v>0</v>
      </c>
      <c r="AM2" s="9">
        <v>0</v>
      </c>
      <c r="AN2" s="9">
        <v>0</v>
      </c>
      <c r="AO2" s="9">
        <v>0</v>
      </c>
      <c r="AP2" s="9">
        <v>0</v>
      </c>
      <c r="AQ2" s="9">
        <v>0</v>
      </c>
      <c r="AR2" s="9">
        <v>0</v>
      </c>
      <c r="AS2" s="9">
        <v>0</v>
      </c>
      <c r="AT2" s="9">
        <v>0</v>
      </c>
      <c r="AU2" s="9">
        <v>0</v>
      </c>
      <c r="AV2" s="9">
        <v>0</v>
      </c>
      <c r="AW2" s="9">
        <v>0</v>
      </c>
      <c r="AX2" s="9">
        <v>0</v>
      </c>
      <c r="AY2" s="9">
        <v>0</v>
      </c>
      <c r="AZ2" s="9">
        <v>0</v>
      </c>
      <c r="BA2" s="9">
        <v>0</v>
      </c>
      <c r="BB2" s="9">
        <v>0</v>
      </c>
      <c r="BC2" s="9">
        <v>0</v>
      </c>
      <c r="BD2" s="9">
        <v>0</v>
      </c>
      <c r="BE2" s="9">
        <v>0</v>
      </c>
      <c r="BF2" s="9">
        <v>0</v>
      </c>
      <c r="BG2" s="9">
        <v>0</v>
      </c>
      <c r="BH2" s="9">
        <v>0</v>
      </c>
      <c r="BI2" s="9">
        <v>0</v>
      </c>
      <c r="BJ2" s="9">
        <v>0</v>
      </c>
      <c r="BK2" s="9">
        <v>0</v>
      </c>
      <c r="BL2" s="9">
        <v>0</v>
      </c>
      <c r="BM2" s="9">
        <v>0</v>
      </c>
      <c r="BN2" s="9">
        <v>0</v>
      </c>
      <c r="BO2" s="9">
        <v>0</v>
      </c>
      <c r="BP2" s="9">
        <v>0</v>
      </c>
      <c r="BQ2" s="9">
        <v>0</v>
      </c>
      <c r="BR2" s="9">
        <v>0</v>
      </c>
      <c r="BS2" s="9">
        <v>0</v>
      </c>
      <c r="BT2" s="9">
        <v>0</v>
      </c>
      <c r="BU2" s="9">
        <v>0</v>
      </c>
      <c r="BV2" s="9">
        <v>0</v>
      </c>
      <c r="BW2" s="9">
        <v>0</v>
      </c>
      <c r="BX2" s="9">
        <v>0</v>
      </c>
      <c r="BY2" s="9">
        <v>0</v>
      </c>
      <c r="BZ2" s="9">
        <v>0</v>
      </c>
      <c r="CA2" s="9">
        <v>0</v>
      </c>
      <c r="CB2" s="9">
        <v>0</v>
      </c>
      <c r="CC2" s="9">
        <v>0</v>
      </c>
      <c r="CD2" s="9">
        <v>0</v>
      </c>
      <c r="CE2" s="9">
        <v>0</v>
      </c>
      <c r="CF2" s="9">
        <v>0</v>
      </c>
      <c r="CG2" s="9">
        <v>0</v>
      </c>
      <c r="CH2" s="9">
        <v>0</v>
      </c>
      <c r="CI2" s="9">
        <v>0</v>
      </c>
      <c r="CJ2" s="9">
        <v>0</v>
      </c>
      <c r="CK2" s="9">
        <v>0</v>
      </c>
      <c r="CL2" s="9">
        <v>0</v>
      </c>
    </row>
    <row r="3" spans="1:198" outlineLevel="1" x14ac:dyDescent="0.25">
      <c r="A3" s="250" t="str">
        <f>Cover!A28</f>
        <v>Most Current Version as of:</v>
      </c>
      <c r="B3" s="250"/>
      <c r="C3" s="7" t="str">
        <f>Cover!A29</f>
        <v>January 2024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CK3"/>
      <c r="CL3"/>
    </row>
    <row r="4" spans="1:198" ht="26.25" outlineLevel="1" x14ac:dyDescent="0.4">
      <c r="A4" s="14"/>
      <c r="B4" s="251" t="s">
        <v>17</v>
      </c>
      <c r="C4" s="251"/>
      <c r="D4" s="251"/>
      <c r="E4" s="15"/>
      <c r="X4" s="16"/>
      <c r="AE4" s="17"/>
      <c r="AF4" s="17"/>
      <c r="AG4" s="17"/>
      <c r="AH4" s="17"/>
      <c r="AI4" s="17"/>
      <c r="AJ4" s="17"/>
      <c r="AK4" s="17"/>
      <c r="AM4" s="17"/>
      <c r="AO4" s="17"/>
      <c r="AP4" s="17"/>
      <c r="AQ4" s="17"/>
      <c r="AU4" s="18"/>
      <c r="AW4" s="17"/>
      <c r="BA4" s="17"/>
      <c r="CI4" s="16"/>
      <c r="CJ4" s="19"/>
      <c r="CK4"/>
      <c r="CL4"/>
    </row>
    <row r="5" spans="1:198" s="17" customFormat="1" outlineLevel="1" x14ac:dyDescent="0.25">
      <c r="A5" s="17" t="s">
        <v>18</v>
      </c>
      <c r="B5" s="252" t="s">
        <v>19</v>
      </c>
      <c r="C5" s="252"/>
      <c r="D5" s="252"/>
      <c r="E5" s="17" t="s">
        <v>20</v>
      </c>
      <c r="F5" s="17" t="s">
        <v>21</v>
      </c>
      <c r="G5" s="17" t="s">
        <v>21</v>
      </c>
      <c r="H5" s="17" t="s">
        <v>21</v>
      </c>
      <c r="I5" s="17" t="s">
        <v>21</v>
      </c>
      <c r="J5" s="17" t="s">
        <v>21</v>
      </c>
      <c r="K5" s="17" t="s">
        <v>21</v>
      </c>
      <c r="L5" s="17" t="s">
        <v>21</v>
      </c>
      <c r="M5" s="17" t="s">
        <v>21</v>
      </c>
      <c r="N5" s="17" t="s">
        <v>21</v>
      </c>
      <c r="O5" s="17" t="s">
        <v>21</v>
      </c>
      <c r="P5" s="17" t="s">
        <v>21</v>
      </c>
      <c r="Q5" s="17" t="s">
        <v>21</v>
      </c>
      <c r="R5" s="17" t="s">
        <v>21</v>
      </c>
      <c r="S5" s="17" t="s">
        <v>21</v>
      </c>
      <c r="T5" s="17" t="s">
        <v>21</v>
      </c>
      <c r="U5" s="17" t="s">
        <v>21</v>
      </c>
      <c r="V5" s="17" t="s">
        <v>21</v>
      </c>
      <c r="W5" s="17" t="s">
        <v>21</v>
      </c>
      <c r="X5" s="17" t="s">
        <v>21</v>
      </c>
      <c r="Y5" s="17" t="s">
        <v>21</v>
      </c>
      <c r="Z5" s="17" t="s">
        <v>21</v>
      </c>
      <c r="AA5" s="17" t="s">
        <v>21</v>
      </c>
      <c r="AB5" s="17" t="s">
        <v>21</v>
      </c>
      <c r="AC5" s="17" t="s">
        <v>21</v>
      </c>
      <c r="AD5" s="17" t="s">
        <v>21</v>
      </c>
      <c r="AE5" s="17" t="s">
        <v>21</v>
      </c>
      <c r="AF5" s="17" t="s">
        <v>21</v>
      </c>
      <c r="AG5" s="17" t="s">
        <v>21</v>
      </c>
      <c r="AH5" s="17" t="s">
        <v>21</v>
      </c>
      <c r="AI5" s="17" t="s">
        <v>21</v>
      </c>
      <c r="AJ5" s="17" t="s">
        <v>21</v>
      </c>
      <c r="AK5" s="17" t="s">
        <v>21</v>
      </c>
      <c r="AL5" s="17" t="s">
        <v>21</v>
      </c>
      <c r="AM5" s="17" t="s">
        <v>21</v>
      </c>
      <c r="AN5" s="17" t="s">
        <v>21</v>
      </c>
      <c r="AO5" s="17" t="s">
        <v>21</v>
      </c>
      <c r="AP5" s="17" t="s">
        <v>21</v>
      </c>
      <c r="AQ5" s="17" t="s">
        <v>21</v>
      </c>
      <c r="AR5" s="17" t="s">
        <v>21</v>
      </c>
      <c r="AS5" s="17" t="s">
        <v>21</v>
      </c>
      <c r="AT5" s="17" t="s">
        <v>21</v>
      </c>
      <c r="AU5" s="20"/>
      <c r="AV5" s="21" t="s">
        <v>22</v>
      </c>
      <c r="AW5" s="21" t="s">
        <v>22</v>
      </c>
      <c r="AX5" s="21" t="s">
        <v>22</v>
      </c>
      <c r="AY5" s="21" t="s">
        <v>22</v>
      </c>
      <c r="AZ5" s="21" t="s">
        <v>22</v>
      </c>
      <c r="BA5" s="21" t="s">
        <v>22</v>
      </c>
      <c r="BB5" s="21" t="s">
        <v>22</v>
      </c>
      <c r="BC5" s="21" t="s">
        <v>22</v>
      </c>
      <c r="BD5" s="21" t="s">
        <v>22</v>
      </c>
      <c r="BE5" s="21" t="s">
        <v>22</v>
      </c>
      <c r="BF5" s="21" t="s">
        <v>22</v>
      </c>
      <c r="BG5" s="21" t="s">
        <v>22</v>
      </c>
      <c r="BH5" s="21" t="s">
        <v>22</v>
      </c>
      <c r="BI5" s="21" t="s">
        <v>22</v>
      </c>
      <c r="BJ5" s="21" t="s">
        <v>22</v>
      </c>
      <c r="BK5" s="21" t="s">
        <v>22</v>
      </c>
      <c r="BL5" s="21" t="s">
        <v>22</v>
      </c>
      <c r="BM5" s="21" t="s">
        <v>22</v>
      </c>
      <c r="BN5" s="21" t="s">
        <v>22</v>
      </c>
      <c r="BO5" s="21" t="s">
        <v>22</v>
      </c>
      <c r="BP5" s="21" t="s">
        <v>22</v>
      </c>
      <c r="BQ5" s="21" t="s">
        <v>22</v>
      </c>
      <c r="BR5" s="21" t="s">
        <v>22</v>
      </c>
      <c r="BS5" s="21" t="s">
        <v>22</v>
      </c>
      <c r="BT5" s="21" t="s">
        <v>22</v>
      </c>
      <c r="BU5" s="21" t="s">
        <v>22</v>
      </c>
      <c r="BV5" s="21" t="s">
        <v>22</v>
      </c>
      <c r="BW5" s="21" t="s">
        <v>22</v>
      </c>
      <c r="BX5" s="21" t="s">
        <v>22</v>
      </c>
      <c r="BY5" s="21" t="s">
        <v>22</v>
      </c>
      <c r="BZ5" s="21" t="s">
        <v>22</v>
      </c>
      <c r="CA5" s="21" t="s">
        <v>22</v>
      </c>
      <c r="CB5" s="21" t="s">
        <v>22</v>
      </c>
      <c r="CC5" s="21" t="s">
        <v>22</v>
      </c>
      <c r="CD5" s="21" t="s">
        <v>22</v>
      </c>
      <c r="CE5" s="21" t="s">
        <v>22</v>
      </c>
      <c r="CF5" s="21" t="s">
        <v>22</v>
      </c>
      <c r="CG5" s="21" t="s">
        <v>22</v>
      </c>
      <c r="CH5" s="21" t="s">
        <v>22</v>
      </c>
      <c r="CI5" s="21" t="s">
        <v>22</v>
      </c>
      <c r="CJ5" s="21" t="s">
        <v>22</v>
      </c>
      <c r="CK5" s="21" t="s">
        <v>22</v>
      </c>
      <c r="CL5" s="21" t="s">
        <v>22</v>
      </c>
      <c r="CM5"/>
      <c r="CN5" s="11"/>
      <c r="CO5" s="11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</row>
    <row r="6" spans="1:198" s="29" customFormat="1" ht="63.75" customHeight="1" x14ac:dyDescent="0.25">
      <c r="A6" s="22" t="s">
        <v>23</v>
      </c>
      <c r="B6" s="23"/>
      <c r="C6" s="24"/>
      <c r="D6" s="25" t="s">
        <v>24</v>
      </c>
      <c r="E6" s="26" t="s">
        <v>25</v>
      </c>
      <c r="F6" s="27" t="s">
        <v>26</v>
      </c>
      <c r="G6" s="27" t="s">
        <v>27</v>
      </c>
      <c r="H6" s="27" t="s">
        <v>28</v>
      </c>
      <c r="I6" s="27" t="s">
        <v>29</v>
      </c>
      <c r="J6" s="27" t="s">
        <v>30</v>
      </c>
      <c r="K6" s="27" t="s">
        <v>31</v>
      </c>
      <c r="L6" s="27" t="s">
        <v>32</v>
      </c>
      <c r="M6" s="27" t="s">
        <v>33</v>
      </c>
      <c r="N6" s="27" t="s">
        <v>34</v>
      </c>
      <c r="O6" s="27" t="s">
        <v>35</v>
      </c>
      <c r="P6" s="27" t="s">
        <v>36</v>
      </c>
      <c r="Q6" s="27" t="s">
        <v>37</v>
      </c>
      <c r="R6" s="27" t="s">
        <v>38</v>
      </c>
      <c r="S6" s="27" t="s">
        <v>39</v>
      </c>
      <c r="T6" s="27" t="s">
        <v>40</v>
      </c>
      <c r="U6" s="27" t="s">
        <v>41</v>
      </c>
      <c r="V6" s="27" t="s">
        <v>42</v>
      </c>
      <c r="W6" s="27" t="s">
        <v>43</v>
      </c>
      <c r="X6" s="27" t="s">
        <v>44</v>
      </c>
      <c r="Y6" s="27" t="s">
        <v>45</v>
      </c>
      <c r="Z6" s="27" t="s">
        <v>46</v>
      </c>
      <c r="AA6" s="27" t="s">
        <v>47</v>
      </c>
      <c r="AB6" s="27" t="s">
        <v>48</v>
      </c>
      <c r="AC6" s="27" t="s">
        <v>49</v>
      </c>
      <c r="AD6" s="27" t="s">
        <v>50</v>
      </c>
      <c r="AE6" s="27" t="s">
        <v>51</v>
      </c>
      <c r="AF6" s="27" t="s">
        <v>52</v>
      </c>
      <c r="AG6" s="27" t="s">
        <v>53</v>
      </c>
      <c r="AH6" s="27" t="s">
        <v>54</v>
      </c>
      <c r="AI6" s="27" t="s">
        <v>55</v>
      </c>
      <c r="AJ6" s="27" t="s">
        <v>56</v>
      </c>
      <c r="AK6" s="27" t="s">
        <v>57</v>
      </c>
      <c r="AL6" s="27" t="s">
        <v>58</v>
      </c>
      <c r="AM6" s="27" t="s">
        <v>59</v>
      </c>
      <c r="AN6" s="27" t="s">
        <v>60</v>
      </c>
      <c r="AO6" s="27"/>
      <c r="AP6" s="27" t="s">
        <v>61</v>
      </c>
      <c r="AQ6" s="27" t="s">
        <v>62</v>
      </c>
      <c r="AR6" s="27" t="s">
        <v>63</v>
      </c>
      <c r="AS6" s="27" t="s">
        <v>64</v>
      </c>
      <c r="AT6" s="28" t="s">
        <v>65</v>
      </c>
      <c r="AU6" s="26" t="s">
        <v>66</v>
      </c>
      <c r="AV6" s="28" t="s">
        <v>26</v>
      </c>
      <c r="AW6" s="28" t="s">
        <v>27</v>
      </c>
      <c r="AX6" s="28" t="s">
        <v>28</v>
      </c>
      <c r="AY6" s="27" t="s">
        <v>29</v>
      </c>
      <c r="AZ6" s="28" t="s">
        <v>30</v>
      </c>
      <c r="BA6" s="28" t="s">
        <v>31</v>
      </c>
      <c r="BB6" s="28" t="s">
        <v>32</v>
      </c>
      <c r="BC6" s="28" t="s">
        <v>33</v>
      </c>
      <c r="BD6" s="28" t="s">
        <v>34</v>
      </c>
      <c r="BE6" s="28" t="s">
        <v>35</v>
      </c>
      <c r="BF6" s="27" t="s">
        <v>36</v>
      </c>
      <c r="BG6" s="28" t="s">
        <v>37</v>
      </c>
      <c r="BH6" s="28" t="s">
        <v>38</v>
      </c>
      <c r="BI6" s="28" t="s">
        <v>39</v>
      </c>
      <c r="BJ6" s="28" t="s">
        <v>40</v>
      </c>
      <c r="BK6" s="28" t="s">
        <v>41</v>
      </c>
      <c r="BL6" s="28" t="s">
        <v>42</v>
      </c>
      <c r="BM6" s="28" t="s">
        <v>43</v>
      </c>
      <c r="BN6" s="28" t="s">
        <v>44</v>
      </c>
      <c r="BO6" s="28" t="s">
        <v>45</v>
      </c>
      <c r="BP6" s="28" t="s">
        <v>46</v>
      </c>
      <c r="BQ6" s="27" t="s">
        <v>47</v>
      </c>
      <c r="BR6" s="28" t="s">
        <v>48</v>
      </c>
      <c r="BS6" s="28" t="s">
        <v>49</v>
      </c>
      <c r="BT6" s="28" t="s">
        <v>50</v>
      </c>
      <c r="BU6" s="28" t="s">
        <v>67</v>
      </c>
      <c r="BV6" s="28" t="s">
        <v>52</v>
      </c>
      <c r="BW6" s="28" t="s">
        <v>57</v>
      </c>
      <c r="BX6" s="28" t="s">
        <v>54</v>
      </c>
      <c r="BY6" s="28" t="s">
        <v>55</v>
      </c>
      <c r="BZ6" s="28" t="s">
        <v>68</v>
      </c>
      <c r="CA6" s="28" t="s">
        <v>69</v>
      </c>
      <c r="CB6" s="27" t="s">
        <v>58</v>
      </c>
      <c r="CC6" s="28" t="s">
        <v>59</v>
      </c>
      <c r="CD6" s="28" t="s">
        <v>60</v>
      </c>
      <c r="CE6" s="28"/>
      <c r="CF6" s="28" t="s">
        <v>61</v>
      </c>
      <c r="CG6" s="28" t="s">
        <v>70</v>
      </c>
      <c r="CH6" s="28" t="s">
        <v>63</v>
      </c>
      <c r="CI6" s="28" t="s">
        <v>64</v>
      </c>
      <c r="CJ6" s="26" t="s">
        <v>71</v>
      </c>
      <c r="CK6" s="26" t="s">
        <v>72</v>
      </c>
      <c r="CL6" s="26" t="s">
        <v>73</v>
      </c>
      <c r="CM6"/>
      <c r="CN6" s="11"/>
      <c r="CO6" s="11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</row>
    <row r="7" spans="1:198" s="29" customFormat="1" ht="32.85" customHeight="1" x14ac:dyDescent="0.25">
      <c r="A7" s="22">
        <v>1</v>
      </c>
      <c r="B7" s="253" t="s">
        <v>74</v>
      </c>
      <c r="C7" s="254"/>
      <c r="D7" s="254"/>
      <c r="E7" s="30"/>
      <c r="F7" s="31">
        <v>11.01</v>
      </c>
      <c r="G7" s="31">
        <v>11.02</v>
      </c>
      <c r="H7" s="31">
        <v>11.03</v>
      </c>
      <c r="I7" s="31">
        <v>11.04</v>
      </c>
      <c r="J7" s="31">
        <v>11.049999999999999</v>
      </c>
      <c r="K7" s="31">
        <v>11.059999999999999</v>
      </c>
      <c r="L7" s="31">
        <v>11.069999999999999</v>
      </c>
      <c r="M7" s="31">
        <v>11.079999999999998</v>
      </c>
      <c r="N7" s="31">
        <v>11.089999999999998</v>
      </c>
      <c r="O7" s="31">
        <v>11.099999999999998</v>
      </c>
      <c r="P7" s="31">
        <v>11.109999999999998</v>
      </c>
      <c r="Q7" s="31">
        <v>11.119999999999997</v>
      </c>
      <c r="R7" s="31">
        <v>11.129999999999997</v>
      </c>
      <c r="S7" s="31">
        <v>11.139999999999997</v>
      </c>
      <c r="T7" s="31">
        <v>11.149999999999997</v>
      </c>
      <c r="U7" s="31">
        <v>11.159999999999997</v>
      </c>
      <c r="V7" s="31">
        <v>11.169999999999996</v>
      </c>
      <c r="W7" s="31">
        <v>11.179999999999996</v>
      </c>
      <c r="X7" s="31">
        <v>11.189999999999996</v>
      </c>
      <c r="Y7" s="31">
        <v>11.199999999999996</v>
      </c>
      <c r="Z7" s="31">
        <v>11.209999999999996</v>
      </c>
      <c r="AA7" s="31">
        <v>11.219999999999995</v>
      </c>
      <c r="AB7" s="31">
        <v>11.229999999999995</v>
      </c>
      <c r="AC7" s="31">
        <v>11.239999999999995</v>
      </c>
      <c r="AD7" s="31">
        <v>11.249999999999995</v>
      </c>
      <c r="AE7" s="31">
        <v>11.259999999999994</v>
      </c>
      <c r="AF7" s="31">
        <v>11.269999999999994</v>
      </c>
      <c r="AG7" s="31">
        <v>11.28</v>
      </c>
      <c r="AH7" s="31">
        <v>11.29</v>
      </c>
      <c r="AI7" s="31">
        <v>11.3</v>
      </c>
      <c r="AJ7" s="31">
        <v>11.31</v>
      </c>
      <c r="AK7" s="31">
        <v>11.32</v>
      </c>
      <c r="AL7" s="31">
        <v>11.33</v>
      </c>
      <c r="AM7" s="31">
        <v>11.34</v>
      </c>
      <c r="AN7" s="31">
        <v>11.35</v>
      </c>
      <c r="AO7" s="31">
        <v>11.36</v>
      </c>
      <c r="AP7" s="31">
        <v>11.37</v>
      </c>
      <c r="AQ7" s="31">
        <v>11.45</v>
      </c>
      <c r="AR7" s="31">
        <v>11.46</v>
      </c>
      <c r="AS7" s="31">
        <v>11.47</v>
      </c>
      <c r="AT7" s="31"/>
      <c r="AU7" s="32" t="s">
        <v>75</v>
      </c>
      <c r="AV7" s="30">
        <v>11.01</v>
      </c>
      <c r="AW7" s="30">
        <v>11.02</v>
      </c>
      <c r="AX7" s="30">
        <v>11.03</v>
      </c>
      <c r="AY7" s="30">
        <v>11.04</v>
      </c>
      <c r="AZ7" s="30">
        <v>11.049999999999999</v>
      </c>
      <c r="BA7" s="30">
        <v>11.059999999999999</v>
      </c>
      <c r="BB7" s="30">
        <v>11.069999999999999</v>
      </c>
      <c r="BC7" s="30">
        <v>11.079999999999998</v>
      </c>
      <c r="BD7" s="30">
        <v>11.089999999999998</v>
      </c>
      <c r="BE7" s="33">
        <v>11.1</v>
      </c>
      <c r="BF7" s="30">
        <v>11.109999999999998</v>
      </c>
      <c r="BG7" s="30">
        <v>11.119999999999997</v>
      </c>
      <c r="BH7" s="30">
        <v>11.129999999999997</v>
      </c>
      <c r="BI7" s="30">
        <v>11.139999999999997</v>
      </c>
      <c r="BJ7" s="30">
        <v>11.149999999999997</v>
      </c>
      <c r="BK7" s="30">
        <v>11.159999999999997</v>
      </c>
      <c r="BL7" s="30">
        <v>11.169999999999996</v>
      </c>
      <c r="BM7" s="30">
        <v>11.179999999999996</v>
      </c>
      <c r="BN7" s="30">
        <v>11.189999999999996</v>
      </c>
      <c r="BO7" s="30">
        <v>11.199999999999996</v>
      </c>
      <c r="BP7" s="30">
        <v>11.209999999999996</v>
      </c>
      <c r="BQ7" s="30">
        <v>11.219999999999995</v>
      </c>
      <c r="BR7" s="30">
        <v>11.229999999999995</v>
      </c>
      <c r="BS7" s="30">
        <v>11.239999999999995</v>
      </c>
      <c r="BT7" s="30">
        <v>11.249999999999995</v>
      </c>
      <c r="BU7" s="30">
        <v>11.259999999999994</v>
      </c>
      <c r="BV7" s="30">
        <v>11.269999999999994</v>
      </c>
      <c r="BW7" s="30">
        <v>11.279999999999994</v>
      </c>
      <c r="BX7" s="30">
        <v>11.289999999999994</v>
      </c>
      <c r="BY7" s="33">
        <v>11.3</v>
      </c>
      <c r="BZ7" s="30">
        <v>11.309999999999993</v>
      </c>
      <c r="CA7" s="30">
        <v>11.319999999999993</v>
      </c>
      <c r="CB7" s="30">
        <v>11.329999999999993</v>
      </c>
      <c r="CC7" s="30">
        <v>11.339999999999993</v>
      </c>
      <c r="CD7" s="30">
        <v>11.35</v>
      </c>
      <c r="CE7" s="30">
        <v>11.36</v>
      </c>
      <c r="CF7" s="30">
        <v>11.37</v>
      </c>
      <c r="CG7" s="30">
        <v>11.45</v>
      </c>
      <c r="CH7" s="33">
        <v>11.46</v>
      </c>
      <c r="CI7" s="33">
        <v>11.47</v>
      </c>
      <c r="CJ7" s="30" t="s">
        <v>76</v>
      </c>
      <c r="CK7" s="30" t="s">
        <v>76</v>
      </c>
      <c r="CL7" s="30"/>
      <c r="CM7"/>
      <c r="CN7" s="11"/>
      <c r="CO7" s="11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</row>
    <row r="8" spans="1:198" outlineLevel="1" x14ac:dyDescent="0.25">
      <c r="A8" s="22">
        <f>A7+1</f>
        <v>2</v>
      </c>
      <c r="B8" s="224" t="s">
        <v>77</v>
      </c>
      <c r="C8" s="34" t="s">
        <v>78</v>
      </c>
      <c r="D8" s="35">
        <v>480</v>
      </c>
      <c r="E8" s="36">
        <v>877647224.10000002</v>
      </c>
      <c r="F8" s="36">
        <v>28495561.561254099</v>
      </c>
      <c r="G8" s="36">
        <v>-464377719.67404109</v>
      </c>
      <c r="H8" s="37">
        <v>0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>
        <f>SUM(F8:AT8)</f>
        <v>-435882158.11278701</v>
      </c>
      <c r="AV8" s="36">
        <v>-38281308.189268127</v>
      </c>
      <c r="AW8" s="36"/>
      <c r="AX8" s="36">
        <v>-17653320.348613441</v>
      </c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19">
        <f>SUM(AV8:CI8)</f>
        <v>-55934628.537881568</v>
      </c>
      <c r="CK8" s="19">
        <f>CJ8+AU8</f>
        <v>-491816786.65066856</v>
      </c>
      <c r="CL8" s="19">
        <f>CK8+E8</f>
        <v>385830437.44933146</v>
      </c>
      <c r="CN8" s="38"/>
      <c r="CO8" s="38"/>
    </row>
    <row r="9" spans="1:198" outlineLevel="1" x14ac:dyDescent="0.25">
      <c r="A9" s="22">
        <f t="shared" ref="A9:A72" si="0">A8+1</f>
        <v>3</v>
      </c>
      <c r="B9" s="225"/>
      <c r="C9" s="39" t="s">
        <v>79</v>
      </c>
      <c r="D9" s="40">
        <v>481</v>
      </c>
      <c r="E9" s="36">
        <v>421866401.04000002</v>
      </c>
      <c r="F9" s="36">
        <v>13505453.010521382</v>
      </c>
      <c r="G9" s="36">
        <v>-261661858.05594513</v>
      </c>
      <c r="H9" s="37">
        <v>-60175.123816534411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36">
        <f>SUM(F9:AT9)</f>
        <v>-248216580.16924027</v>
      </c>
      <c r="AV9" s="36">
        <v>-17144709.597685609</v>
      </c>
      <c r="AW9" s="19"/>
      <c r="AX9" s="41">
        <v>-5779392.8392592669</v>
      </c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>
        <f t="shared" ref="CJ9:CJ30" si="1">SUM(AV9:CI9)</f>
        <v>-22924102.436944876</v>
      </c>
      <c r="CK9" s="19">
        <f t="shared" ref="CK9:CK12" si="2">CJ9+AU9</f>
        <v>-271140682.60618514</v>
      </c>
      <c r="CL9" s="19">
        <f>CK9+E9</f>
        <v>150725718.43381488</v>
      </c>
      <c r="CN9" s="38"/>
      <c r="CO9" s="38"/>
    </row>
    <row r="10" spans="1:198" outlineLevel="1" x14ac:dyDescent="0.25">
      <c r="A10" s="22">
        <f t="shared" si="0"/>
        <v>4</v>
      </c>
      <c r="B10" s="225"/>
      <c r="C10" s="39" t="s">
        <v>80</v>
      </c>
      <c r="D10" s="40">
        <v>482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36">
        <f>SUM(F10:AT10)</f>
        <v>0</v>
      </c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>
        <f t="shared" si="1"/>
        <v>0</v>
      </c>
      <c r="CK10" s="19">
        <f t="shared" si="2"/>
        <v>0</v>
      </c>
      <c r="CL10" s="19">
        <f>CK10+E10</f>
        <v>0</v>
      </c>
      <c r="CN10" s="38"/>
      <c r="CO10" s="38"/>
    </row>
    <row r="11" spans="1:198" outlineLevel="1" x14ac:dyDescent="0.25">
      <c r="A11" s="22">
        <f t="shared" si="0"/>
        <v>5</v>
      </c>
      <c r="B11" s="225"/>
      <c r="C11" s="39" t="s">
        <v>81</v>
      </c>
      <c r="D11" s="42">
        <v>484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36">
        <f>SUM(F11:AT11)</f>
        <v>0</v>
      </c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>
        <f t="shared" si="1"/>
        <v>0</v>
      </c>
      <c r="CK11" s="19">
        <f t="shared" si="2"/>
        <v>0</v>
      </c>
      <c r="CL11" s="19">
        <f>CK11+E11</f>
        <v>0</v>
      </c>
      <c r="CN11" s="38"/>
      <c r="CO11" s="38"/>
    </row>
    <row r="12" spans="1:198" outlineLevel="1" x14ac:dyDescent="0.25">
      <c r="A12" s="22">
        <f t="shared" si="0"/>
        <v>6</v>
      </c>
      <c r="B12" s="225"/>
      <c r="C12" s="39" t="s">
        <v>82</v>
      </c>
      <c r="D12" s="42">
        <v>485</v>
      </c>
      <c r="E12" s="43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36">
        <f>SUM(F12:AT12)</f>
        <v>0</v>
      </c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>
        <f t="shared" si="1"/>
        <v>0</v>
      </c>
      <c r="CK12" s="19">
        <f t="shared" si="2"/>
        <v>0</v>
      </c>
      <c r="CL12" s="19">
        <f>CK12+E12</f>
        <v>0</v>
      </c>
      <c r="CN12" s="38"/>
      <c r="CO12" s="38"/>
    </row>
    <row r="13" spans="1:198" outlineLevel="1" x14ac:dyDescent="0.25">
      <c r="A13" s="22">
        <f t="shared" si="0"/>
        <v>7</v>
      </c>
      <c r="B13" s="225"/>
      <c r="C13" s="244" t="s">
        <v>83</v>
      </c>
      <c r="D13" s="245"/>
      <c r="E13" s="44">
        <f>SUM(E8:E12)</f>
        <v>1299513625.1400001</v>
      </c>
      <c r="F13" s="44">
        <f t="shared" ref="F13:CA13" si="3">SUM(F8:F12)</f>
        <v>42001014.571775481</v>
      </c>
      <c r="G13" s="44">
        <f t="shared" si="3"/>
        <v>-726039577.72998619</v>
      </c>
      <c r="H13" s="44">
        <f t="shared" si="3"/>
        <v>-60175.123816534411</v>
      </c>
      <c r="I13" s="44">
        <f t="shared" si="3"/>
        <v>0</v>
      </c>
      <c r="J13" s="44">
        <f t="shared" si="3"/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44">
        <f t="shared" si="3"/>
        <v>0</v>
      </c>
      <c r="Q13" s="44">
        <f t="shared" si="3"/>
        <v>0</v>
      </c>
      <c r="R13" s="44">
        <f t="shared" si="3"/>
        <v>0</v>
      </c>
      <c r="S13" s="44">
        <f t="shared" si="3"/>
        <v>0</v>
      </c>
      <c r="T13" s="44">
        <f t="shared" si="3"/>
        <v>0</v>
      </c>
      <c r="U13" s="44">
        <f t="shared" si="3"/>
        <v>0</v>
      </c>
      <c r="V13" s="44">
        <f t="shared" si="3"/>
        <v>0</v>
      </c>
      <c r="W13" s="44">
        <f t="shared" si="3"/>
        <v>0</v>
      </c>
      <c r="X13" s="44">
        <f t="shared" si="3"/>
        <v>0</v>
      </c>
      <c r="Y13" s="44">
        <f t="shared" si="3"/>
        <v>0</v>
      </c>
      <c r="Z13" s="44">
        <f t="shared" si="3"/>
        <v>0</v>
      </c>
      <c r="AA13" s="44">
        <f t="shared" si="3"/>
        <v>0</v>
      </c>
      <c r="AB13" s="44">
        <f t="shared" si="3"/>
        <v>0</v>
      </c>
      <c r="AC13" s="44">
        <f t="shared" si="3"/>
        <v>0</v>
      </c>
      <c r="AD13" s="44">
        <f t="shared" si="3"/>
        <v>0</v>
      </c>
      <c r="AE13" s="44">
        <f t="shared" si="3"/>
        <v>0</v>
      </c>
      <c r="AF13" s="44">
        <f t="shared" si="3"/>
        <v>0</v>
      </c>
      <c r="AG13" s="44">
        <f t="shared" si="3"/>
        <v>0</v>
      </c>
      <c r="AH13" s="44">
        <f t="shared" si="3"/>
        <v>0</v>
      </c>
      <c r="AI13" s="44">
        <f t="shared" si="3"/>
        <v>0</v>
      </c>
      <c r="AJ13" s="44">
        <f t="shared" si="3"/>
        <v>0</v>
      </c>
      <c r="AK13" s="44">
        <f t="shared" si="3"/>
        <v>0</v>
      </c>
      <c r="AL13" s="44">
        <f t="shared" si="3"/>
        <v>0</v>
      </c>
      <c r="AM13" s="44">
        <f t="shared" si="3"/>
        <v>0</v>
      </c>
      <c r="AN13" s="44">
        <f t="shared" si="3"/>
        <v>0</v>
      </c>
      <c r="AO13" s="44">
        <f t="shared" si="3"/>
        <v>0</v>
      </c>
      <c r="AP13" s="44"/>
      <c r="AQ13" s="44">
        <f t="shared" si="3"/>
        <v>0</v>
      </c>
      <c r="AR13" s="44">
        <f t="shared" si="3"/>
        <v>0</v>
      </c>
      <c r="AS13" s="44">
        <f t="shared" si="3"/>
        <v>0</v>
      </c>
      <c r="AT13" s="44">
        <f t="shared" si="3"/>
        <v>0</v>
      </c>
      <c r="AU13" s="44">
        <f>SUM(AU8:AU12)</f>
        <v>-684098738.28202724</v>
      </c>
      <c r="AV13" s="44">
        <f t="shared" si="3"/>
        <v>-55426017.786953732</v>
      </c>
      <c r="AW13" s="44">
        <f t="shared" si="3"/>
        <v>0</v>
      </c>
      <c r="AX13" s="44">
        <f t="shared" si="3"/>
        <v>-23432713.187872708</v>
      </c>
      <c r="AY13" s="44">
        <f t="shared" si="3"/>
        <v>0</v>
      </c>
      <c r="AZ13" s="44">
        <f t="shared" si="3"/>
        <v>0</v>
      </c>
      <c r="BA13" s="44">
        <f t="shared" si="3"/>
        <v>0</v>
      </c>
      <c r="BB13" s="44">
        <f t="shared" si="3"/>
        <v>0</v>
      </c>
      <c r="BC13" s="44">
        <f t="shared" si="3"/>
        <v>0</v>
      </c>
      <c r="BD13" s="44">
        <f t="shared" si="3"/>
        <v>0</v>
      </c>
      <c r="BE13" s="44">
        <f t="shared" si="3"/>
        <v>0</v>
      </c>
      <c r="BF13" s="44">
        <f t="shared" si="3"/>
        <v>0</v>
      </c>
      <c r="BG13" s="44">
        <f t="shared" si="3"/>
        <v>0</v>
      </c>
      <c r="BH13" s="44">
        <f t="shared" si="3"/>
        <v>0</v>
      </c>
      <c r="BI13" s="44">
        <f t="shared" si="3"/>
        <v>0</v>
      </c>
      <c r="BJ13" s="44">
        <f t="shared" si="3"/>
        <v>0</v>
      </c>
      <c r="BK13" s="44">
        <f t="shared" si="3"/>
        <v>0</v>
      </c>
      <c r="BL13" s="44">
        <f t="shared" si="3"/>
        <v>0</v>
      </c>
      <c r="BM13" s="44">
        <f t="shared" si="3"/>
        <v>0</v>
      </c>
      <c r="BN13" s="44">
        <f t="shared" si="3"/>
        <v>0</v>
      </c>
      <c r="BO13" s="44">
        <f t="shared" si="3"/>
        <v>0</v>
      </c>
      <c r="BP13" s="44">
        <f t="shared" si="3"/>
        <v>0</v>
      </c>
      <c r="BQ13" s="44">
        <f t="shared" si="3"/>
        <v>0</v>
      </c>
      <c r="BR13" s="44">
        <f t="shared" si="3"/>
        <v>0</v>
      </c>
      <c r="BS13" s="44">
        <f t="shared" si="3"/>
        <v>0</v>
      </c>
      <c r="BT13" s="44">
        <f t="shared" si="3"/>
        <v>0</v>
      </c>
      <c r="BU13" s="44">
        <f t="shared" si="3"/>
        <v>0</v>
      </c>
      <c r="BV13" s="44">
        <f t="shared" si="3"/>
        <v>0</v>
      </c>
      <c r="BW13" s="44">
        <f t="shared" si="3"/>
        <v>0</v>
      </c>
      <c r="BX13" s="44">
        <f t="shared" si="3"/>
        <v>0</v>
      </c>
      <c r="BY13" s="44">
        <f t="shared" si="3"/>
        <v>0</v>
      </c>
      <c r="BZ13" s="44">
        <f t="shared" si="3"/>
        <v>0</v>
      </c>
      <c r="CA13" s="44">
        <f t="shared" si="3"/>
        <v>0</v>
      </c>
      <c r="CB13" s="44">
        <f t="shared" ref="CB13:CG13" si="4">SUM(CB8:CB12)</f>
        <v>0</v>
      </c>
      <c r="CC13" s="44">
        <f t="shared" si="4"/>
        <v>0</v>
      </c>
      <c r="CD13" s="44">
        <f t="shared" si="4"/>
        <v>0</v>
      </c>
      <c r="CE13" s="44">
        <f t="shared" si="4"/>
        <v>0</v>
      </c>
      <c r="CF13" s="44">
        <f t="shared" si="4"/>
        <v>0</v>
      </c>
      <c r="CG13" s="44">
        <f t="shared" si="4"/>
        <v>0</v>
      </c>
      <c r="CH13" s="44">
        <f>SUM(CH8:CH12)</f>
        <v>0</v>
      </c>
      <c r="CI13" s="44">
        <f>SUM(CI8:CI12)</f>
        <v>0</v>
      </c>
      <c r="CJ13" s="44">
        <f>SUM(CJ8:CJ12)</f>
        <v>-78858730.97482644</v>
      </c>
      <c r="CK13" s="44">
        <f>SUM(CK8:CK12)</f>
        <v>-762957469.2568537</v>
      </c>
      <c r="CL13" s="44">
        <f>SUM(CL8:CL12)</f>
        <v>536556155.88314635</v>
      </c>
      <c r="CN13" s="38"/>
      <c r="CO13" s="38"/>
    </row>
    <row r="14" spans="1:198" outlineLevel="1" x14ac:dyDescent="0.25">
      <c r="A14" s="22">
        <f t="shared" si="0"/>
        <v>8</v>
      </c>
      <c r="B14" s="225"/>
      <c r="C14" s="45" t="s">
        <v>84</v>
      </c>
      <c r="D14" s="42">
        <v>483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36">
        <f>SUM(F14:AT14)</f>
        <v>0</v>
      </c>
      <c r="AV14" s="36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>
        <f t="shared" si="1"/>
        <v>0</v>
      </c>
      <c r="CK14" s="19">
        <f t="shared" ref="CK14" si="5">CJ14+AU14</f>
        <v>0</v>
      </c>
      <c r="CL14" s="19">
        <f>CK14+E14</f>
        <v>0</v>
      </c>
      <c r="CN14" s="38"/>
      <c r="CO14" s="38"/>
    </row>
    <row r="15" spans="1:198" outlineLevel="1" x14ac:dyDescent="0.25">
      <c r="A15" s="22">
        <f t="shared" si="0"/>
        <v>9</v>
      </c>
      <c r="B15" s="225"/>
      <c r="C15" s="255" t="s">
        <v>85</v>
      </c>
      <c r="D15" s="247"/>
      <c r="E15" s="44">
        <f>SUM(E14)</f>
        <v>0</v>
      </c>
      <c r="F15" s="44">
        <f t="shared" ref="F15:CA15" si="6">SUM(F14)</f>
        <v>0</v>
      </c>
      <c r="G15" s="44">
        <f t="shared" si="6"/>
        <v>0</v>
      </c>
      <c r="H15" s="44">
        <f t="shared" si="6"/>
        <v>0</v>
      </c>
      <c r="I15" s="44">
        <f t="shared" si="6"/>
        <v>0</v>
      </c>
      <c r="J15" s="44">
        <f t="shared" si="6"/>
        <v>0</v>
      </c>
      <c r="K15" s="44">
        <f t="shared" si="6"/>
        <v>0</v>
      </c>
      <c r="L15" s="44">
        <f t="shared" si="6"/>
        <v>0</v>
      </c>
      <c r="M15" s="44">
        <f t="shared" si="6"/>
        <v>0</v>
      </c>
      <c r="N15" s="44">
        <f t="shared" si="6"/>
        <v>0</v>
      </c>
      <c r="O15" s="44">
        <f t="shared" si="6"/>
        <v>0</v>
      </c>
      <c r="P15" s="44">
        <f t="shared" si="6"/>
        <v>0</v>
      </c>
      <c r="Q15" s="44">
        <f t="shared" si="6"/>
        <v>0</v>
      </c>
      <c r="R15" s="44">
        <f t="shared" si="6"/>
        <v>0</v>
      </c>
      <c r="S15" s="44">
        <f t="shared" si="6"/>
        <v>0</v>
      </c>
      <c r="T15" s="44">
        <f t="shared" si="6"/>
        <v>0</v>
      </c>
      <c r="U15" s="44">
        <f t="shared" si="6"/>
        <v>0</v>
      </c>
      <c r="V15" s="44">
        <f t="shared" si="6"/>
        <v>0</v>
      </c>
      <c r="W15" s="44">
        <f t="shared" si="6"/>
        <v>0</v>
      </c>
      <c r="X15" s="44">
        <f t="shared" si="6"/>
        <v>0</v>
      </c>
      <c r="Y15" s="44">
        <f t="shared" si="6"/>
        <v>0</v>
      </c>
      <c r="Z15" s="44">
        <f t="shared" si="6"/>
        <v>0</v>
      </c>
      <c r="AA15" s="44">
        <f t="shared" si="6"/>
        <v>0</v>
      </c>
      <c r="AB15" s="44">
        <f t="shared" si="6"/>
        <v>0</v>
      </c>
      <c r="AC15" s="44">
        <f t="shared" si="6"/>
        <v>0</v>
      </c>
      <c r="AD15" s="44">
        <f t="shared" si="6"/>
        <v>0</v>
      </c>
      <c r="AE15" s="44">
        <f t="shared" si="6"/>
        <v>0</v>
      </c>
      <c r="AF15" s="44">
        <f t="shared" si="6"/>
        <v>0</v>
      </c>
      <c r="AG15" s="44">
        <f t="shared" si="6"/>
        <v>0</v>
      </c>
      <c r="AH15" s="44">
        <f t="shared" si="6"/>
        <v>0</v>
      </c>
      <c r="AI15" s="44">
        <f t="shared" si="6"/>
        <v>0</v>
      </c>
      <c r="AJ15" s="44">
        <f t="shared" si="6"/>
        <v>0</v>
      </c>
      <c r="AK15" s="44">
        <f t="shared" si="6"/>
        <v>0</v>
      </c>
      <c r="AL15" s="44">
        <f t="shared" si="6"/>
        <v>0</v>
      </c>
      <c r="AM15" s="44">
        <f t="shared" si="6"/>
        <v>0</v>
      </c>
      <c r="AN15" s="44">
        <f t="shared" si="6"/>
        <v>0</v>
      </c>
      <c r="AO15" s="44">
        <f t="shared" si="6"/>
        <v>0</v>
      </c>
      <c r="AP15" s="44"/>
      <c r="AQ15" s="44">
        <f t="shared" si="6"/>
        <v>0</v>
      </c>
      <c r="AR15" s="44">
        <f t="shared" si="6"/>
        <v>0</v>
      </c>
      <c r="AS15" s="44">
        <f t="shared" si="6"/>
        <v>0</v>
      </c>
      <c r="AT15" s="44">
        <f t="shared" si="6"/>
        <v>0</v>
      </c>
      <c r="AU15" s="44">
        <f t="shared" si="6"/>
        <v>0</v>
      </c>
      <c r="AV15" s="44">
        <f t="shared" si="6"/>
        <v>0</v>
      </c>
      <c r="AW15" s="44">
        <f t="shared" si="6"/>
        <v>0</v>
      </c>
      <c r="AX15" s="44">
        <f t="shared" si="6"/>
        <v>0</v>
      </c>
      <c r="AY15" s="44">
        <f t="shared" si="6"/>
        <v>0</v>
      </c>
      <c r="AZ15" s="44">
        <f t="shared" si="6"/>
        <v>0</v>
      </c>
      <c r="BA15" s="44">
        <f t="shared" si="6"/>
        <v>0</v>
      </c>
      <c r="BB15" s="44">
        <f t="shared" si="6"/>
        <v>0</v>
      </c>
      <c r="BC15" s="44">
        <f t="shared" si="6"/>
        <v>0</v>
      </c>
      <c r="BD15" s="44">
        <f t="shared" si="6"/>
        <v>0</v>
      </c>
      <c r="BE15" s="44">
        <f t="shared" si="6"/>
        <v>0</v>
      </c>
      <c r="BF15" s="44">
        <f t="shared" si="6"/>
        <v>0</v>
      </c>
      <c r="BG15" s="44">
        <f t="shared" si="6"/>
        <v>0</v>
      </c>
      <c r="BH15" s="44">
        <f t="shared" si="6"/>
        <v>0</v>
      </c>
      <c r="BI15" s="44">
        <f t="shared" si="6"/>
        <v>0</v>
      </c>
      <c r="BJ15" s="44">
        <f t="shared" si="6"/>
        <v>0</v>
      </c>
      <c r="BK15" s="44">
        <f t="shared" si="6"/>
        <v>0</v>
      </c>
      <c r="BL15" s="44">
        <f t="shared" si="6"/>
        <v>0</v>
      </c>
      <c r="BM15" s="44">
        <f t="shared" si="6"/>
        <v>0</v>
      </c>
      <c r="BN15" s="44">
        <f t="shared" si="6"/>
        <v>0</v>
      </c>
      <c r="BO15" s="44">
        <f t="shared" si="6"/>
        <v>0</v>
      </c>
      <c r="BP15" s="44">
        <f t="shared" si="6"/>
        <v>0</v>
      </c>
      <c r="BQ15" s="44">
        <f t="shared" si="6"/>
        <v>0</v>
      </c>
      <c r="BR15" s="44">
        <f t="shared" si="6"/>
        <v>0</v>
      </c>
      <c r="BS15" s="44">
        <f t="shared" si="6"/>
        <v>0</v>
      </c>
      <c r="BT15" s="44">
        <f t="shared" si="6"/>
        <v>0</v>
      </c>
      <c r="BU15" s="44">
        <f t="shared" si="6"/>
        <v>0</v>
      </c>
      <c r="BV15" s="44">
        <f t="shared" si="6"/>
        <v>0</v>
      </c>
      <c r="BW15" s="44">
        <f t="shared" si="6"/>
        <v>0</v>
      </c>
      <c r="BX15" s="44">
        <f t="shared" si="6"/>
        <v>0</v>
      </c>
      <c r="BY15" s="44">
        <f t="shared" si="6"/>
        <v>0</v>
      </c>
      <c r="BZ15" s="44">
        <f t="shared" si="6"/>
        <v>0</v>
      </c>
      <c r="CA15" s="44">
        <f t="shared" si="6"/>
        <v>0</v>
      </c>
      <c r="CB15" s="44">
        <f t="shared" ref="CB15:CL15" si="7">SUM(CB14)</f>
        <v>0</v>
      </c>
      <c r="CC15" s="44">
        <f t="shared" si="7"/>
        <v>0</v>
      </c>
      <c r="CD15" s="44">
        <f t="shared" si="7"/>
        <v>0</v>
      </c>
      <c r="CE15" s="44">
        <f t="shared" si="7"/>
        <v>0</v>
      </c>
      <c r="CF15" s="44">
        <f t="shared" si="7"/>
        <v>0</v>
      </c>
      <c r="CG15" s="44">
        <f t="shared" si="7"/>
        <v>0</v>
      </c>
      <c r="CH15" s="44">
        <f t="shared" si="7"/>
        <v>0</v>
      </c>
      <c r="CI15" s="44">
        <f t="shared" si="7"/>
        <v>0</v>
      </c>
      <c r="CJ15" s="44">
        <f t="shared" si="7"/>
        <v>0</v>
      </c>
      <c r="CK15" s="44">
        <f t="shared" si="7"/>
        <v>0</v>
      </c>
      <c r="CL15" s="44">
        <f t="shared" si="7"/>
        <v>0</v>
      </c>
      <c r="CN15" s="38"/>
      <c r="CO15" s="38"/>
    </row>
    <row r="16" spans="1:198" outlineLevel="1" x14ac:dyDescent="0.25">
      <c r="A16" s="22">
        <f t="shared" si="0"/>
        <v>10</v>
      </c>
      <c r="B16" s="225"/>
      <c r="C16" s="46" t="s">
        <v>86</v>
      </c>
      <c r="D16" s="42">
        <v>496</v>
      </c>
      <c r="E16" s="36">
        <v>0</v>
      </c>
      <c r="F16" s="47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36">
        <f>SUM(F16:AT16)</f>
        <v>0</v>
      </c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>
        <f t="shared" si="1"/>
        <v>0</v>
      </c>
      <c r="CK16" s="19">
        <f t="shared" ref="CK16" si="8">CJ16+AU16</f>
        <v>0</v>
      </c>
      <c r="CL16" s="19">
        <f>CK16+E16</f>
        <v>0</v>
      </c>
      <c r="CN16" s="38"/>
      <c r="CO16" s="38"/>
    </row>
    <row r="17" spans="1:93" outlineLevel="1" x14ac:dyDescent="0.25">
      <c r="A17" s="22">
        <f t="shared" si="0"/>
        <v>11</v>
      </c>
      <c r="B17" s="225"/>
      <c r="C17" s="255" t="s">
        <v>87</v>
      </c>
      <c r="D17" s="247"/>
      <c r="E17" s="44">
        <f>SUM(E16)</f>
        <v>0</v>
      </c>
      <c r="F17" s="44">
        <f t="shared" ref="F17:CA17" si="9">SUM(F16)</f>
        <v>0</v>
      </c>
      <c r="G17" s="44">
        <f t="shared" si="9"/>
        <v>0</v>
      </c>
      <c r="H17" s="44">
        <f t="shared" si="9"/>
        <v>0</v>
      </c>
      <c r="I17" s="44">
        <f t="shared" si="9"/>
        <v>0</v>
      </c>
      <c r="J17" s="44">
        <f t="shared" si="9"/>
        <v>0</v>
      </c>
      <c r="K17" s="44">
        <f t="shared" si="9"/>
        <v>0</v>
      </c>
      <c r="L17" s="44">
        <f t="shared" si="9"/>
        <v>0</v>
      </c>
      <c r="M17" s="44">
        <f t="shared" si="9"/>
        <v>0</v>
      </c>
      <c r="N17" s="44">
        <f t="shared" si="9"/>
        <v>0</v>
      </c>
      <c r="O17" s="44">
        <f t="shared" si="9"/>
        <v>0</v>
      </c>
      <c r="P17" s="44">
        <f t="shared" si="9"/>
        <v>0</v>
      </c>
      <c r="Q17" s="44">
        <f t="shared" si="9"/>
        <v>0</v>
      </c>
      <c r="R17" s="44">
        <f t="shared" si="9"/>
        <v>0</v>
      </c>
      <c r="S17" s="44">
        <f t="shared" si="9"/>
        <v>0</v>
      </c>
      <c r="T17" s="44">
        <f t="shared" si="9"/>
        <v>0</v>
      </c>
      <c r="U17" s="44">
        <f t="shared" si="9"/>
        <v>0</v>
      </c>
      <c r="V17" s="44">
        <f t="shared" si="9"/>
        <v>0</v>
      </c>
      <c r="W17" s="44">
        <f t="shared" si="9"/>
        <v>0</v>
      </c>
      <c r="X17" s="44">
        <f t="shared" si="9"/>
        <v>0</v>
      </c>
      <c r="Y17" s="44">
        <f t="shared" si="9"/>
        <v>0</v>
      </c>
      <c r="Z17" s="44">
        <f t="shared" si="9"/>
        <v>0</v>
      </c>
      <c r="AA17" s="44">
        <f t="shared" si="9"/>
        <v>0</v>
      </c>
      <c r="AB17" s="44">
        <f t="shared" si="9"/>
        <v>0</v>
      </c>
      <c r="AC17" s="44">
        <f t="shared" si="9"/>
        <v>0</v>
      </c>
      <c r="AD17" s="44">
        <f t="shared" si="9"/>
        <v>0</v>
      </c>
      <c r="AE17" s="44">
        <f t="shared" si="9"/>
        <v>0</v>
      </c>
      <c r="AF17" s="44">
        <f t="shared" si="9"/>
        <v>0</v>
      </c>
      <c r="AG17" s="44">
        <f t="shared" si="9"/>
        <v>0</v>
      </c>
      <c r="AH17" s="44">
        <f t="shared" si="9"/>
        <v>0</v>
      </c>
      <c r="AI17" s="44">
        <f t="shared" si="9"/>
        <v>0</v>
      </c>
      <c r="AJ17" s="44">
        <f t="shared" si="9"/>
        <v>0</v>
      </c>
      <c r="AK17" s="44">
        <f t="shared" si="9"/>
        <v>0</v>
      </c>
      <c r="AL17" s="44">
        <f t="shared" si="9"/>
        <v>0</v>
      </c>
      <c r="AM17" s="44">
        <f t="shared" si="9"/>
        <v>0</v>
      </c>
      <c r="AN17" s="44">
        <f t="shared" si="9"/>
        <v>0</v>
      </c>
      <c r="AO17" s="44">
        <f t="shared" si="9"/>
        <v>0</v>
      </c>
      <c r="AP17" s="44"/>
      <c r="AQ17" s="44">
        <f t="shared" si="9"/>
        <v>0</v>
      </c>
      <c r="AR17" s="44">
        <f t="shared" si="9"/>
        <v>0</v>
      </c>
      <c r="AS17" s="44">
        <f t="shared" si="9"/>
        <v>0</v>
      </c>
      <c r="AT17" s="44">
        <f t="shared" si="9"/>
        <v>0</v>
      </c>
      <c r="AU17" s="44">
        <f t="shared" si="9"/>
        <v>0</v>
      </c>
      <c r="AV17" s="44">
        <f t="shared" si="9"/>
        <v>0</v>
      </c>
      <c r="AW17" s="44">
        <f t="shared" si="9"/>
        <v>0</v>
      </c>
      <c r="AX17" s="44">
        <f t="shared" si="9"/>
        <v>0</v>
      </c>
      <c r="AY17" s="44">
        <f t="shared" si="9"/>
        <v>0</v>
      </c>
      <c r="AZ17" s="44">
        <f t="shared" si="9"/>
        <v>0</v>
      </c>
      <c r="BA17" s="44">
        <f t="shared" si="9"/>
        <v>0</v>
      </c>
      <c r="BB17" s="44">
        <f t="shared" si="9"/>
        <v>0</v>
      </c>
      <c r="BC17" s="44">
        <f t="shared" si="9"/>
        <v>0</v>
      </c>
      <c r="BD17" s="44">
        <f t="shared" si="9"/>
        <v>0</v>
      </c>
      <c r="BE17" s="44">
        <f t="shared" si="9"/>
        <v>0</v>
      </c>
      <c r="BF17" s="44">
        <f t="shared" si="9"/>
        <v>0</v>
      </c>
      <c r="BG17" s="44">
        <f t="shared" si="9"/>
        <v>0</v>
      </c>
      <c r="BH17" s="44">
        <f t="shared" si="9"/>
        <v>0</v>
      </c>
      <c r="BI17" s="44">
        <f t="shared" si="9"/>
        <v>0</v>
      </c>
      <c r="BJ17" s="44">
        <f t="shared" si="9"/>
        <v>0</v>
      </c>
      <c r="BK17" s="44">
        <f t="shared" si="9"/>
        <v>0</v>
      </c>
      <c r="BL17" s="44">
        <f t="shared" si="9"/>
        <v>0</v>
      </c>
      <c r="BM17" s="44">
        <f t="shared" si="9"/>
        <v>0</v>
      </c>
      <c r="BN17" s="44">
        <f t="shared" si="9"/>
        <v>0</v>
      </c>
      <c r="BO17" s="44">
        <f t="shared" si="9"/>
        <v>0</v>
      </c>
      <c r="BP17" s="44">
        <f t="shared" si="9"/>
        <v>0</v>
      </c>
      <c r="BQ17" s="44">
        <f t="shared" si="9"/>
        <v>0</v>
      </c>
      <c r="BR17" s="44">
        <f t="shared" si="9"/>
        <v>0</v>
      </c>
      <c r="BS17" s="44">
        <f t="shared" si="9"/>
        <v>0</v>
      </c>
      <c r="BT17" s="44">
        <f t="shared" si="9"/>
        <v>0</v>
      </c>
      <c r="BU17" s="44">
        <f t="shared" si="9"/>
        <v>0</v>
      </c>
      <c r="BV17" s="44">
        <f t="shared" si="9"/>
        <v>0</v>
      </c>
      <c r="BW17" s="44">
        <f t="shared" si="9"/>
        <v>0</v>
      </c>
      <c r="BX17" s="44">
        <f t="shared" si="9"/>
        <v>0</v>
      </c>
      <c r="BY17" s="44">
        <f t="shared" si="9"/>
        <v>0</v>
      </c>
      <c r="BZ17" s="44">
        <f t="shared" si="9"/>
        <v>0</v>
      </c>
      <c r="CA17" s="44">
        <f t="shared" si="9"/>
        <v>0</v>
      </c>
      <c r="CB17" s="44">
        <f t="shared" ref="CB17:CL17" si="10">SUM(CB16)</f>
        <v>0</v>
      </c>
      <c r="CC17" s="44">
        <f t="shared" si="10"/>
        <v>0</v>
      </c>
      <c r="CD17" s="44">
        <f t="shared" si="10"/>
        <v>0</v>
      </c>
      <c r="CE17" s="44">
        <f t="shared" si="10"/>
        <v>0</v>
      </c>
      <c r="CF17" s="44">
        <f t="shared" si="10"/>
        <v>0</v>
      </c>
      <c r="CG17" s="44">
        <f t="shared" si="10"/>
        <v>0</v>
      </c>
      <c r="CH17" s="44">
        <f t="shared" si="10"/>
        <v>0</v>
      </c>
      <c r="CI17" s="44">
        <f t="shared" si="10"/>
        <v>0</v>
      </c>
      <c r="CJ17" s="44">
        <f t="shared" si="10"/>
        <v>0</v>
      </c>
      <c r="CK17" s="44">
        <f t="shared" si="10"/>
        <v>0</v>
      </c>
      <c r="CL17" s="44">
        <f t="shared" si="10"/>
        <v>0</v>
      </c>
      <c r="CN17" s="38"/>
      <c r="CO17" s="38"/>
    </row>
    <row r="18" spans="1:93" outlineLevel="1" x14ac:dyDescent="0.25">
      <c r="A18" s="22">
        <f t="shared" si="0"/>
        <v>12</v>
      </c>
      <c r="B18" s="225"/>
      <c r="C18" s="2" t="s">
        <v>88</v>
      </c>
      <c r="D18" s="48">
        <v>489.1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36">
        <f>SUM(F18:AT18)</f>
        <v>0</v>
      </c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>
        <f t="shared" si="1"/>
        <v>0</v>
      </c>
      <c r="CK18" s="19">
        <f t="shared" ref="CK18:CK20" si="11">CJ18+AU18</f>
        <v>0</v>
      </c>
      <c r="CL18" s="19">
        <f>CK18+E18</f>
        <v>0</v>
      </c>
      <c r="CN18" s="38"/>
      <c r="CO18" s="38"/>
    </row>
    <row r="19" spans="1:93" outlineLevel="1" x14ac:dyDescent="0.25">
      <c r="A19" s="22">
        <f t="shared" si="0"/>
        <v>13</v>
      </c>
      <c r="B19" s="225"/>
      <c r="C19" s="2" t="s">
        <v>89</v>
      </c>
      <c r="D19" s="48">
        <v>489.2</v>
      </c>
      <c r="E19" s="36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36">
        <f>SUM(F19:AT19)</f>
        <v>0</v>
      </c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>
        <f t="shared" si="1"/>
        <v>0</v>
      </c>
      <c r="CK19" s="19">
        <f t="shared" si="11"/>
        <v>0</v>
      </c>
      <c r="CL19" s="19">
        <f>CK19+E19</f>
        <v>0</v>
      </c>
      <c r="CN19" s="38"/>
      <c r="CO19" s="38"/>
    </row>
    <row r="20" spans="1:93" outlineLevel="1" x14ac:dyDescent="0.25">
      <c r="A20" s="22">
        <f t="shared" si="0"/>
        <v>14</v>
      </c>
      <c r="B20" s="225"/>
      <c r="C20" s="2" t="s">
        <v>90</v>
      </c>
      <c r="D20" s="48">
        <v>489.3</v>
      </c>
      <c r="E20" s="19">
        <v>20751229.969999999</v>
      </c>
      <c r="F20" s="36">
        <v>652051.57146207197</v>
      </c>
      <c r="G20" s="36">
        <v>-1622107.4803309038</v>
      </c>
      <c r="H20" s="49">
        <v>-30421.046346232761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36">
        <f>SUM(F20:AT20)</f>
        <v>-1000476.9552150646</v>
      </c>
      <c r="AV20" s="41">
        <v>-2107869.4389408915</v>
      </c>
      <c r="AW20" s="19"/>
      <c r="AX20" s="41">
        <v>-23142.732970127836</v>
      </c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>
        <f t="shared" si="1"/>
        <v>-2131012.1719110194</v>
      </c>
      <c r="CK20" s="19">
        <f t="shared" si="11"/>
        <v>-3131489.1271260837</v>
      </c>
      <c r="CL20" s="19">
        <f>CK20+E20</f>
        <v>17619740.842873916</v>
      </c>
      <c r="CN20" s="38"/>
      <c r="CO20" s="38"/>
    </row>
    <row r="21" spans="1:93" outlineLevel="1" x14ac:dyDescent="0.25">
      <c r="A21" s="22">
        <f t="shared" si="0"/>
        <v>15</v>
      </c>
      <c r="B21" s="225"/>
      <c r="C21" s="255" t="s">
        <v>91</v>
      </c>
      <c r="D21" s="247"/>
      <c r="E21" s="44">
        <f>SUM(E19:E20)</f>
        <v>20751229.969999999</v>
      </c>
      <c r="F21" s="44">
        <f t="shared" ref="F21:CA21" si="12">SUM(F18:F20)</f>
        <v>652051.57146207197</v>
      </c>
      <c r="G21" s="44">
        <f t="shared" si="12"/>
        <v>-1622107.4803309038</v>
      </c>
      <c r="H21" s="44">
        <f t="shared" si="12"/>
        <v>-30421.046346232761</v>
      </c>
      <c r="I21" s="44">
        <f t="shared" si="12"/>
        <v>0</v>
      </c>
      <c r="J21" s="44">
        <f t="shared" si="12"/>
        <v>0</v>
      </c>
      <c r="K21" s="44">
        <f t="shared" si="12"/>
        <v>0</v>
      </c>
      <c r="L21" s="44">
        <f t="shared" si="12"/>
        <v>0</v>
      </c>
      <c r="M21" s="44">
        <f t="shared" si="12"/>
        <v>0</v>
      </c>
      <c r="N21" s="44">
        <f t="shared" si="12"/>
        <v>0</v>
      </c>
      <c r="O21" s="44">
        <f t="shared" si="12"/>
        <v>0</v>
      </c>
      <c r="P21" s="44">
        <f t="shared" si="12"/>
        <v>0</v>
      </c>
      <c r="Q21" s="44">
        <f t="shared" si="12"/>
        <v>0</v>
      </c>
      <c r="R21" s="44">
        <f t="shared" si="12"/>
        <v>0</v>
      </c>
      <c r="S21" s="44">
        <f t="shared" si="12"/>
        <v>0</v>
      </c>
      <c r="T21" s="44">
        <f t="shared" si="12"/>
        <v>0</v>
      </c>
      <c r="U21" s="44">
        <f t="shared" si="12"/>
        <v>0</v>
      </c>
      <c r="V21" s="44">
        <f t="shared" si="12"/>
        <v>0</v>
      </c>
      <c r="W21" s="44">
        <f t="shared" si="12"/>
        <v>0</v>
      </c>
      <c r="X21" s="44">
        <f t="shared" si="12"/>
        <v>0</v>
      </c>
      <c r="Y21" s="44">
        <f t="shared" si="12"/>
        <v>0</v>
      </c>
      <c r="Z21" s="44">
        <f t="shared" si="12"/>
        <v>0</v>
      </c>
      <c r="AA21" s="44">
        <f t="shared" si="12"/>
        <v>0</v>
      </c>
      <c r="AB21" s="44">
        <f t="shared" si="12"/>
        <v>0</v>
      </c>
      <c r="AC21" s="44">
        <f t="shared" si="12"/>
        <v>0</v>
      </c>
      <c r="AD21" s="44">
        <f t="shared" si="12"/>
        <v>0</v>
      </c>
      <c r="AE21" s="44">
        <f t="shared" si="12"/>
        <v>0</v>
      </c>
      <c r="AF21" s="44">
        <f t="shared" si="12"/>
        <v>0</v>
      </c>
      <c r="AG21" s="44">
        <f t="shared" si="12"/>
        <v>0</v>
      </c>
      <c r="AH21" s="44">
        <f t="shared" si="12"/>
        <v>0</v>
      </c>
      <c r="AI21" s="44">
        <f t="shared" si="12"/>
        <v>0</v>
      </c>
      <c r="AJ21" s="44">
        <f t="shared" si="12"/>
        <v>0</v>
      </c>
      <c r="AK21" s="44">
        <f t="shared" si="12"/>
        <v>0</v>
      </c>
      <c r="AL21" s="44">
        <f t="shared" si="12"/>
        <v>0</v>
      </c>
      <c r="AM21" s="44">
        <f t="shared" si="12"/>
        <v>0</v>
      </c>
      <c r="AN21" s="44">
        <f t="shared" si="12"/>
        <v>0</v>
      </c>
      <c r="AO21" s="44">
        <f t="shared" si="12"/>
        <v>0</v>
      </c>
      <c r="AP21" s="44"/>
      <c r="AQ21" s="44">
        <f t="shared" si="12"/>
        <v>0</v>
      </c>
      <c r="AR21" s="44">
        <f t="shared" si="12"/>
        <v>0</v>
      </c>
      <c r="AS21" s="44">
        <f t="shared" si="12"/>
        <v>0</v>
      </c>
      <c r="AT21" s="44">
        <f t="shared" si="12"/>
        <v>0</v>
      </c>
      <c r="AU21" s="44">
        <f>SUM(AU18:AU20)</f>
        <v>-1000476.9552150646</v>
      </c>
      <c r="AV21" s="44">
        <f t="shared" si="12"/>
        <v>-2107869.4389408915</v>
      </c>
      <c r="AW21" s="44">
        <f t="shared" si="12"/>
        <v>0</v>
      </c>
      <c r="AX21" s="44">
        <f t="shared" si="12"/>
        <v>-23142.732970127836</v>
      </c>
      <c r="AY21" s="44">
        <f t="shared" si="12"/>
        <v>0</v>
      </c>
      <c r="AZ21" s="44">
        <f t="shared" si="12"/>
        <v>0</v>
      </c>
      <c r="BA21" s="44">
        <f t="shared" si="12"/>
        <v>0</v>
      </c>
      <c r="BB21" s="44">
        <f t="shared" si="12"/>
        <v>0</v>
      </c>
      <c r="BC21" s="44">
        <f t="shared" si="12"/>
        <v>0</v>
      </c>
      <c r="BD21" s="44">
        <f t="shared" si="12"/>
        <v>0</v>
      </c>
      <c r="BE21" s="44">
        <f t="shared" si="12"/>
        <v>0</v>
      </c>
      <c r="BF21" s="44">
        <f t="shared" si="12"/>
        <v>0</v>
      </c>
      <c r="BG21" s="44">
        <f t="shared" si="12"/>
        <v>0</v>
      </c>
      <c r="BH21" s="44">
        <f t="shared" si="12"/>
        <v>0</v>
      </c>
      <c r="BI21" s="44">
        <f t="shared" si="12"/>
        <v>0</v>
      </c>
      <c r="BJ21" s="44">
        <f t="shared" si="12"/>
        <v>0</v>
      </c>
      <c r="BK21" s="44">
        <f t="shared" si="12"/>
        <v>0</v>
      </c>
      <c r="BL21" s="44">
        <f t="shared" si="12"/>
        <v>0</v>
      </c>
      <c r="BM21" s="44">
        <f t="shared" si="12"/>
        <v>0</v>
      </c>
      <c r="BN21" s="44">
        <f t="shared" si="12"/>
        <v>0</v>
      </c>
      <c r="BO21" s="44">
        <f t="shared" si="12"/>
        <v>0</v>
      </c>
      <c r="BP21" s="44">
        <f t="shared" si="12"/>
        <v>0</v>
      </c>
      <c r="BQ21" s="44">
        <f t="shared" si="12"/>
        <v>0</v>
      </c>
      <c r="BR21" s="44">
        <f t="shared" si="12"/>
        <v>0</v>
      </c>
      <c r="BS21" s="44">
        <f t="shared" si="12"/>
        <v>0</v>
      </c>
      <c r="BT21" s="44">
        <f t="shared" si="12"/>
        <v>0</v>
      </c>
      <c r="BU21" s="44">
        <f t="shared" si="12"/>
        <v>0</v>
      </c>
      <c r="BV21" s="44">
        <f t="shared" si="12"/>
        <v>0</v>
      </c>
      <c r="BW21" s="44">
        <f t="shared" si="12"/>
        <v>0</v>
      </c>
      <c r="BX21" s="44">
        <f t="shared" si="12"/>
        <v>0</v>
      </c>
      <c r="BY21" s="44">
        <f t="shared" si="12"/>
        <v>0</v>
      </c>
      <c r="BZ21" s="44">
        <f t="shared" si="12"/>
        <v>0</v>
      </c>
      <c r="CA21" s="44">
        <f t="shared" si="12"/>
        <v>0</v>
      </c>
      <c r="CB21" s="44">
        <f t="shared" ref="CB21:CI21" si="13">SUM(CB18:CB20)</f>
        <v>0</v>
      </c>
      <c r="CC21" s="44">
        <f t="shared" si="13"/>
        <v>0</v>
      </c>
      <c r="CD21" s="44">
        <f t="shared" si="13"/>
        <v>0</v>
      </c>
      <c r="CE21" s="44">
        <f t="shared" si="13"/>
        <v>0</v>
      </c>
      <c r="CF21" s="44">
        <f t="shared" si="13"/>
        <v>0</v>
      </c>
      <c r="CG21" s="44">
        <f t="shared" si="13"/>
        <v>0</v>
      </c>
      <c r="CH21" s="44">
        <f t="shared" si="13"/>
        <v>0</v>
      </c>
      <c r="CI21" s="44">
        <f t="shared" si="13"/>
        <v>0</v>
      </c>
      <c r="CJ21" s="44">
        <f>SUM(CJ18:CJ20)</f>
        <v>-2131012.1719110194</v>
      </c>
      <c r="CK21" s="44">
        <f t="shared" ref="CK21:CL21" si="14">SUM(CK18:CK20)</f>
        <v>-3131489.1271260837</v>
      </c>
      <c r="CL21" s="44">
        <f t="shared" si="14"/>
        <v>17619740.842873916</v>
      </c>
      <c r="CN21" s="38"/>
      <c r="CO21" s="38"/>
    </row>
    <row r="22" spans="1:93" outlineLevel="1" x14ac:dyDescent="0.25">
      <c r="A22" s="22">
        <f t="shared" si="0"/>
        <v>16</v>
      </c>
      <c r="B22" s="225"/>
      <c r="C22" s="2" t="s">
        <v>92</v>
      </c>
      <c r="D22" s="48">
        <v>489.4</v>
      </c>
      <c r="E22" s="36">
        <v>2661743.88</v>
      </c>
      <c r="F22" s="36">
        <v>-2661743.88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>
        <f t="shared" ref="AU22:AU30" si="15">SUM(F22:AT22)</f>
        <v>-2661743.88</v>
      </c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36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>
        <f t="shared" si="1"/>
        <v>0</v>
      </c>
      <c r="CK22" s="19">
        <f t="shared" ref="CK22:CK30" si="16">CJ22+AU22</f>
        <v>-2661743.88</v>
      </c>
      <c r="CL22" s="19">
        <f t="shared" ref="CL22:CL30" si="17">CK22+E22</f>
        <v>0</v>
      </c>
      <c r="CN22" s="38"/>
      <c r="CO22" s="38"/>
    </row>
    <row r="23" spans="1:93" outlineLevel="1" x14ac:dyDescent="0.25">
      <c r="A23" s="22">
        <f t="shared" si="0"/>
        <v>17</v>
      </c>
      <c r="B23" s="225"/>
      <c r="C23" s="2" t="s">
        <v>93</v>
      </c>
      <c r="D23" s="48">
        <v>487</v>
      </c>
      <c r="E23" s="36">
        <v>-35.32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>
        <f t="shared" si="15"/>
        <v>0</v>
      </c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36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>
        <f t="shared" si="1"/>
        <v>0</v>
      </c>
      <c r="CK23" s="19">
        <f t="shared" si="16"/>
        <v>0</v>
      </c>
      <c r="CL23" s="19">
        <f t="shared" si="17"/>
        <v>-35.32</v>
      </c>
      <c r="CN23" s="38"/>
      <c r="CO23" s="38"/>
    </row>
    <row r="24" spans="1:93" outlineLevel="1" x14ac:dyDescent="0.25">
      <c r="A24" s="22">
        <f t="shared" si="0"/>
        <v>18</v>
      </c>
      <c r="B24" s="225"/>
      <c r="C24" s="2" t="s">
        <v>94</v>
      </c>
      <c r="D24" s="48">
        <v>488</v>
      </c>
      <c r="E24" s="36">
        <v>1875096.42</v>
      </c>
      <c r="F24" s="36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36">
        <f t="shared" si="15"/>
        <v>0</v>
      </c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>
        <f>SUM(AV24:CI24)</f>
        <v>0</v>
      </c>
      <c r="CK24" s="19">
        <f t="shared" si="16"/>
        <v>0</v>
      </c>
      <c r="CL24" s="19">
        <f t="shared" si="17"/>
        <v>1875096.42</v>
      </c>
      <c r="CN24" s="38"/>
      <c r="CO24" s="38"/>
    </row>
    <row r="25" spans="1:93" outlineLevel="1" x14ac:dyDescent="0.25">
      <c r="A25" s="22">
        <f t="shared" si="0"/>
        <v>19</v>
      </c>
      <c r="B25" s="225"/>
      <c r="C25" s="2" t="s">
        <v>95</v>
      </c>
      <c r="D25" s="48">
        <v>490</v>
      </c>
      <c r="E25" s="36"/>
      <c r="F25" s="36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36">
        <f t="shared" si="15"/>
        <v>0</v>
      </c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>
        <f t="shared" si="1"/>
        <v>0</v>
      </c>
      <c r="CK25" s="19">
        <f t="shared" si="16"/>
        <v>0</v>
      </c>
      <c r="CL25" s="19">
        <f t="shared" si="17"/>
        <v>0</v>
      </c>
      <c r="CN25" s="38"/>
      <c r="CO25" s="38"/>
    </row>
    <row r="26" spans="1:93" outlineLevel="1" x14ac:dyDescent="0.25">
      <c r="A26" s="22">
        <f t="shared" si="0"/>
        <v>20</v>
      </c>
      <c r="B26" s="225"/>
      <c r="C26" s="2" t="s">
        <v>96</v>
      </c>
      <c r="D26" s="48">
        <v>491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36">
        <f t="shared" si="15"/>
        <v>0</v>
      </c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>
        <f t="shared" si="1"/>
        <v>0</v>
      </c>
      <c r="CK26" s="19">
        <f t="shared" si="16"/>
        <v>0</v>
      </c>
      <c r="CL26" s="19">
        <f t="shared" si="17"/>
        <v>0</v>
      </c>
      <c r="CN26" s="38"/>
      <c r="CO26" s="38"/>
    </row>
    <row r="27" spans="1:93" outlineLevel="1" x14ac:dyDescent="0.25">
      <c r="A27" s="22">
        <f t="shared" si="0"/>
        <v>21</v>
      </c>
      <c r="B27" s="225"/>
      <c r="C27" s="2" t="s">
        <v>97</v>
      </c>
      <c r="D27" s="48">
        <v>492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36">
        <f t="shared" si="15"/>
        <v>0</v>
      </c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>
        <f t="shared" si="1"/>
        <v>0</v>
      </c>
      <c r="CK27" s="19">
        <f t="shared" si="16"/>
        <v>0</v>
      </c>
      <c r="CL27" s="19">
        <f t="shared" si="17"/>
        <v>0</v>
      </c>
      <c r="CN27" s="38"/>
      <c r="CO27" s="38"/>
    </row>
    <row r="28" spans="1:93" outlineLevel="1" x14ac:dyDescent="0.25">
      <c r="A28" s="22">
        <f t="shared" si="0"/>
        <v>22</v>
      </c>
      <c r="B28" s="225"/>
      <c r="C28" s="2" t="s">
        <v>98</v>
      </c>
      <c r="D28" s="48">
        <v>493</v>
      </c>
      <c r="E28" s="36">
        <v>9722.89</v>
      </c>
      <c r="F28" s="36">
        <v>-374.35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>
        <f t="shared" si="15"/>
        <v>-374.35</v>
      </c>
      <c r="AV28" s="47"/>
      <c r="AW28" s="19"/>
      <c r="AX28" s="19"/>
      <c r="AY28" s="19"/>
      <c r="AZ28" s="19"/>
      <c r="BA28" s="19"/>
      <c r="BB28" s="19"/>
      <c r="BC28" s="19"/>
      <c r="BD28" s="19"/>
      <c r="BE28" s="19"/>
      <c r="BF28" s="36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>
        <f t="shared" si="1"/>
        <v>0</v>
      </c>
      <c r="CK28" s="19">
        <f t="shared" si="16"/>
        <v>-374.35</v>
      </c>
      <c r="CL28" s="19">
        <f t="shared" si="17"/>
        <v>9348.5399999999991</v>
      </c>
      <c r="CN28" s="38"/>
      <c r="CO28" s="38"/>
    </row>
    <row r="29" spans="1:93" outlineLevel="1" x14ac:dyDescent="0.25">
      <c r="A29" s="22">
        <f t="shared" si="0"/>
        <v>23</v>
      </c>
      <c r="B29" s="225"/>
      <c r="C29" s="2" t="s">
        <v>99</v>
      </c>
      <c r="D29" s="48">
        <v>494</v>
      </c>
      <c r="E29" s="36"/>
      <c r="F29" s="3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36">
        <f t="shared" si="15"/>
        <v>0</v>
      </c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>
        <f t="shared" si="1"/>
        <v>0</v>
      </c>
      <c r="CK29" s="19">
        <f t="shared" si="16"/>
        <v>0</v>
      </c>
      <c r="CL29" s="19">
        <f t="shared" si="17"/>
        <v>0</v>
      </c>
      <c r="CN29" s="38"/>
      <c r="CO29" s="38"/>
    </row>
    <row r="30" spans="1:93" outlineLevel="1" x14ac:dyDescent="0.25">
      <c r="A30" s="22">
        <f t="shared" si="0"/>
        <v>24</v>
      </c>
      <c r="B30" s="225"/>
      <c r="C30" s="2" t="s">
        <v>100</v>
      </c>
      <c r="D30" s="48">
        <v>495</v>
      </c>
      <c r="E30" s="36">
        <v>9820939.9199999999</v>
      </c>
      <c r="F30" s="36">
        <v>2773650.24</v>
      </c>
      <c r="G30" s="36">
        <v>11058338.82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>
        <v>-3844168.62</v>
      </c>
      <c r="AD30" s="36"/>
      <c r="AE30" s="36"/>
      <c r="AF30" s="36"/>
      <c r="AG30" s="36"/>
      <c r="AH30" s="36"/>
      <c r="AI30" s="36"/>
      <c r="AJ30" s="36"/>
      <c r="AK30" s="36"/>
      <c r="AL30" s="36">
        <v>0</v>
      </c>
      <c r="AM30" s="36"/>
      <c r="AN30" s="36"/>
      <c r="AO30" s="36"/>
      <c r="AP30" s="36"/>
      <c r="AQ30" s="36"/>
      <c r="AR30" s="36"/>
      <c r="AS30" s="36"/>
      <c r="AT30" s="36"/>
      <c r="AU30" s="36">
        <f t="shared" si="15"/>
        <v>9987820.4400000013</v>
      </c>
      <c r="AV30" s="36">
        <v>-836935.66999999993</v>
      </c>
      <c r="AW30" s="19"/>
      <c r="AX30" s="19"/>
      <c r="AY30" s="19"/>
      <c r="AZ30" s="19"/>
      <c r="BA30" s="19"/>
      <c r="BB30" s="19"/>
      <c r="BC30" s="19"/>
      <c r="BD30" s="19"/>
      <c r="BE30" s="19"/>
      <c r="BF30" s="36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>
        <v>-20081109</v>
      </c>
      <c r="CH30" s="19">
        <v>-1336792.368297589</v>
      </c>
      <c r="CI30" s="19"/>
      <c r="CJ30" s="19">
        <f t="shared" si="1"/>
        <v>-22254837.03829759</v>
      </c>
      <c r="CK30" s="19">
        <f t="shared" si="16"/>
        <v>-12267016.598297589</v>
      </c>
      <c r="CL30" s="19">
        <f t="shared" si="17"/>
        <v>-2446076.6782975886</v>
      </c>
      <c r="CN30" s="38"/>
      <c r="CO30" s="38"/>
    </row>
    <row r="31" spans="1:93" outlineLevel="1" x14ac:dyDescent="0.25">
      <c r="A31" s="22">
        <f t="shared" si="0"/>
        <v>25</v>
      </c>
      <c r="B31" s="226"/>
      <c r="C31" s="256" t="s">
        <v>101</v>
      </c>
      <c r="D31" s="247"/>
      <c r="E31" s="44">
        <f>SUM(E22:E30)</f>
        <v>14367467.789999999</v>
      </c>
      <c r="F31" s="44">
        <f>SUM(F22:F30)</f>
        <v>111532.01000000024</v>
      </c>
      <c r="G31" s="44">
        <f t="shared" ref="G31:CA31" si="18">SUM(G22:G30)</f>
        <v>11058338.82</v>
      </c>
      <c r="H31" s="44">
        <f t="shared" si="18"/>
        <v>0</v>
      </c>
      <c r="I31" s="44">
        <f t="shared" si="18"/>
        <v>0</v>
      </c>
      <c r="J31" s="44">
        <f t="shared" si="18"/>
        <v>0</v>
      </c>
      <c r="K31" s="44">
        <f t="shared" si="18"/>
        <v>0</v>
      </c>
      <c r="L31" s="44">
        <f t="shared" si="18"/>
        <v>0</v>
      </c>
      <c r="M31" s="44">
        <f t="shared" si="18"/>
        <v>0</v>
      </c>
      <c r="N31" s="44">
        <f t="shared" si="18"/>
        <v>0</v>
      </c>
      <c r="O31" s="44">
        <f t="shared" si="18"/>
        <v>0</v>
      </c>
      <c r="P31" s="44">
        <f t="shared" si="18"/>
        <v>0</v>
      </c>
      <c r="Q31" s="44">
        <f t="shared" si="18"/>
        <v>0</v>
      </c>
      <c r="R31" s="44">
        <f t="shared" si="18"/>
        <v>0</v>
      </c>
      <c r="S31" s="44">
        <f t="shared" si="18"/>
        <v>0</v>
      </c>
      <c r="T31" s="44">
        <f t="shared" si="18"/>
        <v>0</v>
      </c>
      <c r="U31" s="44">
        <f t="shared" si="18"/>
        <v>0</v>
      </c>
      <c r="V31" s="44">
        <f t="shared" si="18"/>
        <v>0</v>
      </c>
      <c r="W31" s="44">
        <f t="shared" si="18"/>
        <v>0</v>
      </c>
      <c r="X31" s="44">
        <f t="shared" si="18"/>
        <v>0</v>
      </c>
      <c r="Y31" s="44">
        <f t="shared" si="18"/>
        <v>0</v>
      </c>
      <c r="Z31" s="44">
        <f t="shared" si="18"/>
        <v>0</v>
      </c>
      <c r="AA31" s="44">
        <f t="shared" si="18"/>
        <v>0</v>
      </c>
      <c r="AB31" s="44">
        <f t="shared" si="18"/>
        <v>0</v>
      </c>
      <c r="AC31" s="44">
        <f t="shared" si="18"/>
        <v>-3844168.62</v>
      </c>
      <c r="AD31" s="44">
        <f t="shared" si="18"/>
        <v>0</v>
      </c>
      <c r="AE31" s="44">
        <f t="shared" si="18"/>
        <v>0</v>
      </c>
      <c r="AF31" s="44">
        <f t="shared" si="18"/>
        <v>0</v>
      </c>
      <c r="AG31" s="44">
        <f t="shared" si="18"/>
        <v>0</v>
      </c>
      <c r="AH31" s="44">
        <f t="shared" si="18"/>
        <v>0</v>
      </c>
      <c r="AI31" s="44">
        <f t="shared" si="18"/>
        <v>0</v>
      </c>
      <c r="AJ31" s="44">
        <f>SUM(AJ22:AJ30)</f>
        <v>0</v>
      </c>
      <c r="AK31" s="44">
        <f>SUM(AK22:AK30)</f>
        <v>0</v>
      </c>
      <c r="AL31" s="44">
        <f t="shared" ref="AL31:AS31" si="19">SUM(AL22:AL30)</f>
        <v>0</v>
      </c>
      <c r="AM31" s="44">
        <f t="shared" si="19"/>
        <v>0</v>
      </c>
      <c r="AN31" s="44">
        <f t="shared" si="19"/>
        <v>0</v>
      </c>
      <c r="AO31" s="44">
        <f t="shared" si="19"/>
        <v>0</v>
      </c>
      <c r="AP31" s="44"/>
      <c r="AQ31" s="44">
        <f t="shared" si="19"/>
        <v>0</v>
      </c>
      <c r="AR31" s="44">
        <f t="shared" si="19"/>
        <v>0</v>
      </c>
      <c r="AS31" s="44">
        <f t="shared" si="19"/>
        <v>0</v>
      </c>
      <c r="AT31" s="44">
        <f t="shared" si="18"/>
        <v>0</v>
      </c>
      <c r="AU31" s="44">
        <f t="shared" si="18"/>
        <v>7325702.2100000009</v>
      </c>
      <c r="AV31" s="50">
        <f t="shared" si="18"/>
        <v>-836935.66999999993</v>
      </c>
      <c r="AW31" s="44">
        <f t="shared" si="18"/>
        <v>0</v>
      </c>
      <c r="AX31" s="44">
        <f t="shared" si="18"/>
        <v>0</v>
      </c>
      <c r="AY31" s="44">
        <f t="shared" si="18"/>
        <v>0</v>
      </c>
      <c r="AZ31" s="44">
        <f t="shared" si="18"/>
        <v>0</v>
      </c>
      <c r="BA31" s="44">
        <f t="shared" si="18"/>
        <v>0</v>
      </c>
      <c r="BB31" s="44">
        <f t="shared" si="18"/>
        <v>0</v>
      </c>
      <c r="BC31" s="44">
        <f t="shared" si="18"/>
        <v>0</v>
      </c>
      <c r="BD31" s="44">
        <f t="shared" si="18"/>
        <v>0</v>
      </c>
      <c r="BE31" s="44">
        <f t="shared" si="18"/>
        <v>0</v>
      </c>
      <c r="BF31" s="44">
        <f t="shared" si="18"/>
        <v>0</v>
      </c>
      <c r="BG31" s="44">
        <f t="shared" si="18"/>
        <v>0</v>
      </c>
      <c r="BH31" s="44">
        <f t="shared" si="18"/>
        <v>0</v>
      </c>
      <c r="BI31" s="44">
        <f t="shared" si="18"/>
        <v>0</v>
      </c>
      <c r="BJ31" s="44">
        <f t="shared" si="18"/>
        <v>0</v>
      </c>
      <c r="BK31" s="44">
        <f t="shared" si="18"/>
        <v>0</v>
      </c>
      <c r="BL31" s="44">
        <f t="shared" si="18"/>
        <v>0</v>
      </c>
      <c r="BM31" s="44">
        <f t="shared" si="18"/>
        <v>0</v>
      </c>
      <c r="BN31" s="44">
        <f t="shared" si="18"/>
        <v>0</v>
      </c>
      <c r="BO31" s="44">
        <f t="shared" si="18"/>
        <v>0</v>
      </c>
      <c r="BP31" s="44">
        <f t="shared" si="18"/>
        <v>0</v>
      </c>
      <c r="BQ31" s="44">
        <f t="shared" si="18"/>
        <v>0</v>
      </c>
      <c r="BR31" s="44">
        <f t="shared" si="18"/>
        <v>0</v>
      </c>
      <c r="BS31" s="44">
        <f t="shared" si="18"/>
        <v>0</v>
      </c>
      <c r="BT31" s="44">
        <f t="shared" si="18"/>
        <v>0</v>
      </c>
      <c r="BU31" s="44">
        <f t="shared" si="18"/>
        <v>0</v>
      </c>
      <c r="BV31" s="44">
        <f t="shared" si="18"/>
        <v>0</v>
      </c>
      <c r="BW31" s="44">
        <f t="shared" si="18"/>
        <v>0</v>
      </c>
      <c r="BX31" s="44">
        <f t="shared" si="18"/>
        <v>0</v>
      </c>
      <c r="BY31" s="44">
        <f t="shared" si="18"/>
        <v>0</v>
      </c>
      <c r="BZ31" s="44">
        <f t="shared" si="18"/>
        <v>0</v>
      </c>
      <c r="CA31" s="44">
        <f t="shared" si="18"/>
        <v>0</v>
      </c>
      <c r="CB31" s="44">
        <f t="shared" ref="CB31:CK31" si="20">SUM(CB22:CB30)</f>
        <v>0</v>
      </c>
      <c r="CC31" s="44">
        <f t="shared" si="20"/>
        <v>0</v>
      </c>
      <c r="CD31" s="44">
        <f t="shared" si="20"/>
        <v>0</v>
      </c>
      <c r="CE31" s="44">
        <f t="shared" si="20"/>
        <v>0</v>
      </c>
      <c r="CF31" s="44">
        <f t="shared" si="20"/>
        <v>0</v>
      </c>
      <c r="CG31" s="44">
        <f t="shared" si="20"/>
        <v>-20081109</v>
      </c>
      <c r="CH31" s="44">
        <f t="shared" si="20"/>
        <v>-1336792.368297589</v>
      </c>
      <c r="CI31" s="44">
        <f t="shared" si="20"/>
        <v>0</v>
      </c>
      <c r="CJ31" s="44">
        <f t="shared" si="20"/>
        <v>-22254837.03829759</v>
      </c>
      <c r="CK31" s="44">
        <f t="shared" si="20"/>
        <v>-14929134.828297589</v>
      </c>
      <c r="CL31" s="44">
        <f>SUM(CL22:CL30)</f>
        <v>-561667.0382975887</v>
      </c>
      <c r="CN31" s="38"/>
      <c r="CO31" s="38"/>
    </row>
    <row r="32" spans="1:93" ht="16.5" outlineLevel="1" thickBot="1" x14ac:dyDescent="0.3">
      <c r="A32" s="22">
        <f t="shared" si="0"/>
        <v>26</v>
      </c>
      <c r="B32" s="190" t="s">
        <v>102</v>
      </c>
      <c r="C32" s="190"/>
      <c r="D32" s="191"/>
      <c r="E32" s="51">
        <f>+E31+E21+E17+E15+E13</f>
        <v>1334632322.9000001</v>
      </c>
      <c r="F32" s="51">
        <f t="shared" ref="F32:CA32" si="21">+F31+F21+F17+F15+F13</f>
        <v>42764598.153237551</v>
      </c>
      <c r="G32" s="51">
        <f t="shared" si="21"/>
        <v>-716603346.39031708</v>
      </c>
      <c r="H32" s="51">
        <f t="shared" si="21"/>
        <v>-90596.170162767172</v>
      </c>
      <c r="I32" s="51">
        <f t="shared" si="21"/>
        <v>0</v>
      </c>
      <c r="J32" s="51">
        <f t="shared" si="21"/>
        <v>0</v>
      </c>
      <c r="K32" s="51">
        <f t="shared" si="21"/>
        <v>0</v>
      </c>
      <c r="L32" s="51">
        <f t="shared" si="21"/>
        <v>0</v>
      </c>
      <c r="M32" s="51">
        <f t="shared" si="21"/>
        <v>0</v>
      </c>
      <c r="N32" s="51">
        <f t="shared" si="21"/>
        <v>0</v>
      </c>
      <c r="O32" s="51">
        <f t="shared" si="21"/>
        <v>0</v>
      </c>
      <c r="P32" s="51">
        <f t="shared" si="21"/>
        <v>0</v>
      </c>
      <c r="Q32" s="51">
        <f t="shared" si="21"/>
        <v>0</v>
      </c>
      <c r="R32" s="51">
        <f t="shared" si="21"/>
        <v>0</v>
      </c>
      <c r="S32" s="51">
        <f t="shared" si="21"/>
        <v>0</v>
      </c>
      <c r="T32" s="51">
        <f t="shared" si="21"/>
        <v>0</v>
      </c>
      <c r="U32" s="51">
        <f t="shared" si="21"/>
        <v>0</v>
      </c>
      <c r="V32" s="51">
        <f t="shared" si="21"/>
        <v>0</v>
      </c>
      <c r="W32" s="51">
        <f t="shared" si="21"/>
        <v>0</v>
      </c>
      <c r="X32" s="51">
        <f t="shared" si="21"/>
        <v>0</v>
      </c>
      <c r="Y32" s="51">
        <f t="shared" si="21"/>
        <v>0</v>
      </c>
      <c r="Z32" s="51">
        <f t="shared" si="21"/>
        <v>0</v>
      </c>
      <c r="AA32" s="51">
        <f t="shared" si="21"/>
        <v>0</v>
      </c>
      <c r="AB32" s="51">
        <f t="shared" si="21"/>
        <v>0</v>
      </c>
      <c r="AC32" s="51">
        <f t="shared" si="21"/>
        <v>-3844168.62</v>
      </c>
      <c r="AD32" s="51">
        <f t="shared" si="21"/>
        <v>0</v>
      </c>
      <c r="AE32" s="51">
        <f t="shared" si="21"/>
        <v>0</v>
      </c>
      <c r="AF32" s="51">
        <f t="shared" si="21"/>
        <v>0</v>
      </c>
      <c r="AG32" s="51">
        <f t="shared" si="21"/>
        <v>0</v>
      </c>
      <c r="AH32" s="51">
        <f t="shared" si="21"/>
        <v>0</v>
      </c>
      <c r="AI32" s="51">
        <f t="shared" si="21"/>
        <v>0</v>
      </c>
      <c r="AJ32" s="51">
        <f t="shared" si="21"/>
        <v>0</v>
      </c>
      <c r="AK32" s="51">
        <f t="shared" si="21"/>
        <v>0</v>
      </c>
      <c r="AL32" s="51">
        <f t="shared" si="21"/>
        <v>0</v>
      </c>
      <c r="AM32" s="51">
        <f t="shared" si="21"/>
        <v>0</v>
      </c>
      <c r="AN32" s="51">
        <f t="shared" si="21"/>
        <v>0</v>
      </c>
      <c r="AO32" s="51">
        <f t="shared" si="21"/>
        <v>0</v>
      </c>
      <c r="AP32" s="51"/>
      <c r="AQ32" s="51">
        <f t="shared" si="21"/>
        <v>0</v>
      </c>
      <c r="AR32" s="51">
        <f t="shared" si="21"/>
        <v>0</v>
      </c>
      <c r="AS32" s="51">
        <f t="shared" si="21"/>
        <v>0</v>
      </c>
      <c r="AT32" s="51">
        <f t="shared" si="21"/>
        <v>0</v>
      </c>
      <c r="AU32" s="51">
        <f>+AU31+AU21+AU17+AU15+AU13</f>
        <v>-677773513.0272423</v>
      </c>
      <c r="AV32" s="51">
        <f t="shared" si="21"/>
        <v>-58370822.895894624</v>
      </c>
      <c r="AW32" s="51">
        <f t="shared" si="21"/>
        <v>0</v>
      </c>
      <c r="AX32" s="51">
        <f t="shared" si="21"/>
        <v>-23455855.920842834</v>
      </c>
      <c r="AY32" s="51">
        <f t="shared" si="21"/>
        <v>0</v>
      </c>
      <c r="AZ32" s="51">
        <f t="shared" si="21"/>
        <v>0</v>
      </c>
      <c r="BA32" s="51">
        <f t="shared" si="21"/>
        <v>0</v>
      </c>
      <c r="BB32" s="51">
        <f t="shared" si="21"/>
        <v>0</v>
      </c>
      <c r="BC32" s="51">
        <f t="shared" si="21"/>
        <v>0</v>
      </c>
      <c r="BD32" s="51">
        <f t="shared" si="21"/>
        <v>0</v>
      </c>
      <c r="BE32" s="51">
        <f t="shared" si="21"/>
        <v>0</v>
      </c>
      <c r="BF32" s="51">
        <f t="shared" si="21"/>
        <v>0</v>
      </c>
      <c r="BG32" s="51">
        <f t="shared" si="21"/>
        <v>0</v>
      </c>
      <c r="BH32" s="51">
        <f t="shared" si="21"/>
        <v>0</v>
      </c>
      <c r="BI32" s="51">
        <f t="shared" si="21"/>
        <v>0</v>
      </c>
      <c r="BJ32" s="51">
        <f t="shared" si="21"/>
        <v>0</v>
      </c>
      <c r="BK32" s="51">
        <f t="shared" si="21"/>
        <v>0</v>
      </c>
      <c r="BL32" s="51">
        <f t="shared" si="21"/>
        <v>0</v>
      </c>
      <c r="BM32" s="51">
        <f t="shared" si="21"/>
        <v>0</v>
      </c>
      <c r="BN32" s="51">
        <f t="shared" si="21"/>
        <v>0</v>
      </c>
      <c r="BO32" s="51">
        <f t="shared" si="21"/>
        <v>0</v>
      </c>
      <c r="BP32" s="51">
        <f t="shared" si="21"/>
        <v>0</v>
      </c>
      <c r="BQ32" s="51">
        <f t="shared" si="21"/>
        <v>0</v>
      </c>
      <c r="BR32" s="51">
        <f t="shared" si="21"/>
        <v>0</v>
      </c>
      <c r="BS32" s="51">
        <f t="shared" si="21"/>
        <v>0</v>
      </c>
      <c r="BT32" s="51">
        <f t="shared" si="21"/>
        <v>0</v>
      </c>
      <c r="BU32" s="51">
        <f t="shared" si="21"/>
        <v>0</v>
      </c>
      <c r="BV32" s="51">
        <f t="shared" si="21"/>
        <v>0</v>
      </c>
      <c r="BW32" s="51">
        <f t="shared" si="21"/>
        <v>0</v>
      </c>
      <c r="BX32" s="51">
        <f t="shared" si="21"/>
        <v>0</v>
      </c>
      <c r="BY32" s="51">
        <f t="shared" si="21"/>
        <v>0</v>
      </c>
      <c r="BZ32" s="51">
        <f t="shared" si="21"/>
        <v>0</v>
      </c>
      <c r="CA32" s="51">
        <f t="shared" si="21"/>
        <v>0</v>
      </c>
      <c r="CB32" s="51">
        <f t="shared" ref="CB32:CL32" si="22">+CB31+CB21+CB17+CB15+CB13</f>
        <v>0</v>
      </c>
      <c r="CC32" s="51">
        <f t="shared" si="22"/>
        <v>0</v>
      </c>
      <c r="CD32" s="51">
        <f t="shared" si="22"/>
        <v>0</v>
      </c>
      <c r="CE32" s="51">
        <f t="shared" si="22"/>
        <v>0</v>
      </c>
      <c r="CF32" s="51">
        <f t="shared" si="22"/>
        <v>0</v>
      </c>
      <c r="CG32" s="51">
        <f t="shared" si="22"/>
        <v>-20081109</v>
      </c>
      <c r="CH32" s="51">
        <f t="shared" si="22"/>
        <v>-1336792.368297589</v>
      </c>
      <c r="CI32" s="51">
        <f t="shared" si="22"/>
        <v>0</v>
      </c>
      <c r="CJ32" s="51">
        <f t="shared" si="22"/>
        <v>-103244580.18503505</v>
      </c>
      <c r="CK32" s="51">
        <f t="shared" si="22"/>
        <v>-781018093.21227741</v>
      </c>
      <c r="CL32" s="51">
        <f t="shared" si="22"/>
        <v>553614229.68772268</v>
      </c>
      <c r="CN32" s="38"/>
      <c r="CO32" s="38"/>
    </row>
    <row r="33" spans="1:93" ht="15" customHeight="1" outlineLevel="1" x14ac:dyDescent="0.25">
      <c r="A33" s="22">
        <f t="shared" si="0"/>
        <v>27</v>
      </c>
      <c r="B33" s="224" t="s">
        <v>103</v>
      </c>
      <c r="C33" s="52" t="s">
        <v>104</v>
      </c>
      <c r="D33" s="48">
        <v>710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36">
        <f t="shared" ref="AU33:AU62" si="23">SUM(F33:AT33)</f>
        <v>0</v>
      </c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>
        <f t="shared" ref="CJ33:CJ86" si="24">SUM(AV33:CI33)</f>
        <v>0</v>
      </c>
      <c r="CK33" s="19">
        <f t="shared" ref="CK33:CK62" si="25">CJ33+AU33</f>
        <v>0</v>
      </c>
      <c r="CL33" s="19">
        <f t="shared" ref="CL33:CL62" si="26">CK33+E33</f>
        <v>0</v>
      </c>
      <c r="CN33" s="38"/>
      <c r="CO33" s="38"/>
    </row>
    <row r="34" spans="1:93" ht="15" customHeight="1" outlineLevel="1" x14ac:dyDescent="0.25">
      <c r="A34" s="22">
        <f t="shared" si="0"/>
        <v>28</v>
      </c>
      <c r="B34" s="239"/>
      <c r="C34" s="2" t="s">
        <v>105</v>
      </c>
      <c r="D34" s="48">
        <v>711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36">
        <f t="shared" si="23"/>
        <v>0</v>
      </c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>
        <f t="shared" si="24"/>
        <v>0</v>
      </c>
      <c r="CK34" s="19">
        <f t="shared" si="25"/>
        <v>0</v>
      </c>
      <c r="CL34" s="19">
        <f t="shared" si="26"/>
        <v>0</v>
      </c>
      <c r="CN34" s="38"/>
      <c r="CO34" s="38"/>
    </row>
    <row r="35" spans="1:93" ht="15" customHeight="1" outlineLevel="1" x14ac:dyDescent="0.25">
      <c r="A35" s="22">
        <f t="shared" si="0"/>
        <v>29</v>
      </c>
      <c r="B35" s="239"/>
      <c r="C35" s="2" t="s">
        <v>106</v>
      </c>
      <c r="D35" s="48">
        <v>712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36">
        <f t="shared" si="23"/>
        <v>0</v>
      </c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>
        <f t="shared" si="24"/>
        <v>0</v>
      </c>
      <c r="CK35" s="19">
        <f t="shared" si="25"/>
        <v>0</v>
      </c>
      <c r="CL35" s="19">
        <f t="shared" si="26"/>
        <v>0</v>
      </c>
      <c r="CN35" s="38"/>
      <c r="CO35" s="38"/>
    </row>
    <row r="36" spans="1:93" ht="15" customHeight="1" outlineLevel="1" x14ac:dyDescent="0.25">
      <c r="A36" s="22">
        <f t="shared" si="0"/>
        <v>30</v>
      </c>
      <c r="B36" s="239"/>
      <c r="C36" s="2" t="s">
        <v>107</v>
      </c>
      <c r="D36" s="48">
        <v>713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36">
        <f t="shared" si="23"/>
        <v>0</v>
      </c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>
        <f t="shared" si="24"/>
        <v>0</v>
      </c>
      <c r="CK36" s="19">
        <f t="shared" si="25"/>
        <v>0</v>
      </c>
      <c r="CL36" s="19">
        <f t="shared" si="26"/>
        <v>0</v>
      </c>
      <c r="CN36" s="38"/>
      <c r="CO36" s="38"/>
    </row>
    <row r="37" spans="1:93" ht="15" customHeight="1" outlineLevel="1" x14ac:dyDescent="0.25">
      <c r="A37" s="22">
        <f t="shared" si="0"/>
        <v>31</v>
      </c>
      <c r="B37" s="239"/>
      <c r="C37" s="2" t="s">
        <v>108</v>
      </c>
      <c r="D37" s="48">
        <v>714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36">
        <f t="shared" si="23"/>
        <v>0</v>
      </c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>
        <f t="shared" si="24"/>
        <v>0</v>
      </c>
      <c r="CK37" s="19">
        <f t="shared" si="25"/>
        <v>0</v>
      </c>
      <c r="CL37" s="19">
        <f t="shared" si="26"/>
        <v>0</v>
      </c>
      <c r="CN37" s="38"/>
      <c r="CO37" s="38"/>
    </row>
    <row r="38" spans="1:93" ht="15" customHeight="1" outlineLevel="1" x14ac:dyDescent="0.25">
      <c r="A38" s="22">
        <f t="shared" si="0"/>
        <v>32</v>
      </c>
      <c r="B38" s="239"/>
      <c r="C38" s="2" t="s">
        <v>109</v>
      </c>
      <c r="D38" s="48">
        <v>715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36">
        <f t="shared" si="23"/>
        <v>0</v>
      </c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>
        <f t="shared" si="24"/>
        <v>0</v>
      </c>
      <c r="CK38" s="19">
        <f t="shared" si="25"/>
        <v>0</v>
      </c>
      <c r="CL38" s="19">
        <f t="shared" si="26"/>
        <v>0</v>
      </c>
      <c r="CN38" s="38"/>
      <c r="CO38" s="38"/>
    </row>
    <row r="39" spans="1:93" ht="15" customHeight="1" outlineLevel="1" x14ac:dyDescent="0.25">
      <c r="A39" s="22">
        <f t="shared" si="0"/>
        <v>33</v>
      </c>
      <c r="B39" s="239"/>
      <c r="C39" s="2" t="s">
        <v>110</v>
      </c>
      <c r="D39" s="48">
        <v>716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36">
        <f t="shared" si="23"/>
        <v>0</v>
      </c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>
        <f t="shared" si="24"/>
        <v>0</v>
      </c>
      <c r="CK39" s="19">
        <f t="shared" si="25"/>
        <v>0</v>
      </c>
      <c r="CL39" s="19">
        <f t="shared" si="26"/>
        <v>0</v>
      </c>
      <c r="CN39" s="38"/>
      <c r="CO39" s="38"/>
    </row>
    <row r="40" spans="1:93" ht="15" customHeight="1" outlineLevel="1" x14ac:dyDescent="0.25">
      <c r="A40" s="22">
        <f t="shared" si="0"/>
        <v>34</v>
      </c>
      <c r="B40" s="239"/>
      <c r="C40" s="2" t="s">
        <v>111</v>
      </c>
      <c r="D40" s="48">
        <v>717</v>
      </c>
      <c r="E40" s="36">
        <v>175867.01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>
        <v>-38.374186588937462</v>
      </c>
      <c r="Q40" s="36"/>
      <c r="R40" s="36"/>
      <c r="S40" s="36"/>
      <c r="T40" s="36"/>
      <c r="U40" s="36"/>
      <c r="V40" s="36"/>
      <c r="W40" s="36">
        <v>3085.7129100409438</v>
      </c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>
        <f t="shared" si="23"/>
        <v>3047.3387234520064</v>
      </c>
      <c r="AV40" s="19"/>
      <c r="AW40" s="19"/>
      <c r="AX40" s="19"/>
      <c r="AY40" s="19"/>
      <c r="AZ40" s="19"/>
      <c r="BA40" s="19"/>
      <c r="BB40" s="19"/>
      <c r="BC40" s="19"/>
      <c r="BD40" s="19"/>
      <c r="BE40" s="36"/>
      <c r="BF40" s="36">
        <v>74.900580823963907</v>
      </c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>
        <f t="shared" si="24"/>
        <v>74.900580823963907</v>
      </c>
      <c r="CK40" s="19">
        <f t="shared" si="25"/>
        <v>3122.2393042759704</v>
      </c>
      <c r="CL40" s="19">
        <f t="shared" si="26"/>
        <v>178989.24930427599</v>
      </c>
      <c r="CN40" s="38"/>
      <c r="CO40" s="38"/>
    </row>
    <row r="41" spans="1:93" ht="15" customHeight="1" outlineLevel="1" x14ac:dyDescent="0.25">
      <c r="A41" s="22">
        <f t="shared" si="0"/>
        <v>35</v>
      </c>
      <c r="B41" s="239"/>
      <c r="C41" s="2" t="s">
        <v>112</v>
      </c>
      <c r="D41" s="48">
        <v>718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36">
        <f t="shared" si="23"/>
        <v>0</v>
      </c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>
        <f t="shared" si="24"/>
        <v>0</v>
      </c>
      <c r="CK41" s="19">
        <f t="shared" si="25"/>
        <v>0</v>
      </c>
      <c r="CL41" s="19">
        <f t="shared" si="26"/>
        <v>0</v>
      </c>
      <c r="CN41" s="38"/>
      <c r="CO41" s="38"/>
    </row>
    <row r="42" spans="1:93" ht="15" customHeight="1" outlineLevel="1" x14ac:dyDescent="0.25">
      <c r="A42" s="22">
        <f t="shared" si="0"/>
        <v>36</v>
      </c>
      <c r="B42" s="239"/>
      <c r="C42" s="2" t="s">
        <v>113</v>
      </c>
      <c r="D42" s="48">
        <v>719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36">
        <f t="shared" si="23"/>
        <v>0</v>
      </c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>
        <f t="shared" si="24"/>
        <v>0</v>
      </c>
      <c r="CK42" s="19">
        <f t="shared" si="25"/>
        <v>0</v>
      </c>
      <c r="CL42" s="19">
        <f t="shared" si="26"/>
        <v>0</v>
      </c>
      <c r="CN42" s="38"/>
      <c r="CO42" s="38"/>
    </row>
    <row r="43" spans="1:93" ht="15" customHeight="1" outlineLevel="1" x14ac:dyDescent="0.25">
      <c r="A43" s="22">
        <f t="shared" si="0"/>
        <v>37</v>
      </c>
      <c r="B43" s="239"/>
      <c r="C43" s="2" t="s">
        <v>114</v>
      </c>
      <c r="D43" s="48">
        <v>720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36">
        <f t="shared" si="23"/>
        <v>0</v>
      </c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>
        <f t="shared" si="24"/>
        <v>0</v>
      </c>
      <c r="CK43" s="19">
        <f t="shared" si="25"/>
        <v>0</v>
      </c>
      <c r="CL43" s="19">
        <f t="shared" si="26"/>
        <v>0</v>
      </c>
      <c r="CN43" s="38"/>
      <c r="CO43" s="38"/>
    </row>
    <row r="44" spans="1:93" ht="15" customHeight="1" outlineLevel="1" x14ac:dyDescent="0.25">
      <c r="A44" s="22">
        <f t="shared" si="0"/>
        <v>38</v>
      </c>
      <c r="B44" s="239"/>
      <c r="C44" s="2" t="s">
        <v>115</v>
      </c>
      <c r="D44" s="48">
        <v>721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36">
        <f t="shared" si="23"/>
        <v>0</v>
      </c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>
        <f t="shared" si="24"/>
        <v>0</v>
      </c>
      <c r="CK44" s="19">
        <f t="shared" si="25"/>
        <v>0</v>
      </c>
      <c r="CL44" s="19">
        <f t="shared" si="26"/>
        <v>0</v>
      </c>
      <c r="CN44" s="38"/>
      <c r="CO44" s="38"/>
    </row>
    <row r="45" spans="1:93" ht="15" customHeight="1" outlineLevel="1" x14ac:dyDescent="0.25">
      <c r="A45" s="22">
        <f t="shared" si="0"/>
        <v>39</v>
      </c>
      <c r="B45" s="239"/>
      <c r="C45" s="2" t="s">
        <v>116</v>
      </c>
      <c r="D45" s="48">
        <v>722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36">
        <f t="shared" si="23"/>
        <v>0</v>
      </c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>
        <f t="shared" si="24"/>
        <v>0</v>
      </c>
      <c r="CK45" s="19">
        <f t="shared" si="25"/>
        <v>0</v>
      </c>
      <c r="CL45" s="19">
        <f t="shared" si="26"/>
        <v>0</v>
      </c>
      <c r="CN45" s="38"/>
      <c r="CO45" s="38"/>
    </row>
    <row r="46" spans="1:93" ht="15" customHeight="1" outlineLevel="1" x14ac:dyDescent="0.25">
      <c r="A46" s="22">
        <f t="shared" si="0"/>
        <v>40</v>
      </c>
      <c r="B46" s="239"/>
      <c r="C46" s="2" t="s">
        <v>117</v>
      </c>
      <c r="D46" s="48">
        <v>723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36">
        <f t="shared" si="23"/>
        <v>0</v>
      </c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>
        <f t="shared" si="24"/>
        <v>0</v>
      </c>
      <c r="CK46" s="19">
        <f t="shared" si="25"/>
        <v>0</v>
      </c>
      <c r="CL46" s="19">
        <f t="shared" si="26"/>
        <v>0</v>
      </c>
      <c r="CN46" s="38"/>
      <c r="CO46" s="38"/>
    </row>
    <row r="47" spans="1:93" ht="15" customHeight="1" outlineLevel="1" x14ac:dyDescent="0.25">
      <c r="A47" s="22">
        <f t="shared" si="0"/>
        <v>41</v>
      </c>
      <c r="B47" s="239"/>
      <c r="C47" s="2" t="s">
        <v>118</v>
      </c>
      <c r="D47" s="48">
        <v>724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36">
        <f t="shared" si="23"/>
        <v>0</v>
      </c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>
        <f t="shared" si="24"/>
        <v>0</v>
      </c>
      <c r="CK47" s="19">
        <f t="shared" si="25"/>
        <v>0</v>
      </c>
      <c r="CL47" s="19">
        <f t="shared" si="26"/>
        <v>0</v>
      </c>
      <c r="CN47" s="38"/>
      <c r="CO47" s="38"/>
    </row>
    <row r="48" spans="1:93" ht="15" customHeight="1" outlineLevel="1" x14ac:dyDescent="0.25">
      <c r="A48" s="22">
        <f t="shared" si="0"/>
        <v>42</v>
      </c>
      <c r="B48" s="239"/>
      <c r="C48" s="2" t="s">
        <v>119</v>
      </c>
      <c r="D48" s="48">
        <v>725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36">
        <f t="shared" si="23"/>
        <v>0</v>
      </c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>
        <f t="shared" si="24"/>
        <v>0</v>
      </c>
      <c r="CK48" s="19">
        <f t="shared" si="25"/>
        <v>0</v>
      </c>
      <c r="CL48" s="19">
        <f t="shared" si="26"/>
        <v>0</v>
      </c>
      <c r="CN48" s="38"/>
      <c r="CO48" s="38"/>
    </row>
    <row r="49" spans="1:93" ht="15" customHeight="1" outlineLevel="1" x14ac:dyDescent="0.25">
      <c r="A49" s="22">
        <f t="shared" si="0"/>
        <v>43</v>
      </c>
      <c r="B49" s="239"/>
      <c r="C49" s="2" t="s">
        <v>120</v>
      </c>
      <c r="D49" s="48">
        <v>726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36">
        <f t="shared" si="23"/>
        <v>0</v>
      </c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>
        <f t="shared" si="24"/>
        <v>0</v>
      </c>
      <c r="CK49" s="19">
        <f t="shared" si="25"/>
        <v>0</v>
      </c>
      <c r="CL49" s="19">
        <f t="shared" si="26"/>
        <v>0</v>
      </c>
      <c r="CN49" s="38"/>
      <c r="CO49" s="38"/>
    </row>
    <row r="50" spans="1:93" ht="15" customHeight="1" outlineLevel="1" x14ac:dyDescent="0.25">
      <c r="A50" s="22">
        <f t="shared" si="0"/>
        <v>44</v>
      </c>
      <c r="B50" s="239"/>
      <c r="C50" s="2" t="s">
        <v>121</v>
      </c>
      <c r="D50" s="48">
        <v>727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36">
        <f t="shared" si="23"/>
        <v>0</v>
      </c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>
        <f t="shared" si="24"/>
        <v>0</v>
      </c>
      <c r="CK50" s="19">
        <f t="shared" si="25"/>
        <v>0</v>
      </c>
      <c r="CL50" s="19">
        <f t="shared" si="26"/>
        <v>0</v>
      </c>
      <c r="CN50" s="38"/>
      <c r="CO50" s="38"/>
    </row>
    <row r="51" spans="1:93" ht="15" customHeight="1" outlineLevel="1" x14ac:dyDescent="0.25">
      <c r="A51" s="22">
        <f t="shared" si="0"/>
        <v>45</v>
      </c>
      <c r="B51" s="239"/>
      <c r="C51" s="2" t="s">
        <v>122</v>
      </c>
      <c r="D51" s="48">
        <v>728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36">
        <f t="shared" si="23"/>
        <v>0</v>
      </c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>
        <f t="shared" si="24"/>
        <v>0</v>
      </c>
      <c r="CK51" s="19">
        <f t="shared" si="25"/>
        <v>0</v>
      </c>
      <c r="CL51" s="19">
        <f t="shared" si="26"/>
        <v>0</v>
      </c>
      <c r="CN51" s="38"/>
      <c r="CO51" s="38"/>
    </row>
    <row r="52" spans="1:93" ht="15" customHeight="1" outlineLevel="1" x14ac:dyDescent="0.25">
      <c r="A52" s="22">
        <f t="shared" si="0"/>
        <v>46</v>
      </c>
      <c r="B52" s="239"/>
      <c r="C52" s="2" t="s">
        <v>123</v>
      </c>
      <c r="D52" s="48">
        <v>729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36">
        <f t="shared" si="23"/>
        <v>0</v>
      </c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>
        <f t="shared" si="24"/>
        <v>0</v>
      </c>
      <c r="CK52" s="19">
        <f t="shared" si="25"/>
        <v>0</v>
      </c>
      <c r="CL52" s="19">
        <f t="shared" si="26"/>
        <v>0</v>
      </c>
      <c r="CN52" s="38"/>
      <c r="CO52" s="38"/>
    </row>
    <row r="53" spans="1:93" ht="15" customHeight="1" outlineLevel="1" x14ac:dyDescent="0.25">
      <c r="A53" s="22">
        <f t="shared" si="0"/>
        <v>47</v>
      </c>
      <c r="B53" s="239"/>
      <c r="C53" s="2" t="s">
        <v>124</v>
      </c>
      <c r="D53" s="48">
        <v>730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36">
        <f t="shared" si="23"/>
        <v>0</v>
      </c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>
        <f t="shared" si="24"/>
        <v>0</v>
      </c>
      <c r="CK53" s="19">
        <f t="shared" si="25"/>
        <v>0</v>
      </c>
      <c r="CL53" s="19">
        <f t="shared" si="26"/>
        <v>0</v>
      </c>
      <c r="CN53" s="38"/>
      <c r="CO53" s="38"/>
    </row>
    <row r="54" spans="1:93" ht="15" customHeight="1" outlineLevel="1" x14ac:dyDescent="0.25">
      <c r="A54" s="22">
        <f t="shared" si="0"/>
        <v>48</v>
      </c>
      <c r="B54" s="239"/>
      <c r="C54" s="2" t="s">
        <v>125</v>
      </c>
      <c r="D54" s="48">
        <v>731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36">
        <f t="shared" si="23"/>
        <v>0</v>
      </c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>
        <f t="shared" si="24"/>
        <v>0</v>
      </c>
      <c r="CK54" s="19">
        <f t="shared" si="25"/>
        <v>0</v>
      </c>
      <c r="CL54" s="19">
        <f t="shared" si="26"/>
        <v>0</v>
      </c>
      <c r="CN54" s="38"/>
      <c r="CO54" s="38"/>
    </row>
    <row r="55" spans="1:93" ht="15" customHeight="1" outlineLevel="1" x14ac:dyDescent="0.25">
      <c r="A55" s="22">
        <f t="shared" si="0"/>
        <v>49</v>
      </c>
      <c r="B55" s="239"/>
      <c r="C55" s="2" t="s">
        <v>126</v>
      </c>
      <c r="D55" s="48">
        <v>732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36">
        <f t="shared" si="23"/>
        <v>0</v>
      </c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>
        <f t="shared" si="24"/>
        <v>0</v>
      </c>
      <c r="CK55" s="19">
        <f t="shared" si="25"/>
        <v>0</v>
      </c>
      <c r="CL55" s="19">
        <f t="shared" si="26"/>
        <v>0</v>
      </c>
      <c r="CN55" s="38"/>
      <c r="CO55" s="38"/>
    </row>
    <row r="56" spans="1:93" ht="15" customHeight="1" outlineLevel="1" x14ac:dyDescent="0.25">
      <c r="A56" s="22">
        <f t="shared" si="0"/>
        <v>50</v>
      </c>
      <c r="B56" s="239"/>
      <c r="C56" s="2" t="s">
        <v>127</v>
      </c>
      <c r="D56" s="48">
        <v>733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36">
        <f t="shared" si="23"/>
        <v>0</v>
      </c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>
        <f t="shared" si="24"/>
        <v>0</v>
      </c>
      <c r="CK56" s="19">
        <f t="shared" si="25"/>
        <v>0</v>
      </c>
      <c r="CL56" s="19">
        <f t="shared" si="26"/>
        <v>0</v>
      </c>
      <c r="CN56" s="38"/>
      <c r="CO56" s="38"/>
    </row>
    <row r="57" spans="1:93" ht="15" customHeight="1" outlineLevel="1" x14ac:dyDescent="0.25">
      <c r="A57" s="22">
        <f t="shared" si="0"/>
        <v>51</v>
      </c>
      <c r="B57" s="239"/>
      <c r="C57" s="2" t="s">
        <v>128</v>
      </c>
      <c r="D57" s="48">
        <v>734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36">
        <f t="shared" si="23"/>
        <v>0</v>
      </c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>
        <f t="shared" si="24"/>
        <v>0</v>
      </c>
      <c r="CK57" s="19">
        <f t="shared" si="25"/>
        <v>0</v>
      </c>
      <c r="CL57" s="19">
        <f t="shared" si="26"/>
        <v>0</v>
      </c>
      <c r="CN57" s="38"/>
      <c r="CO57" s="38"/>
    </row>
    <row r="58" spans="1:93" ht="15" customHeight="1" outlineLevel="1" x14ac:dyDescent="0.25">
      <c r="A58" s="22">
        <f t="shared" si="0"/>
        <v>52</v>
      </c>
      <c r="B58" s="239"/>
      <c r="C58" s="2" t="s">
        <v>129</v>
      </c>
      <c r="D58" s="48">
        <v>735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36">
        <f t="shared" si="23"/>
        <v>0</v>
      </c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>
        <f t="shared" si="24"/>
        <v>0</v>
      </c>
      <c r="CK58" s="19">
        <f t="shared" si="25"/>
        <v>0</v>
      </c>
      <c r="CL58" s="19">
        <f t="shared" si="26"/>
        <v>0</v>
      </c>
      <c r="CN58" s="38"/>
      <c r="CO58" s="38"/>
    </row>
    <row r="59" spans="1:93" ht="15" customHeight="1" outlineLevel="1" x14ac:dyDescent="0.25">
      <c r="A59" s="22">
        <f t="shared" si="0"/>
        <v>53</v>
      </c>
      <c r="B59" s="239"/>
      <c r="C59" s="2" t="s">
        <v>130</v>
      </c>
      <c r="D59" s="48">
        <v>736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36">
        <f t="shared" si="23"/>
        <v>0</v>
      </c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>
        <f t="shared" si="24"/>
        <v>0</v>
      </c>
      <c r="CK59" s="19">
        <f t="shared" si="25"/>
        <v>0</v>
      </c>
      <c r="CL59" s="19">
        <f t="shared" si="26"/>
        <v>0</v>
      </c>
      <c r="CN59" s="38"/>
      <c r="CO59" s="38"/>
    </row>
    <row r="60" spans="1:93" ht="15" customHeight="1" outlineLevel="1" x14ac:dyDescent="0.25">
      <c r="A60" s="22">
        <f t="shared" si="0"/>
        <v>54</v>
      </c>
      <c r="B60" s="239"/>
      <c r="C60" s="2" t="s">
        <v>131</v>
      </c>
      <c r="D60" s="48">
        <v>740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36">
        <f t="shared" si="23"/>
        <v>0</v>
      </c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>
        <f t="shared" si="24"/>
        <v>0</v>
      </c>
      <c r="CK60" s="19">
        <f t="shared" si="25"/>
        <v>0</v>
      </c>
      <c r="CL60" s="19">
        <f t="shared" si="26"/>
        <v>0</v>
      </c>
      <c r="CN60" s="38"/>
      <c r="CO60" s="38"/>
    </row>
    <row r="61" spans="1:93" ht="15" customHeight="1" outlineLevel="1" x14ac:dyDescent="0.25">
      <c r="A61" s="22">
        <f t="shared" si="0"/>
        <v>55</v>
      </c>
      <c r="B61" s="239"/>
      <c r="C61" s="2" t="s">
        <v>132</v>
      </c>
      <c r="D61" s="48">
        <v>741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36">
        <f t="shared" si="23"/>
        <v>0</v>
      </c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>
        <f t="shared" si="24"/>
        <v>0</v>
      </c>
      <c r="CK61" s="19">
        <f t="shared" si="25"/>
        <v>0</v>
      </c>
      <c r="CL61" s="19">
        <f t="shared" si="26"/>
        <v>0</v>
      </c>
      <c r="CN61" s="38"/>
      <c r="CO61" s="38"/>
    </row>
    <row r="62" spans="1:93" ht="15" customHeight="1" outlineLevel="1" x14ac:dyDescent="0.25">
      <c r="A62" s="22">
        <f t="shared" si="0"/>
        <v>56</v>
      </c>
      <c r="B62" s="239"/>
      <c r="C62" s="2" t="s">
        <v>133</v>
      </c>
      <c r="D62" s="48">
        <v>742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36">
        <f t="shared" si="23"/>
        <v>0</v>
      </c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>
        <f t="shared" si="24"/>
        <v>0</v>
      </c>
      <c r="CK62" s="19">
        <f t="shared" si="25"/>
        <v>0</v>
      </c>
      <c r="CL62" s="19">
        <f t="shared" si="26"/>
        <v>0</v>
      </c>
      <c r="CN62" s="38"/>
      <c r="CO62" s="38"/>
    </row>
    <row r="63" spans="1:93" ht="15" customHeight="1" outlineLevel="1" x14ac:dyDescent="0.25">
      <c r="A63" s="22">
        <f t="shared" si="0"/>
        <v>57</v>
      </c>
      <c r="B63" s="239"/>
      <c r="C63" s="247" t="s">
        <v>134</v>
      </c>
      <c r="D63" s="248"/>
      <c r="E63" s="44">
        <f>SUM(E33:E62)</f>
        <v>175867.01</v>
      </c>
      <c r="F63" s="44">
        <f t="shared" ref="F63:CA63" si="27">SUM(F33:F62)</f>
        <v>0</v>
      </c>
      <c r="G63" s="44">
        <f t="shared" si="27"/>
        <v>0</v>
      </c>
      <c r="H63" s="44">
        <f t="shared" si="27"/>
        <v>0</v>
      </c>
      <c r="I63" s="44">
        <f t="shared" si="27"/>
        <v>0</v>
      </c>
      <c r="J63" s="44">
        <f t="shared" si="27"/>
        <v>0</v>
      </c>
      <c r="K63" s="44">
        <f t="shared" si="27"/>
        <v>0</v>
      </c>
      <c r="L63" s="44">
        <f t="shared" si="27"/>
        <v>0</v>
      </c>
      <c r="M63" s="44">
        <f t="shared" si="27"/>
        <v>0</v>
      </c>
      <c r="N63" s="44">
        <f t="shared" si="27"/>
        <v>0</v>
      </c>
      <c r="O63" s="44">
        <f t="shared" si="27"/>
        <v>0</v>
      </c>
      <c r="P63" s="44">
        <f t="shared" si="27"/>
        <v>-38.374186588937462</v>
      </c>
      <c r="Q63" s="44">
        <f t="shared" si="27"/>
        <v>0</v>
      </c>
      <c r="R63" s="44">
        <f t="shared" si="27"/>
        <v>0</v>
      </c>
      <c r="S63" s="44">
        <f t="shared" si="27"/>
        <v>0</v>
      </c>
      <c r="T63" s="44">
        <f t="shared" si="27"/>
        <v>0</v>
      </c>
      <c r="U63" s="44">
        <f t="shared" si="27"/>
        <v>0</v>
      </c>
      <c r="V63" s="44">
        <f t="shared" si="27"/>
        <v>0</v>
      </c>
      <c r="W63" s="44">
        <f t="shared" si="27"/>
        <v>3085.7129100409438</v>
      </c>
      <c r="X63" s="44">
        <f t="shared" si="27"/>
        <v>0</v>
      </c>
      <c r="Y63" s="44">
        <f t="shared" si="27"/>
        <v>0</v>
      </c>
      <c r="Z63" s="44">
        <f t="shared" si="27"/>
        <v>0</v>
      </c>
      <c r="AA63" s="44">
        <f t="shared" si="27"/>
        <v>0</v>
      </c>
      <c r="AB63" s="44">
        <f t="shared" si="27"/>
        <v>0</v>
      </c>
      <c r="AC63" s="44">
        <f t="shared" si="27"/>
        <v>0</v>
      </c>
      <c r="AD63" s="44">
        <f t="shared" si="27"/>
        <v>0</v>
      </c>
      <c r="AE63" s="44">
        <f t="shared" si="27"/>
        <v>0</v>
      </c>
      <c r="AF63" s="44">
        <f t="shared" si="27"/>
        <v>0</v>
      </c>
      <c r="AG63" s="44">
        <f t="shared" si="27"/>
        <v>0</v>
      </c>
      <c r="AH63" s="44">
        <f t="shared" si="27"/>
        <v>0</v>
      </c>
      <c r="AI63" s="44">
        <f t="shared" si="27"/>
        <v>0</v>
      </c>
      <c r="AJ63" s="44">
        <f t="shared" si="27"/>
        <v>0</v>
      </c>
      <c r="AK63" s="44">
        <f t="shared" si="27"/>
        <v>0</v>
      </c>
      <c r="AL63" s="44">
        <f t="shared" si="27"/>
        <v>0</v>
      </c>
      <c r="AM63" s="44">
        <f t="shared" si="27"/>
        <v>0</v>
      </c>
      <c r="AN63" s="44">
        <f t="shared" si="27"/>
        <v>0</v>
      </c>
      <c r="AO63" s="44">
        <f t="shared" si="27"/>
        <v>0</v>
      </c>
      <c r="AP63" s="44"/>
      <c r="AQ63" s="44">
        <f t="shared" si="27"/>
        <v>0</v>
      </c>
      <c r="AR63" s="44">
        <f t="shared" si="27"/>
        <v>0</v>
      </c>
      <c r="AS63" s="44">
        <f t="shared" si="27"/>
        <v>0</v>
      </c>
      <c r="AT63" s="44">
        <f t="shared" si="27"/>
        <v>0</v>
      </c>
      <c r="AU63" s="44">
        <f>SUM(AU33:AU62)</f>
        <v>3047.3387234520064</v>
      </c>
      <c r="AV63" s="44">
        <f t="shared" si="27"/>
        <v>0</v>
      </c>
      <c r="AW63" s="44">
        <f t="shared" si="27"/>
        <v>0</v>
      </c>
      <c r="AX63" s="44">
        <f t="shared" si="27"/>
        <v>0</v>
      </c>
      <c r="AY63" s="44">
        <f t="shared" si="27"/>
        <v>0</v>
      </c>
      <c r="AZ63" s="44">
        <f t="shared" si="27"/>
        <v>0</v>
      </c>
      <c r="BA63" s="44">
        <f t="shared" si="27"/>
        <v>0</v>
      </c>
      <c r="BB63" s="44">
        <f t="shared" si="27"/>
        <v>0</v>
      </c>
      <c r="BC63" s="44">
        <f t="shared" si="27"/>
        <v>0</v>
      </c>
      <c r="BD63" s="44">
        <f t="shared" si="27"/>
        <v>0</v>
      </c>
      <c r="BE63" s="44">
        <f t="shared" si="27"/>
        <v>0</v>
      </c>
      <c r="BF63" s="44">
        <f t="shared" si="27"/>
        <v>74.900580823963907</v>
      </c>
      <c r="BG63" s="44">
        <f t="shared" si="27"/>
        <v>0</v>
      </c>
      <c r="BH63" s="44">
        <f t="shared" si="27"/>
        <v>0</v>
      </c>
      <c r="BI63" s="44">
        <f t="shared" si="27"/>
        <v>0</v>
      </c>
      <c r="BJ63" s="44">
        <f t="shared" si="27"/>
        <v>0</v>
      </c>
      <c r="BK63" s="44">
        <f t="shared" si="27"/>
        <v>0</v>
      </c>
      <c r="BL63" s="44">
        <f t="shared" si="27"/>
        <v>0</v>
      </c>
      <c r="BM63" s="44">
        <f t="shared" si="27"/>
        <v>0</v>
      </c>
      <c r="BN63" s="44">
        <f t="shared" si="27"/>
        <v>0</v>
      </c>
      <c r="BO63" s="44">
        <f t="shared" si="27"/>
        <v>0</v>
      </c>
      <c r="BP63" s="44">
        <f t="shared" si="27"/>
        <v>0</v>
      </c>
      <c r="BQ63" s="44">
        <f t="shared" si="27"/>
        <v>0</v>
      </c>
      <c r="BR63" s="44">
        <f t="shared" si="27"/>
        <v>0</v>
      </c>
      <c r="BS63" s="44">
        <f t="shared" si="27"/>
        <v>0</v>
      </c>
      <c r="BT63" s="44">
        <f t="shared" si="27"/>
        <v>0</v>
      </c>
      <c r="BU63" s="44">
        <f t="shared" si="27"/>
        <v>0</v>
      </c>
      <c r="BV63" s="44">
        <f t="shared" si="27"/>
        <v>0</v>
      </c>
      <c r="BW63" s="44">
        <f t="shared" si="27"/>
        <v>0</v>
      </c>
      <c r="BX63" s="44">
        <f t="shared" si="27"/>
        <v>0</v>
      </c>
      <c r="BY63" s="44">
        <f t="shared" si="27"/>
        <v>0</v>
      </c>
      <c r="BZ63" s="44">
        <f t="shared" si="27"/>
        <v>0</v>
      </c>
      <c r="CA63" s="44">
        <f t="shared" si="27"/>
        <v>0</v>
      </c>
      <c r="CB63" s="44">
        <f t="shared" ref="CB63:CI63" si="28">SUM(CB33:CB62)</f>
        <v>0</v>
      </c>
      <c r="CC63" s="44">
        <f t="shared" si="28"/>
        <v>0</v>
      </c>
      <c r="CD63" s="44">
        <f t="shared" si="28"/>
        <v>0</v>
      </c>
      <c r="CE63" s="44">
        <f t="shared" si="28"/>
        <v>0</v>
      </c>
      <c r="CF63" s="44">
        <f t="shared" si="28"/>
        <v>0</v>
      </c>
      <c r="CG63" s="44">
        <f t="shared" si="28"/>
        <v>0</v>
      </c>
      <c r="CH63" s="44">
        <f t="shared" si="28"/>
        <v>0</v>
      </c>
      <c r="CI63" s="44">
        <f t="shared" si="28"/>
        <v>0</v>
      </c>
      <c r="CJ63" s="44">
        <f>SUM(CJ33:CJ62)</f>
        <v>74.900580823963907</v>
      </c>
      <c r="CK63" s="44">
        <f>SUM(CK33:CK62)</f>
        <v>3122.2393042759704</v>
      </c>
      <c r="CL63" s="44">
        <f>SUM(CL33:CL62)</f>
        <v>178989.24930427599</v>
      </c>
      <c r="CN63" s="38"/>
      <c r="CO63" s="38"/>
    </row>
    <row r="64" spans="1:93" ht="15" customHeight="1" outlineLevel="1" x14ac:dyDescent="0.25">
      <c r="A64" s="22">
        <f t="shared" si="0"/>
        <v>58</v>
      </c>
      <c r="B64" s="239"/>
      <c r="C64" s="39" t="s">
        <v>135</v>
      </c>
      <c r="D64" s="53">
        <v>800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36">
        <f t="shared" ref="AU64:AU86" si="29">SUM(F64:AT64)</f>
        <v>0</v>
      </c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>
        <f t="shared" si="24"/>
        <v>0</v>
      </c>
      <c r="CK64" s="19">
        <f t="shared" ref="CK64:CK86" si="30">CJ64+AU64</f>
        <v>0</v>
      </c>
      <c r="CL64" s="19">
        <f t="shared" ref="CL64:CL86" si="31">CK64+E64</f>
        <v>0</v>
      </c>
      <c r="CN64" s="38"/>
      <c r="CO64" s="38"/>
    </row>
    <row r="65" spans="1:93" ht="15" customHeight="1" outlineLevel="1" x14ac:dyDescent="0.25">
      <c r="A65" s="22">
        <f t="shared" si="0"/>
        <v>59</v>
      </c>
      <c r="B65" s="239"/>
      <c r="C65" s="2" t="s">
        <v>136</v>
      </c>
      <c r="D65" s="54">
        <v>800.1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36">
        <f t="shared" si="29"/>
        <v>0</v>
      </c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>
        <f t="shared" si="24"/>
        <v>0</v>
      </c>
      <c r="CK65" s="19">
        <f t="shared" si="30"/>
        <v>0</v>
      </c>
      <c r="CL65" s="19">
        <f t="shared" si="31"/>
        <v>0</v>
      </c>
      <c r="CN65" s="38"/>
      <c r="CO65" s="38"/>
    </row>
    <row r="66" spans="1:93" ht="15" customHeight="1" outlineLevel="1" x14ac:dyDescent="0.25">
      <c r="A66" s="22">
        <f t="shared" si="0"/>
        <v>60</v>
      </c>
      <c r="B66" s="239"/>
      <c r="C66" s="2" t="s">
        <v>137</v>
      </c>
      <c r="D66" s="53">
        <v>801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36">
        <f t="shared" si="29"/>
        <v>0</v>
      </c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>
        <f t="shared" si="24"/>
        <v>0</v>
      </c>
      <c r="CK66" s="19">
        <f t="shared" si="30"/>
        <v>0</v>
      </c>
      <c r="CL66" s="19">
        <f t="shared" si="31"/>
        <v>0</v>
      </c>
      <c r="CN66" s="38"/>
      <c r="CO66" s="38"/>
    </row>
    <row r="67" spans="1:93" ht="15" customHeight="1" outlineLevel="1" x14ac:dyDescent="0.25">
      <c r="A67" s="22">
        <f t="shared" si="0"/>
        <v>61</v>
      </c>
      <c r="B67" s="239"/>
      <c r="C67" s="2" t="s">
        <v>138</v>
      </c>
      <c r="D67" s="53">
        <v>802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36">
        <f t="shared" si="29"/>
        <v>0</v>
      </c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>
        <f t="shared" si="24"/>
        <v>0</v>
      </c>
      <c r="CK67" s="19">
        <f t="shared" si="30"/>
        <v>0</v>
      </c>
      <c r="CL67" s="19">
        <f t="shared" si="31"/>
        <v>0</v>
      </c>
      <c r="CN67" s="38"/>
      <c r="CO67" s="38"/>
    </row>
    <row r="68" spans="1:93" ht="15" customHeight="1" outlineLevel="1" x14ac:dyDescent="0.25">
      <c r="A68" s="22">
        <f t="shared" si="0"/>
        <v>62</v>
      </c>
      <c r="B68" s="239"/>
      <c r="C68" s="2" t="s">
        <v>139</v>
      </c>
      <c r="D68" s="53">
        <v>803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36">
        <f t="shared" si="29"/>
        <v>0</v>
      </c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>
        <f t="shared" si="24"/>
        <v>0</v>
      </c>
      <c r="CK68" s="19">
        <f t="shared" si="30"/>
        <v>0</v>
      </c>
      <c r="CL68" s="19">
        <f t="shared" si="31"/>
        <v>0</v>
      </c>
      <c r="CN68" s="38"/>
      <c r="CO68" s="38"/>
    </row>
    <row r="69" spans="1:93" ht="15" customHeight="1" outlineLevel="1" x14ac:dyDescent="0.25">
      <c r="A69" s="22">
        <f t="shared" si="0"/>
        <v>63</v>
      </c>
      <c r="B69" s="239"/>
      <c r="C69" s="2" t="s">
        <v>140</v>
      </c>
      <c r="D69" s="53">
        <v>804</v>
      </c>
      <c r="E69" s="36">
        <v>395548289.81999999</v>
      </c>
      <c r="F69" s="36"/>
      <c r="G69" s="19">
        <v>-394984402.86000007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36">
        <f t="shared" si="29"/>
        <v>-394984402.86000007</v>
      </c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>
        <f t="shared" si="24"/>
        <v>0</v>
      </c>
      <c r="CK69" s="19">
        <f t="shared" si="30"/>
        <v>-394984402.86000007</v>
      </c>
      <c r="CL69" s="19">
        <f t="shared" si="31"/>
        <v>563886.95999991894</v>
      </c>
      <c r="CN69" s="38"/>
      <c r="CO69" s="38"/>
    </row>
    <row r="70" spans="1:93" ht="15" customHeight="1" outlineLevel="1" x14ac:dyDescent="0.25">
      <c r="A70" s="22">
        <f t="shared" si="0"/>
        <v>64</v>
      </c>
      <c r="B70" s="239"/>
      <c r="C70" s="2" t="s">
        <v>141</v>
      </c>
      <c r="D70" s="54">
        <v>804.1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36">
        <f t="shared" si="29"/>
        <v>0</v>
      </c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>
        <f t="shared" si="24"/>
        <v>0</v>
      </c>
      <c r="CK70" s="19">
        <f t="shared" si="30"/>
        <v>0</v>
      </c>
      <c r="CL70" s="19">
        <f t="shared" si="31"/>
        <v>0</v>
      </c>
      <c r="CN70" s="38"/>
      <c r="CO70" s="38"/>
    </row>
    <row r="71" spans="1:93" ht="15" customHeight="1" outlineLevel="1" x14ac:dyDescent="0.25">
      <c r="A71" s="22">
        <f t="shared" si="0"/>
        <v>65</v>
      </c>
      <c r="B71" s="239"/>
      <c r="C71" s="2" t="s">
        <v>142</v>
      </c>
      <c r="D71" s="53">
        <v>805</v>
      </c>
      <c r="E71" s="36">
        <v>129625712</v>
      </c>
      <c r="F71" s="19"/>
      <c r="G71" s="36">
        <v>-1176996.96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36"/>
      <c r="AH71" s="19"/>
      <c r="AI71" s="19"/>
      <c r="AJ71" s="19"/>
      <c r="AK71" s="19"/>
      <c r="AL71" s="19">
        <v>-129012602</v>
      </c>
      <c r="AM71" s="19"/>
      <c r="AN71" s="19"/>
      <c r="AO71" s="19"/>
      <c r="AP71" s="19"/>
      <c r="AQ71" s="19"/>
      <c r="AR71" s="19"/>
      <c r="AS71" s="19"/>
      <c r="AT71" s="19"/>
      <c r="AU71" s="36">
        <f t="shared" si="29"/>
        <v>-130189598.95999999</v>
      </c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>
        <f t="shared" si="24"/>
        <v>0</v>
      </c>
      <c r="CK71" s="19">
        <f t="shared" si="30"/>
        <v>-130189598.95999999</v>
      </c>
      <c r="CL71" s="19">
        <f t="shared" si="31"/>
        <v>-563886.95999999344</v>
      </c>
      <c r="CN71" s="38"/>
      <c r="CO71" s="38"/>
    </row>
    <row r="72" spans="1:93" ht="15" customHeight="1" outlineLevel="1" x14ac:dyDescent="0.25">
      <c r="A72" s="22">
        <f t="shared" si="0"/>
        <v>66</v>
      </c>
      <c r="B72" s="239"/>
      <c r="C72" s="2" t="s">
        <v>143</v>
      </c>
      <c r="D72" s="54">
        <v>805.1</v>
      </c>
      <c r="E72" s="36">
        <v>165249951.91999999</v>
      </c>
      <c r="F72" s="19"/>
      <c r="G72" s="36">
        <f>-E72</f>
        <v>-165249951.91999999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36">
        <f t="shared" si="29"/>
        <v>-165249951.91999999</v>
      </c>
      <c r="AV72" s="36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>
        <f t="shared" si="24"/>
        <v>0</v>
      </c>
      <c r="CK72" s="19">
        <f t="shared" si="30"/>
        <v>-165249951.91999999</v>
      </c>
      <c r="CL72" s="19">
        <f t="shared" si="31"/>
        <v>0</v>
      </c>
      <c r="CN72" s="38"/>
      <c r="CO72" s="38"/>
    </row>
    <row r="73" spans="1:93" ht="15" customHeight="1" outlineLevel="1" x14ac:dyDescent="0.25">
      <c r="A73" s="22">
        <f t="shared" ref="A73:A136" si="32">A72+1</f>
        <v>67</v>
      </c>
      <c r="B73" s="239"/>
      <c r="C73" s="2" t="s">
        <v>144</v>
      </c>
      <c r="D73" s="53">
        <v>806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36">
        <f t="shared" si="29"/>
        <v>0</v>
      </c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>
        <f t="shared" si="24"/>
        <v>0</v>
      </c>
      <c r="CK73" s="19">
        <f t="shared" si="30"/>
        <v>0</v>
      </c>
      <c r="CL73" s="19">
        <f t="shared" si="31"/>
        <v>0</v>
      </c>
      <c r="CN73" s="38"/>
      <c r="CO73" s="38"/>
    </row>
    <row r="74" spans="1:93" ht="15" customHeight="1" outlineLevel="1" x14ac:dyDescent="0.25">
      <c r="A74" s="22">
        <f t="shared" si="32"/>
        <v>68</v>
      </c>
      <c r="B74" s="239"/>
      <c r="C74" s="2" t="s">
        <v>145</v>
      </c>
      <c r="D74" s="54">
        <v>807.1</v>
      </c>
      <c r="E74" s="36">
        <v>437786.13</v>
      </c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>
        <v>-298.19052336135462</v>
      </c>
      <c r="Q74" s="36"/>
      <c r="R74" s="36"/>
      <c r="S74" s="36"/>
      <c r="T74" s="36"/>
      <c r="U74" s="36"/>
      <c r="V74" s="36"/>
      <c r="W74" s="36">
        <v>23977.846291424805</v>
      </c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>
        <f t="shared" si="29"/>
        <v>23679.655768063451</v>
      </c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36">
        <v>45.695403579147992</v>
      </c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>
        <f t="shared" si="24"/>
        <v>45.695403579147992</v>
      </c>
      <c r="CK74" s="19">
        <f t="shared" si="30"/>
        <v>23725.3511716426</v>
      </c>
      <c r="CL74" s="19">
        <f t="shared" si="31"/>
        <v>461511.4811716426</v>
      </c>
      <c r="CN74" s="38"/>
      <c r="CO74" s="38"/>
    </row>
    <row r="75" spans="1:93" ht="15" customHeight="1" outlineLevel="1" x14ac:dyDescent="0.25">
      <c r="A75" s="22">
        <f t="shared" si="32"/>
        <v>69</v>
      </c>
      <c r="B75" s="239"/>
      <c r="C75" s="2" t="s">
        <v>146</v>
      </c>
      <c r="D75" s="54">
        <v>807.2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36">
        <f t="shared" si="29"/>
        <v>0</v>
      </c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>
        <f t="shared" si="24"/>
        <v>0</v>
      </c>
      <c r="CK75" s="19">
        <f t="shared" si="30"/>
        <v>0</v>
      </c>
      <c r="CL75" s="19">
        <f t="shared" si="31"/>
        <v>0</v>
      </c>
      <c r="CN75" s="38"/>
      <c r="CO75" s="38"/>
    </row>
    <row r="76" spans="1:93" ht="15" customHeight="1" outlineLevel="1" x14ac:dyDescent="0.25">
      <c r="A76" s="22">
        <f t="shared" si="32"/>
        <v>70</v>
      </c>
      <c r="B76" s="239"/>
      <c r="C76" s="2" t="s">
        <v>147</v>
      </c>
      <c r="D76" s="54">
        <v>807.3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36">
        <f t="shared" si="29"/>
        <v>0</v>
      </c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>
        <f t="shared" si="24"/>
        <v>0</v>
      </c>
      <c r="CK76" s="19">
        <f t="shared" si="30"/>
        <v>0</v>
      </c>
      <c r="CL76" s="19">
        <f t="shared" si="31"/>
        <v>0</v>
      </c>
      <c r="CN76" s="38"/>
      <c r="CO76" s="38"/>
    </row>
    <row r="77" spans="1:93" ht="15" customHeight="1" outlineLevel="1" x14ac:dyDescent="0.25">
      <c r="A77" s="22">
        <f t="shared" si="32"/>
        <v>71</v>
      </c>
      <c r="B77" s="239"/>
      <c r="C77" s="2" t="s">
        <v>148</v>
      </c>
      <c r="D77" s="54">
        <v>807.4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36">
        <f t="shared" si="29"/>
        <v>0</v>
      </c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>
        <f t="shared" si="24"/>
        <v>0</v>
      </c>
      <c r="CK77" s="19">
        <f t="shared" si="30"/>
        <v>0</v>
      </c>
      <c r="CL77" s="19">
        <f t="shared" si="31"/>
        <v>0</v>
      </c>
      <c r="CN77" s="38"/>
      <c r="CO77" s="38"/>
    </row>
    <row r="78" spans="1:93" ht="15" customHeight="1" outlineLevel="1" x14ac:dyDescent="0.25">
      <c r="A78" s="22">
        <f t="shared" si="32"/>
        <v>72</v>
      </c>
      <c r="B78" s="239"/>
      <c r="C78" s="2" t="s">
        <v>149</v>
      </c>
      <c r="D78" s="54">
        <v>807.5</v>
      </c>
      <c r="E78" s="36">
        <v>2940362.6</v>
      </c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>
        <v>-2043.2745382952262</v>
      </c>
      <c r="Q78" s="36"/>
      <c r="R78" s="36"/>
      <c r="S78" s="36"/>
      <c r="T78" s="36"/>
      <c r="U78" s="36"/>
      <c r="V78" s="36"/>
      <c r="W78" s="36">
        <v>164302.07861117576</v>
      </c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>
        <f t="shared" si="29"/>
        <v>162258.80407288054</v>
      </c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36">
        <v>313.11610308035074</v>
      </c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>
        <f t="shared" si="24"/>
        <v>313.11610308035074</v>
      </c>
      <c r="CK78" s="19">
        <f t="shared" si="30"/>
        <v>162571.9201759609</v>
      </c>
      <c r="CL78" s="19">
        <f t="shared" si="31"/>
        <v>3102934.5201759608</v>
      </c>
      <c r="CN78" s="38"/>
      <c r="CO78" s="38"/>
    </row>
    <row r="79" spans="1:93" ht="15" customHeight="1" outlineLevel="1" x14ac:dyDescent="0.25">
      <c r="A79" s="22">
        <f t="shared" si="32"/>
        <v>73</v>
      </c>
      <c r="B79" s="239"/>
      <c r="C79" s="2" t="s">
        <v>150</v>
      </c>
      <c r="D79" s="54">
        <v>808.1</v>
      </c>
      <c r="E79" s="36">
        <v>100455054.7</v>
      </c>
      <c r="F79" s="19"/>
      <c r="G79" s="36">
        <f>-E79</f>
        <v>-100455054.7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36">
        <f t="shared" si="29"/>
        <v>-100455054.7</v>
      </c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>
        <f t="shared" si="24"/>
        <v>0</v>
      </c>
      <c r="CK79" s="19">
        <f t="shared" si="30"/>
        <v>-100455054.7</v>
      </c>
      <c r="CL79" s="19">
        <f t="shared" si="31"/>
        <v>0</v>
      </c>
      <c r="CN79" s="38"/>
      <c r="CO79" s="38"/>
    </row>
    <row r="80" spans="1:93" ht="15" customHeight="1" outlineLevel="1" x14ac:dyDescent="0.25">
      <c r="A80" s="22">
        <f t="shared" si="32"/>
        <v>74</v>
      </c>
      <c r="B80" s="239"/>
      <c r="C80" s="2" t="s">
        <v>151</v>
      </c>
      <c r="D80" s="54">
        <v>808.2</v>
      </c>
      <c r="E80" s="36">
        <v>-80404467.060000002</v>
      </c>
      <c r="F80" s="19"/>
      <c r="G80" s="19">
        <f>-E80</f>
        <v>80404467.060000002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36">
        <f t="shared" si="29"/>
        <v>80404467.060000002</v>
      </c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>
        <f t="shared" si="24"/>
        <v>0</v>
      </c>
      <c r="CK80" s="19">
        <f t="shared" si="30"/>
        <v>80404467.060000002</v>
      </c>
      <c r="CL80" s="19">
        <f t="shared" si="31"/>
        <v>0</v>
      </c>
      <c r="CN80" s="38"/>
      <c r="CO80" s="38"/>
    </row>
    <row r="81" spans="1:93" ht="15" customHeight="1" outlineLevel="1" x14ac:dyDescent="0.25">
      <c r="A81" s="22">
        <f t="shared" si="32"/>
        <v>75</v>
      </c>
      <c r="B81" s="239"/>
      <c r="C81" s="2" t="s">
        <v>152</v>
      </c>
      <c r="D81" s="54">
        <v>809.1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36">
        <f t="shared" si="29"/>
        <v>0</v>
      </c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>
        <f t="shared" si="24"/>
        <v>0</v>
      </c>
      <c r="CK81" s="19">
        <f t="shared" si="30"/>
        <v>0</v>
      </c>
      <c r="CL81" s="19">
        <f t="shared" si="31"/>
        <v>0</v>
      </c>
      <c r="CN81" s="38"/>
      <c r="CO81" s="38"/>
    </row>
    <row r="82" spans="1:93" ht="15" customHeight="1" outlineLevel="1" x14ac:dyDescent="0.25">
      <c r="A82" s="22">
        <f t="shared" si="32"/>
        <v>76</v>
      </c>
      <c r="B82" s="239"/>
      <c r="C82" s="2" t="s">
        <v>153</v>
      </c>
      <c r="D82" s="54">
        <v>809.2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36">
        <f t="shared" si="29"/>
        <v>0</v>
      </c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>
        <f t="shared" si="24"/>
        <v>0</v>
      </c>
      <c r="CK82" s="19">
        <f t="shared" si="30"/>
        <v>0</v>
      </c>
      <c r="CL82" s="19">
        <f t="shared" si="31"/>
        <v>0</v>
      </c>
      <c r="CN82" s="38"/>
      <c r="CO82" s="38"/>
    </row>
    <row r="83" spans="1:93" ht="15" customHeight="1" outlineLevel="1" x14ac:dyDescent="0.25">
      <c r="A83" s="22">
        <f t="shared" si="32"/>
        <v>77</v>
      </c>
      <c r="B83" s="239"/>
      <c r="C83" s="2" t="s">
        <v>154</v>
      </c>
      <c r="D83" s="53">
        <v>810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36">
        <f t="shared" si="29"/>
        <v>0</v>
      </c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>
        <f t="shared" si="24"/>
        <v>0</v>
      </c>
      <c r="CK83" s="19">
        <f t="shared" si="30"/>
        <v>0</v>
      </c>
      <c r="CL83" s="19">
        <f t="shared" si="31"/>
        <v>0</v>
      </c>
      <c r="CN83" s="38"/>
      <c r="CO83" s="38"/>
    </row>
    <row r="84" spans="1:93" ht="15" customHeight="1" outlineLevel="1" x14ac:dyDescent="0.25">
      <c r="A84" s="22">
        <f t="shared" si="32"/>
        <v>78</v>
      </c>
      <c r="B84" s="239"/>
      <c r="C84" s="2" t="s">
        <v>155</v>
      </c>
      <c r="D84" s="53">
        <v>811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36">
        <f t="shared" si="29"/>
        <v>0</v>
      </c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>
        <f t="shared" si="24"/>
        <v>0</v>
      </c>
      <c r="CK84" s="19">
        <f t="shared" si="30"/>
        <v>0</v>
      </c>
      <c r="CL84" s="19">
        <f t="shared" si="31"/>
        <v>0</v>
      </c>
      <c r="CN84" s="38"/>
      <c r="CO84" s="38"/>
    </row>
    <row r="85" spans="1:93" ht="15" customHeight="1" outlineLevel="1" x14ac:dyDescent="0.25">
      <c r="A85" s="22">
        <f t="shared" si="32"/>
        <v>79</v>
      </c>
      <c r="B85" s="239"/>
      <c r="C85" s="2" t="s">
        <v>156</v>
      </c>
      <c r="D85" s="53">
        <v>812</v>
      </c>
      <c r="E85" s="36">
        <v>-54919.33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36">
        <f t="shared" si="29"/>
        <v>0</v>
      </c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>
        <f t="shared" si="24"/>
        <v>0</v>
      </c>
      <c r="CK85" s="19">
        <f t="shared" si="30"/>
        <v>0</v>
      </c>
      <c r="CL85" s="19">
        <f t="shared" si="31"/>
        <v>-54919.33</v>
      </c>
      <c r="CN85" s="38"/>
      <c r="CO85" s="38"/>
    </row>
    <row r="86" spans="1:93" ht="15" customHeight="1" outlineLevel="1" x14ac:dyDescent="0.25">
      <c r="A86" s="22">
        <f t="shared" si="32"/>
        <v>80</v>
      </c>
      <c r="B86" s="239"/>
      <c r="C86" s="2" t="s">
        <v>157</v>
      </c>
      <c r="D86" s="53">
        <v>813</v>
      </c>
      <c r="E86" s="36">
        <v>468847.22</v>
      </c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>
        <v>-58717.905080501165</v>
      </c>
      <c r="Q86" s="36"/>
      <c r="R86" s="36"/>
      <c r="S86" s="36"/>
      <c r="T86" s="36"/>
      <c r="U86" s="36"/>
      <c r="V86" s="36"/>
      <c r="W86" s="36">
        <v>22298.440556830057</v>
      </c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>
        <f t="shared" si="29"/>
        <v>-36419.464523671108</v>
      </c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36">
        <v>10088.234782643995</v>
      </c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>
        <f t="shared" si="24"/>
        <v>10088.234782643995</v>
      </c>
      <c r="CK86" s="19">
        <f t="shared" si="30"/>
        <v>-26331.229741027113</v>
      </c>
      <c r="CL86" s="19">
        <f t="shared" si="31"/>
        <v>442515.99025897286</v>
      </c>
      <c r="CN86" s="38"/>
      <c r="CO86" s="38"/>
    </row>
    <row r="87" spans="1:93" ht="15" customHeight="1" outlineLevel="1" x14ac:dyDescent="0.25">
      <c r="A87" s="22">
        <f t="shared" si="32"/>
        <v>81</v>
      </c>
      <c r="B87" s="240"/>
      <c r="C87" s="247" t="s">
        <v>158</v>
      </c>
      <c r="D87" s="248"/>
      <c r="E87" s="44">
        <f>SUM(E64:E86)</f>
        <v>714266618.00000012</v>
      </c>
      <c r="F87" s="44">
        <f t="shared" ref="F87:CA87" si="33">SUM(F64:F86)</f>
        <v>0</v>
      </c>
      <c r="G87" s="44">
        <f t="shared" si="33"/>
        <v>-581461939.38000011</v>
      </c>
      <c r="H87" s="44">
        <f t="shared" si="33"/>
        <v>0</v>
      </c>
      <c r="I87" s="44">
        <f t="shared" si="33"/>
        <v>0</v>
      </c>
      <c r="J87" s="44">
        <f t="shared" si="33"/>
        <v>0</v>
      </c>
      <c r="K87" s="44">
        <f t="shared" si="33"/>
        <v>0</v>
      </c>
      <c r="L87" s="44">
        <f t="shared" si="33"/>
        <v>0</v>
      </c>
      <c r="M87" s="44">
        <f t="shared" si="33"/>
        <v>0</v>
      </c>
      <c r="N87" s="44">
        <f t="shared" si="33"/>
        <v>0</v>
      </c>
      <c r="O87" s="44">
        <f t="shared" si="33"/>
        <v>0</v>
      </c>
      <c r="P87" s="44">
        <f t="shared" si="33"/>
        <v>-61059.370142157743</v>
      </c>
      <c r="Q87" s="44">
        <f t="shared" si="33"/>
        <v>0</v>
      </c>
      <c r="R87" s="44">
        <f t="shared" si="33"/>
        <v>0</v>
      </c>
      <c r="S87" s="44">
        <f t="shared" si="33"/>
        <v>0</v>
      </c>
      <c r="T87" s="44">
        <f t="shared" si="33"/>
        <v>0</v>
      </c>
      <c r="U87" s="44">
        <f t="shared" si="33"/>
        <v>0</v>
      </c>
      <c r="V87" s="44">
        <f t="shared" si="33"/>
        <v>0</v>
      </c>
      <c r="W87" s="44">
        <f t="shared" si="33"/>
        <v>210578.36545943061</v>
      </c>
      <c r="X87" s="44">
        <f t="shared" si="33"/>
        <v>0</v>
      </c>
      <c r="Y87" s="44">
        <f t="shared" si="33"/>
        <v>0</v>
      </c>
      <c r="Z87" s="44">
        <f t="shared" si="33"/>
        <v>0</v>
      </c>
      <c r="AA87" s="44">
        <f t="shared" si="33"/>
        <v>0</v>
      </c>
      <c r="AB87" s="44">
        <f t="shared" si="33"/>
        <v>0</v>
      </c>
      <c r="AC87" s="44">
        <f t="shared" si="33"/>
        <v>0</v>
      </c>
      <c r="AD87" s="44">
        <f t="shared" si="33"/>
        <v>0</v>
      </c>
      <c r="AE87" s="44">
        <f t="shared" si="33"/>
        <v>0</v>
      </c>
      <c r="AF87" s="44">
        <f t="shared" si="33"/>
        <v>0</v>
      </c>
      <c r="AG87" s="44">
        <f t="shared" si="33"/>
        <v>0</v>
      </c>
      <c r="AH87" s="44">
        <f t="shared" si="33"/>
        <v>0</v>
      </c>
      <c r="AI87" s="44">
        <f t="shared" si="33"/>
        <v>0</v>
      </c>
      <c r="AJ87" s="44">
        <f t="shared" si="33"/>
        <v>0</v>
      </c>
      <c r="AK87" s="44">
        <f t="shared" si="33"/>
        <v>0</v>
      </c>
      <c r="AL87" s="44">
        <f t="shared" si="33"/>
        <v>-129012602</v>
      </c>
      <c r="AM87" s="44">
        <f t="shared" si="33"/>
        <v>0</v>
      </c>
      <c r="AN87" s="44">
        <f t="shared" si="33"/>
        <v>0</v>
      </c>
      <c r="AO87" s="44">
        <f t="shared" si="33"/>
        <v>0</v>
      </c>
      <c r="AP87" s="44"/>
      <c r="AQ87" s="44">
        <f t="shared" si="33"/>
        <v>0</v>
      </c>
      <c r="AR87" s="44">
        <f t="shared" si="33"/>
        <v>0</v>
      </c>
      <c r="AS87" s="44">
        <f t="shared" si="33"/>
        <v>0</v>
      </c>
      <c r="AT87" s="44">
        <f t="shared" si="33"/>
        <v>0</v>
      </c>
      <c r="AU87" s="44">
        <f>SUM(AU64:AU86)</f>
        <v>-710325022.38468277</v>
      </c>
      <c r="AV87" s="44">
        <f t="shared" si="33"/>
        <v>0</v>
      </c>
      <c r="AW87" s="44">
        <f t="shared" si="33"/>
        <v>0</v>
      </c>
      <c r="AX87" s="44">
        <f t="shared" si="33"/>
        <v>0</v>
      </c>
      <c r="AY87" s="44">
        <f t="shared" si="33"/>
        <v>0</v>
      </c>
      <c r="AZ87" s="44">
        <f t="shared" si="33"/>
        <v>0</v>
      </c>
      <c r="BA87" s="44">
        <f t="shared" si="33"/>
        <v>0</v>
      </c>
      <c r="BB87" s="44">
        <f t="shared" si="33"/>
        <v>0</v>
      </c>
      <c r="BC87" s="44">
        <f t="shared" si="33"/>
        <v>0</v>
      </c>
      <c r="BD87" s="44">
        <f t="shared" si="33"/>
        <v>0</v>
      </c>
      <c r="BE87" s="44">
        <f t="shared" si="33"/>
        <v>0</v>
      </c>
      <c r="BF87" s="44">
        <f t="shared" si="33"/>
        <v>10447.046289303493</v>
      </c>
      <c r="BG87" s="44">
        <f t="shared" si="33"/>
        <v>0</v>
      </c>
      <c r="BH87" s="44">
        <f t="shared" si="33"/>
        <v>0</v>
      </c>
      <c r="BI87" s="44">
        <f t="shared" si="33"/>
        <v>0</v>
      </c>
      <c r="BJ87" s="44">
        <f t="shared" si="33"/>
        <v>0</v>
      </c>
      <c r="BK87" s="44">
        <f t="shared" si="33"/>
        <v>0</v>
      </c>
      <c r="BL87" s="44">
        <f t="shared" si="33"/>
        <v>0</v>
      </c>
      <c r="BM87" s="44">
        <f t="shared" si="33"/>
        <v>0</v>
      </c>
      <c r="BN87" s="44">
        <f t="shared" si="33"/>
        <v>0</v>
      </c>
      <c r="BO87" s="44">
        <f t="shared" si="33"/>
        <v>0</v>
      </c>
      <c r="BP87" s="44">
        <f t="shared" si="33"/>
        <v>0</v>
      </c>
      <c r="BQ87" s="44">
        <f t="shared" si="33"/>
        <v>0</v>
      </c>
      <c r="BR87" s="44">
        <f t="shared" si="33"/>
        <v>0</v>
      </c>
      <c r="BS87" s="44">
        <f t="shared" si="33"/>
        <v>0</v>
      </c>
      <c r="BT87" s="44">
        <f t="shared" si="33"/>
        <v>0</v>
      </c>
      <c r="BU87" s="44">
        <f t="shared" si="33"/>
        <v>0</v>
      </c>
      <c r="BV87" s="44">
        <f t="shared" si="33"/>
        <v>0</v>
      </c>
      <c r="BW87" s="44">
        <f t="shared" si="33"/>
        <v>0</v>
      </c>
      <c r="BX87" s="44">
        <f t="shared" si="33"/>
        <v>0</v>
      </c>
      <c r="BY87" s="44">
        <f t="shared" si="33"/>
        <v>0</v>
      </c>
      <c r="BZ87" s="44">
        <f t="shared" si="33"/>
        <v>0</v>
      </c>
      <c r="CA87" s="44">
        <f t="shared" si="33"/>
        <v>0</v>
      </c>
      <c r="CB87" s="44">
        <f t="shared" ref="CB87:CK87" si="34">SUM(CB64:CB86)</f>
        <v>0</v>
      </c>
      <c r="CC87" s="44">
        <f t="shared" si="34"/>
        <v>0</v>
      </c>
      <c r="CD87" s="44">
        <f t="shared" si="34"/>
        <v>0</v>
      </c>
      <c r="CE87" s="44">
        <f t="shared" si="34"/>
        <v>0</v>
      </c>
      <c r="CF87" s="44">
        <f t="shared" si="34"/>
        <v>0</v>
      </c>
      <c r="CG87" s="44">
        <f t="shared" si="34"/>
        <v>0</v>
      </c>
      <c r="CH87" s="44">
        <f t="shared" si="34"/>
        <v>0</v>
      </c>
      <c r="CI87" s="44">
        <f t="shared" si="34"/>
        <v>0</v>
      </c>
      <c r="CJ87" s="44">
        <f t="shared" si="34"/>
        <v>10447.046289303493</v>
      </c>
      <c r="CK87" s="44">
        <f t="shared" si="34"/>
        <v>-710314575.33839357</v>
      </c>
      <c r="CL87" s="44">
        <f>SUM(CL64:CL86)</f>
        <v>3952042.6616065018</v>
      </c>
      <c r="CN87" s="38"/>
      <c r="CO87" s="38"/>
    </row>
    <row r="88" spans="1:93" ht="15" customHeight="1" outlineLevel="1" x14ac:dyDescent="0.25">
      <c r="A88" s="22">
        <f t="shared" si="32"/>
        <v>82</v>
      </c>
      <c r="B88" s="246" t="s">
        <v>159</v>
      </c>
      <c r="C88" s="246"/>
      <c r="D88" s="246"/>
      <c r="E88" s="44">
        <f>+E87+E63</f>
        <v>714442485.01000011</v>
      </c>
      <c r="F88" s="44">
        <f t="shared" ref="F88:CA88" si="35">+F87+F63</f>
        <v>0</v>
      </c>
      <c r="G88" s="44">
        <f t="shared" si="35"/>
        <v>-581461939.38000011</v>
      </c>
      <c r="H88" s="44">
        <f t="shared" si="35"/>
        <v>0</v>
      </c>
      <c r="I88" s="44">
        <f t="shared" si="35"/>
        <v>0</v>
      </c>
      <c r="J88" s="44">
        <f t="shared" si="35"/>
        <v>0</v>
      </c>
      <c r="K88" s="44">
        <f t="shared" si="35"/>
        <v>0</v>
      </c>
      <c r="L88" s="44">
        <f t="shared" si="35"/>
        <v>0</v>
      </c>
      <c r="M88" s="44">
        <f t="shared" si="35"/>
        <v>0</v>
      </c>
      <c r="N88" s="44">
        <f t="shared" si="35"/>
        <v>0</v>
      </c>
      <c r="O88" s="44">
        <f t="shared" si="35"/>
        <v>0</v>
      </c>
      <c r="P88" s="44">
        <f t="shared" si="35"/>
        <v>-61097.744328746681</v>
      </c>
      <c r="Q88" s="44">
        <f t="shared" si="35"/>
        <v>0</v>
      </c>
      <c r="R88" s="44">
        <f t="shared" si="35"/>
        <v>0</v>
      </c>
      <c r="S88" s="44">
        <f t="shared" si="35"/>
        <v>0</v>
      </c>
      <c r="T88" s="44">
        <f t="shared" si="35"/>
        <v>0</v>
      </c>
      <c r="U88" s="44">
        <f t="shared" si="35"/>
        <v>0</v>
      </c>
      <c r="V88" s="44">
        <f t="shared" si="35"/>
        <v>0</v>
      </c>
      <c r="W88" s="44">
        <f t="shared" si="35"/>
        <v>213664.07836947156</v>
      </c>
      <c r="X88" s="44">
        <f t="shared" si="35"/>
        <v>0</v>
      </c>
      <c r="Y88" s="44">
        <f t="shared" si="35"/>
        <v>0</v>
      </c>
      <c r="Z88" s="44">
        <f t="shared" si="35"/>
        <v>0</v>
      </c>
      <c r="AA88" s="44">
        <f t="shared" si="35"/>
        <v>0</v>
      </c>
      <c r="AB88" s="44">
        <f t="shared" si="35"/>
        <v>0</v>
      </c>
      <c r="AC88" s="44">
        <f t="shared" si="35"/>
        <v>0</v>
      </c>
      <c r="AD88" s="44">
        <f t="shared" si="35"/>
        <v>0</v>
      </c>
      <c r="AE88" s="44">
        <f t="shared" si="35"/>
        <v>0</v>
      </c>
      <c r="AF88" s="44">
        <f t="shared" si="35"/>
        <v>0</v>
      </c>
      <c r="AG88" s="44">
        <f t="shared" si="35"/>
        <v>0</v>
      </c>
      <c r="AH88" s="44">
        <f t="shared" si="35"/>
        <v>0</v>
      </c>
      <c r="AI88" s="44">
        <f t="shared" si="35"/>
        <v>0</v>
      </c>
      <c r="AJ88" s="44">
        <f t="shared" si="35"/>
        <v>0</v>
      </c>
      <c r="AK88" s="44">
        <f t="shared" si="35"/>
        <v>0</v>
      </c>
      <c r="AL88" s="44">
        <f t="shared" si="35"/>
        <v>-129012602</v>
      </c>
      <c r="AM88" s="44">
        <f t="shared" si="35"/>
        <v>0</v>
      </c>
      <c r="AN88" s="44">
        <f t="shared" si="35"/>
        <v>0</v>
      </c>
      <c r="AO88" s="44">
        <f t="shared" si="35"/>
        <v>0</v>
      </c>
      <c r="AP88" s="44"/>
      <c r="AQ88" s="44">
        <f t="shared" si="35"/>
        <v>0</v>
      </c>
      <c r="AR88" s="44">
        <f t="shared" si="35"/>
        <v>0</v>
      </c>
      <c r="AS88" s="44">
        <f t="shared" si="35"/>
        <v>0</v>
      </c>
      <c r="AT88" s="44">
        <f t="shared" si="35"/>
        <v>0</v>
      </c>
      <c r="AU88" s="44">
        <f t="shared" si="35"/>
        <v>-710321975.04595935</v>
      </c>
      <c r="AV88" s="44">
        <f t="shared" si="35"/>
        <v>0</v>
      </c>
      <c r="AW88" s="44">
        <f t="shared" si="35"/>
        <v>0</v>
      </c>
      <c r="AX88" s="44">
        <f t="shared" si="35"/>
        <v>0</v>
      </c>
      <c r="AY88" s="44">
        <f t="shared" si="35"/>
        <v>0</v>
      </c>
      <c r="AZ88" s="44">
        <f t="shared" si="35"/>
        <v>0</v>
      </c>
      <c r="BA88" s="44">
        <f t="shared" si="35"/>
        <v>0</v>
      </c>
      <c r="BB88" s="44">
        <f t="shared" si="35"/>
        <v>0</v>
      </c>
      <c r="BC88" s="44">
        <f t="shared" si="35"/>
        <v>0</v>
      </c>
      <c r="BD88" s="44">
        <f t="shared" si="35"/>
        <v>0</v>
      </c>
      <c r="BE88" s="44">
        <f t="shared" si="35"/>
        <v>0</v>
      </c>
      <c r="BF88" s="44">
        <f t="shared" si="35"/>
        <v>10521.946870127456</v>
      </c>
      <c r="BG88" s="44">
        <f t="shared" si="35"/>
        <v>0</v>
      </c>
      <c r="BH88" s="44">
        <f t="shared" si="35"/>
        <v>0</v>
      </c>
      <c r="BI88" s="44">
        <f t="shared" si="35"/>
        <v>0</v>
      </c>
      <c r="BJ88" s="44">
        <f t="shared" si="35"/>
        <v>0</v>
      </c>
      <c r="BK88" s="44">
        <f t="shared" si="35"/>
        <v>0</v>
      </c>
      <c r="BL88" s="44">
        <f t="shared" si="35"/>
        <v>0</v>
      </c>
      <c r="BM88" s="44">
        <f t="shared" si="35"/>
        <v>0</v>
      </c>
      <c r="BN88" s="44">
        <f t="shared" si="35"/>
        <v>0</v>
      </c>
      <c r="BO88" s="44">
        <f t="shared" si="35"/>
        <v>0</v>
      </c>
      <c r="BP88" s="44">
        <f t="shared" si="35"/>
        <v>0</v>
      </c>
      <c r="BQ88" s="44">
        <f t="shared" si="35"/>
        <v>0</v>
      </c>
      <c r="BR88" s="44">
        <f t="shared" si="35"/>
        <v>0</v>
      </c>
      <c r="BS88" s="44">
        <f t="shared" si="35"/>
        <v>0</v>
      </c>
      <c r="BT88" s="44">
        <f t="shared" si="35"/>
        <v>0</v>
      </c>
      <c r="BU88" s="44">
        <f t="shared" si="35"/>
        <v>0</v>
      </c>
      <c r="BV88" s="44">
        <f t="shared" si="35"/>
        <v>0</v>
      </c>
      <c r="BW88" s="44">
        <f t="shared" si="35"/>
        <v>0</v>
      </c>
      <c r="BX88" s="44">
        <f t="shared" si="35"/>
        <v>0</v>
      </c>
      <c r="BY88" s="44">
        <f t="shared" si="35"/>
        <v>0</v>
      </c>
      <c r="BZ88" s="44">
        <f t="shared" si="35"/>
        <v>0</v>
      </c>
      <c r="CA88" s="44">
        <f t="shared" si="35"/>
        <v>0</v>
      </c>
      <c r="CB88" s="44">
        <f t="shared" ref="CB88:CL88" si="36">+CB87+CB63</f>
        <v>0</v>
      </c>
      <c r="CC88" s="44">
        <f t="shared" si="36"/>
        <v>0</v>
      </c>
      <c r="CD88" s="44">
        <f t="shared" si="36"/>
        <v>0</v>
      </c>
      <c r="CE88" s="44">
        <f t="shared" si="36"/>
        <v>0</v>
      </c>
      <c r="CF88" s="44">
        <f t="shared" si="36"/>
        <v>0</v>
      </c>
      <c r="CG88" s="44">
        <f t="shared" si="36"/>
        <v>0</v>
      </c>
      <c r="CH88" s="44">
        <f t="shared" si="36"/>
        <v>0</v>
      </c>
      <c r="CI88" s="44">
        <f t="shared" si="36"/>
        <v>0</v>
      </c>
      <c r="CJ88" s="44">
        <f t="shared" si="36"/>
        <v>10521.946870127456</v>
      </c>
      <c r="CK88" s="44">
        <f t="shared" si="36"/>
        <v>-710311453.09908926</v>
      </c>
      <c r="CL88" s="44">
        <f t="shared" si="36"/>
        <v>4131031.9109107777</v>
      </c>
      <c r="CN88" s="38"/>
      <c r="CO88" s="38"/>
    </row>
    <row r="89" spans="1:93" ht="15" customHeight="1" outlineLevel="1" x14ac:dyDescent="0.25">
      <c r="A89" s="22">
        <f t="shared" si="32"/>
        <v>83</v>
      </c>
      <c r="B89" s="224" t="s">
        <v>160</v>
      </c>
      <c r="C89" s="2" t="s">
        <v>161</v>
      </c>
      <c r="D89" s="48">
        <v>814</v>
      </c>
      <c r="E89" s="36">
        <v>230319.17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>
        <v>-7070.0076544397998</v>
      </c>
      <c r="Q89" s="19"/>
      <c r="R89" s="19"/>
      <c r="S89" s="19"/>
      <c r="T89" s="19"/>
      <c r="U89" s="19"/>
      <c r="V89" s="19"/>
      <c r="W89" s="36">
        <v>12295.258032019859</v>
      </c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36">
        <f t="shared" ref="AU89:AU101" si="37">SUM(F89:AT89)</f>
        <v>5225.2503775800596</v>
      </c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>
        <v>1150.9934788099204</v>
      </c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>
        <f>SUM(AV89:CI89)</f>
        <v>1150.9934788099204</v>
      </c>
      <c r="CK89" s="19">
        <f t="shared" ref="CK89:CK101" si="38">CJ89+AU89</f>
        <v>6376.2438563899796</v>
      </c>
      <c r="CL89" s="19">
        <f t="shared" ref="CL89:CL101" si="39">CK89+E89</f>
        <v>236695.41385638999</v>
      </c>
      <c r="CN89" s="38"/>
      <c r="CO89" s="38"/>
    </row>
    <row r="90" spans="1:93" ht="15" customHeight="1" outlineLevel="1" x14ac:dyDescent="0.25">
      <c r="A90" s="22">
        <f t="shared" si="32"/>
        <v>84</v>
      </c>
      <c r="B90" s="239"/>
      <c r="C90" s="2" t="s">
        <v>162</v>
      </c>
      <c r="D90" s="48">
        <v>815</v>
      </c>
      <c r="E90" s="36">
        <v>0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36">
        <f t="shared" si="37"/>
        <v>0</v>
      </c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>
        <f t="shared" ref="CJ90:CJ130" si="40">SUM(AV90:CI90)</f>
        <v>0</v>
      </c>
      <c r="CK90" s="19">
        <f t="shared" si="38"/>
        <v>0</v>
      </c>
      <c r="CL90" s="19">
        <f t="shared" si="39"/>
        <v>0</v>
      </c>
      <c r="CN90" s="38"/>
      <c r="CO90" s="38"/>
    </row>
    <row r="91" spans="1:93" ht="15" customHeight="1" outlineLevel="1" x14ac:dyDescent="0.25">
      <c r="A91" s="22">
        <f t="shared" si="32"/>
        <v>85</v>
      </c>
      <c r="B91" s="239"/>
      <c r="C91" s="2" t="s">
        <v>163</v>
      </c>
      <c r="D91" s="48">
        <v>816</v>
      </c>
      <c r="E91" s="36">
        <v>15606.54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36">
        <f t="shared" si="37"/>
        <v>0</v>
      </c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>
        <f t="shared" si="40"/>
        <v>0</v>
      </c>
      <c r="CK91" s="19">
        <f t="shared" si="38"/>
        <v>0</v>
      </c>
      <c r="CL91" s="19">
        <f t="shared" si="39"/>
        <v>15606.54</v>
      </c>
      <c r="CN91" s="38"/>
      <c r="CO91" s="38"/>
    </row>
    <row r="92" spans="1:93" ht="15" customHeight="1" outlineLevel="1" x14ac:dyDescent="0.25">
      <c r="A92" s="22">
        <f t="shared" si="32"/>
        <v>86</v>
      </c>
      <c r="B92" s="239"/>
      <c r="C92" s="2" t="s">
        <v>164</v>
      </c>
      <c r="D92" s="48">
        <v>817</v>
      </c>
      <c r="E92" s="36">
        <v>25788.5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36">
        <f t="shared" si="37"/>
        <v>0</v>
      </c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>
        <f t="shared" si="40"/>
        <v>0</v>
      </c>
      <c r="CK92" s="19">
        <f t="shared" si="38"/>
        <v>0</v>
      </c>
      <c r="CL92" s="19">
        <f t="shared" si="39"/>
        <v>25788.5</v>
      </c>
      <c r="CN92" s="38"/>
      <c r="CO92" s="38"/>
    </row>
    <row r="93" spans="1:93" ht="15" customHeight="1" outlineLevel="1" x14ac:dyDescent="0.25">
      <c r="A93" s="22">
        <f t="shared" si="32"/>
        <v>87</v>
      </c>
      <c r="B93" s="239"/>
      <c r="C93" s="2" t="s">
        <v>165</v>
      </c>
      <c r="D93" s="48">
        <v>818</v>
      </c>
      <c r="E93" s="36">
        <v>303438.65000000002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>
        <v>-1020.2177530064437</v>
      </c>
      <c r="Q93" s="19"/>
      <c r="R93" s="19"/>
      <c r="S93" s="19"/>
      <c r="T93" s="19"/>
      <c r="U93" s="19"/>
      <c r="V93" s="19"/>
      <c r="W93" s="36">
        <v>1774.2329478504162</v>
      </c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36">
        <f t="shared" si="37"/>
        <v>754.01519484397249</v>
      </c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>
        <v>166.09090655497616</v>
      </c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>
        <f t="shared" si="40"/>
        <v>166.09090655497616</v>
      </c>
      <c r="CK93" s="19">
        <f t="shared" si="38"/>
        <v>920.10610139894868</v>
      </c>
      <c r="CL93" s="19">
        <f t="shared" si="39"/>
        <v>304358.75610139896</v>
      </c>
      <c r="CN93" s="38"/>
      <c r="CO93" s="38"/>
    </row>
    <row r="94" spans="1:93" ht="15" customHeight="1" outlineLevel="1" x14ac:dyDescent="0.25">
      <c r="A94" s="22">
        <f t="shared" si="32"/>
        <v>88</v>
      </c>
      <c r="B94" s="239"/>
      <c r="C94" s="2" t="s">
        <v>166</v>
      </c>
      <c r="D94" s="48">
        <v>819</v>
      </c>
      <c r="E94" s="36">
        <v>59775.06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36">
        <f t="shared" si="37"/>
        <v>0</v>
      </c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>
        <f t="shared" si="40"/>
        <v>0</v>
      </c>
      <c r="CK94" s="19">
        <f t="shared" si="38"/>
        <v>0</v>
      </c>
      <c r="CL94" s="19">
        <f t="shared" si="39"/>
        <v>59775.06</v>
      </c>
      <c r="CN94" s="38"/>
      <c r="CO94" s="38"/>
    </row>
    <row r="95" spans="1:93" ht="15" customHeight="1" outlineLevel="1" x14ac:dyDescent="0.25">
      <c r="A95" s="22">
        <f t="shared" si="32"/>
        <v>89</v>
      </c>
      <c r="B95" s="239"/>
      <c r="C95" s="2" t="s">
        <v>167</v>
      </c>
      <c r="D95" s="48">
        <v>820</v>
      </c>
      <c r="E95" s="36">
        <v>-9.33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36">
        <f t="shared" si="37"/>
        <v>0</v>
      </c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>
        <f t="shared" si="40"/>
        <v>0</v>
      </c>
      <c r="CK95" s="19">
        <f t="shared" si="38"/>
        <v>0</v>
      </c>
      <c r="CL95" s="19">
        <f t="shared" si="39"/>
        <v>-9.33</v>
      </c>
      <c r="CN95" s="38"/>
      <c r="CO95" s="38"/>
    </row>
    <row r="96" spans="1:93" ht="15" customHeight="1" outlineLevel="1" x14ac:dyDescent="0.25">
      <c r="A96" s="22">
        <f t="shared" si="32"/>
        <v>90</v>
      </c>
      <c r="B96" s="239"/>
      <c r="C96" s="2" t="s">
        <v>126</v>
      </c>
      <c r="D96" s="48">
        <v>821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36">
        <f t="shared" si="37"/>
        <v>0</v>
      </c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>
        <f t="shared" si="40"/>
        <v>0</v>
      </c>
      <c r="CK96" s="19">
        <f t="shared" si="38"/>
        <v>0</v>
      </c>
      <c r="CL96" s="19">
        <f t="shared" si="39"/>
        <v>0</v>
      </c>
      <c r="CN96" s="38"/>
      <c r="CO96" s="38"/>
    </row>
    <row r="97" spans="1:93" ht="15" customHeight="1" outlineLevel="1" x14ac:dyDescent="0.25">
      <c r="A97" s="22">
        <f t="shared" si="32"/>
        <v>91</v>
      </c>
      <c r="B97" s="239"/>
      <c r="C97" s="2" t="s">
        <v>168</v>
      </c>
      <c r="D97" s="48">
        <v>822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36">
        <f t="shared" si="37"/>
        <v>0</v>
      </c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>
        <f t="shared" si="40"/>
        <v>0</v>
      </c>
      <c r="CK97" s="19">
        <f t="shared" si="38"/>
        <v>0</v>
      </c>
      <c r="CL97" s="19">
        <f t="shared" si="39"/>
        <v>0</v>
      </c>
      <c r="CN97" s="38"/>
      <c r="CO97" s="38"/>
    </row>
    <row r="98" spans="1:93" ht="15" customHeight="1" outlineLevel="1" x14ac:dyDescent="0.25">
      <c r="A98" s="22">
        <f t="shared" si="32"/>
        <v>92</v>
      </c>
      <c r="B98" s="239"/>
      <c r="C98" s="2" t="s">
        <v>169</v>
      </c>
      <c r="D98" s="48">
        <v>823</v>
      </c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36">
        <f t="shared" si="37"/>
        <v>0</v>
      </c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>
        <f t="shared" si="40"/>
        <v>0</v>
      </c>
      <c r="CK98" s="19">
        <f t="shared" si="38"/>
        <v>0</v>
      </c>
      <c r="CL98" s="19">
        <f t="shared" si="39"/>
        <v>0</v>
      </c>
      <c r="CN98" s="38"/>
      <c r="CO98" s="38"/>
    </row>
    <row r="99" spans="1:93" ht="15" customHeight="1" outlineLevel="1" x14ac:dyDescent="0.25">
      <c r="A99" s="22">
        <f t="shared" si="32"/>
        <v>93</v>
      </c>
      <c r="B99" s="239"/>
      <c r="C99" s="2" t="s">
        <v>170</v>
      </c>
      <c r="D99" s="48">
        <v>824</v>
      </c>
      <c r="E99" s="36">
        <v>64055.46</v>
      </c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>
        <v>-269.10891773568278</v>
      </c>
      <c r="Q99" s="36"/>
      <c r="R99" s="36"/>
      <c r="S99" s="36"/>
      <c r="T99" s="36"/>
      <c r="U99" s="36"/>
      <c r="V99" s="36"/>
      <c r="W99" s="36">
        <v>468.34003348113424</v>
      </c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>
        <f t="shared" si="37"/>
        <v>199.23111574545146</v>
      </c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36">
        <v>43.810788409663914</v>
      </c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>
        <f t="shared" si="40"/>
        <v>43.810788409663914</v>
      </c>
      <c r="CK99" s="19">
        <f t="shared" si="38"/>
        <v>243.04190415511539</v>
      </c>
      <c r="CL99" s="19">
        <f t="shared" si="39"/>
        <v>64298.501904155113</v>
      </c>
      <c r="CN99" s="38"/>
      <c r="CO99" s="38"/>
    </row>
    <row r="100" spans="1:93" ht="15" customHeight="1" outlineLevel="1" x14ac:dyDescent="0.25">
      <c r="A100" s="22">
        <f t="shared" si="32"/>
        <v>94</v>
      </c>
      <c r="B100" s="239"/>
      <c r="C100" s="2" t="s">
        <v>171</v>
      </c>
      <c r="D100" s="48">
        <v>825</v>
      </c>
      <c r="E100" s="36">
        <v>21646.17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36">
        <f t="shared" si="37"/>
        <v>0</v>
      </c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>
        <f t="shared" si="40"/>
        <v>0</v>
      </c>
      <c r="CK100" s="19">
        <f t="shared" si="38"/>
        <v>0</v>
      </c>
      <c r="CL100" s="19">
        <f t="shared" si="39"/>
        <v>21646.17</v>
      </c>
      <c r="CN100" s="38"/>
      <c r="CO100" s="38"/>
    </row>
    <row r="101" spans="1:93" ht="15" customHeight="1" outlineLevel="1" x14ac:dyDescent="0.25">
      <c r="A101" s="22">
        <f t="shared" si="32"/>
        <v>95</v>
      </c>
      <c r="B101" s="239"/>
      <c r="C101" s="2" t="s">
        <v>130</v>
      </c>
      <c r="D101" s="48">
        <v>826</v>
      </c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36">
        <f t="shared" si="37"/>
        <v>0</v>
      </c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>
        <f t="shared" si="40"/>
        <v>0</v>
      </c>
      <c r="CK101" s="19">
        <f t="shared" si="38"/>
        <v>0</v>
      </c>
      <c r="CL101" s="19">
        <f t="shared" si="39"/>
        <v>0</v>
      </c>
      <c r="CN101" s="38"/>
      <c r="CO101" s="38"/>
    </row>
    <row r="102" spans="1:93" ht="15" customHeight="1" outlineLevel="1" x14ac:dyDescent="0.25">
      <c r="A102" s="22">
        <f t="shared" si="32"/>
        <v>96</v>
      </c>
      <c r="B102" s="239"/>
      <c r="C102" s="244" t="s">
        <v>172</v>
      </c>
      <c r="D102" s="245"/>
      <c r="E102" s="44">
        <f>SUM(E89:E101)</f>
        <v>720620.2200000002</v>
      </c>
      <c r="F102" s="44">
        <f t="shared" ref="F102:CA102" si="41">SUM(F89:F101)</f>
        <v>0</v>
      </c>
      <c r="G102" s="44">
        <f t="shared" si="41"/>
        <v>0</v>
      </c>
      <c r="H102" s="44">
        <f t="shared" si="41"/>
        <v>0</v>
      </c>
      <c r="I102" s="44">
        <f t="shared" si="41"/>
        <v>0</v>
      </c>
      <c r="J102" s="44">
        <f t="shared" si="41"/>
        <v>0</v>
      </c>
      <c r="K102" s="44">
        <f t="shared" si="41"/>
        <v>0</v>
      </c>
      <c r="L102" s="44">
        <f t="shared" si="41"/>
        <v>0</v>
      </c>
      <c r="M102" s="44">
        <f t="shared" si="41"/>
        <v>0</v>
      </c>
      <c r="N102" s="44">
        <f t="shared" si="41"/>
        <v>0</v>
      </c>
      <c r="O102" s="44">
        <f t="shared" si="41"/>
        <v>0</v>
      </c>
      <c r="P102" s="44">
        <f t="shared" si="41"/>
        <v>-8359.334325181926</v>
      </c>
      <c r="Q102" s="44">
        <f t="shared" si="41"/>
        <v>0</v>
      </c>
      <c r="R102" s="44">
        <f t="shared" si="41"/>
        <v>0</v>
      </c>
      <c r="S102" s="44">
        <f t="shared" si="41"/>
        <v>0</v>
      </c>
      <c r="T102" s="44">
        <f t="shared" si="41"/>
        <v>0</v>
      </c>
      <c r="U102" s="44">
        <f t="shared" si="41"/>
        <v>0</v>
      </c>
      <c r="V102" s="44">
        <f t="shared" si="41"/>
        <v>0</v>
      </c>
      <c r="W102" s="44">
        <f t="shared" si="41"/>
        <v>14537.83101335141</v>
      </c>
      <c r="X102" s="44">
        <f t="shared" si="41"/>
        <v>0</v>
      </c>
      <c r="Y102" s="44">
        <f t="shared" si="41"/>
        <v>0</v>
      </c>
      <c r="Z102" s="44">
        <f t="shared" si="41"/>
        <v>0</v>
      </c>
      <c r="AA102" s="44">
        <f t="shared" si="41"/>
        <v>0</v>
      </c>
      <c r="AB102" s="44">
        <f t="shared" si="41"/>
        <v>0</v>
      </c>
      <c r="AC102" s="44">
        <f t="shared" si="41"/>
        <v>0</v>
      </c>
      <c r="AD102" s="44">
        <f t="shared" si="41"/>
        <v>0</v>
      </c>
      <c r="AE102" s="44">
        <f t="shared" si="41"/>
        <v>0</v>
      </c>
      <c r="AF102" s="44">
        <f t="shared" si="41"/>
        <v>0</v>
      </c>
      <c r="AG102" s="44">
        <f t="shared" si="41"/>
        <v>0</v>
      </c>
      <c r="AH102" s="44">
        <f t="shared" si="41"/>
        <v>0</v>
      </c>
      <c r="AI102" s="44">
        <f t="shared" si="41"/>
        <v>0</v>
      </c>
      <c r="AJ102" s="44">
        <f t="shared" si="41"/>
        <v>0</v>
      </c>
      <c r="AK102" s="44">
        <f t="shared" si="41"/>
        <v>0</v>
      </c>
      <c r="AL102" s="44">
        <f t="shared" si="41"/>
        <v>0</v>
      </c>
      <c r="AM102" s="44">
        <f t="shared" si="41"/>
        <v>0</v>
      </c>
      <c r="AN102" s="44">
        <f t="shared" si="41"/>
        <v>0</v>
      </c>
      <c r="AO102" s="44">
        <f t="shared" si="41"/>
        <v>0</v>
      </c>
      <c r="AP102" s="44"/>
      <c r="AQ102" s="44">
        <f t="shared" si="41"/>
        <v>0</v>
      </c>
      <c r="AR102" s="44">
        <f t="shared" si="41"/>
        <v>0</v>
      </c>
      <c r="AS102" s="44">
        <f t="shared" si="41"/>
        <v>0</v>
      </c>
      <c r="AT102" s="44">
        <f t="shared" si="41"/>
        <v>0</v>
      </c>
      <c r="AU102" s="44">
        <f t="shared" si="41"/>
        <v>6178.4966881694836</v>
      </c>
      <c r="AV102" s="44">
        <f t="shared" si="41"/>
        <v>0</v>
      </c>
      <c r="AW102" s="44">
        <f t="shared" si="41"/>
        <v>0</v>
      </c>
      <c r="AX102" s="44">
        <f t="shared" si="41"/>
        <v>0</v>
      </c>
      <c r="AY102" s="44">
        <f t="shared" si="41"/>
        <v>0</v>
      </c>
      <c r="AZ102" s="44">
        <f t="shared" si="41"/>
        <v>0</v>
      </c>
      <c r="BA102" s="44">
        <f t="shared" si="41"/>
        <v>0</v>
      </c>
      <c r="BB102" s="44">
        <f t="shared" si="41"/>
        <v>0</v>
      </c>
      <c r="BC102" s="44">
        <f t="shared" si="41"/>
        <v>0</v>
      </c>
      <c r="BD102" s="44">
        <f t="shared" si="41"/>
        <v>0</v>
      </c>
      <c r="BE102" s="44">
        <f t="shared" si="41"/>
        <v>0</v>
      </c>
      <c r="BF102" s="44">
        <f t="shared" si="41"/>
        <v>1360.8951737745604</v>
      </c>
      <c r="BG102" s="44">
        <f t="shared" si="41"/>
        <v>0</v>
      </c>
      <c r="BH102" s="44">
        <f t="shared" si="41"/>
        <v>0</v>
      </c>
      <c r="BI102" s="44">
        <f t="shared" si="41"/>
        <v>0</v>
      </c>
      <c r="BJ102" s="44">
        <f t="shared" si="41"/>
        <v>0</v>
      </c>
      <c r="BK102" s="44">
        <f t="shared" si="41"/>
        <v>0</v>
      </c>
      <c r="BL102" s="44">
        <f t="shared" si="41"/>
        <v>0</v>
      </c>
      <c r="BM102" s="44">
        <f t="shared" si="41"/>
        <v>0</v>
      </c>
      <c r="BN102" s="44">
        <f t="shared" si="41"/>
        <v>0</v>
      </c>
      <c r="BO102" s="44">
        <f t="shared" si="41"/>
        <v>0</v>
      </c>
      <c r="BP102" s="44">
        <f t="shared" si="41"/>
        <v>0</v>
      </c>
      <c r="BQ102" s="44">
        <f t="shared" si="41"/>
        <v>0</v>
      </c>
      <c r="BR102" s="44">
        <f t="shared" si="41"/>
        <v>0</v>
      </c>
      <c r="BS102" s="44">
        <f t="shared" si="41"/>
        <v>0</v>
      </c>
      <c r="BT102" s="44">
        <f t="shared" si="41"/>
        <v>0</v>
      </c>
      <c r="BU102" s="44">
        <f t="shared" si="41"/>
        <v>0</v>
      </c>
      <c r="BV102" s="44">
        <f t="shared" si="41"/>
        <v>0</v>
      </c>
      <c r="BW102" s="44">
        <f t="shared" si="41"/>
        <v>0</v>
      </c>
      <c r="BX102" s="44">
        <f t="shared" si="41"/>
        <v>0</v>
      </c>
      <c r="BY102" s="44">
        <f t="shared" si="41"/>
        <v>0</v>
      </c>
      <c r="BZ102" s="44">
        <f t="shared" si="41"/>
        <v>0</v>
      </c>
      <c r="CA102" s="44">
        <f t="shared" si="41"/>
        <v>0</v>
      </c>
      <c r="CB102" s="44">
        <f t="shared" ref="CB102:CL102" si="42">SUM(CB89:CB101)</f>
        <v>0</v>
      </c>
      <c r="CC102" s="44">
        <f t="shared" si="42"/>
        <v>0</v>
      </c>
      <c r="CD102" s="44">
        <f t="shared" si="42"/>
        <v>0</v>
      </c>
      <c r="CE102" s="44">
        <f t="shared" si="42"/>
        <v>0</v>
      </c>
      <c r="CF102" s="44">
        <f t="shared" si="42"/>
        <v>0</v>
      </c>
      <c r="CG102" s="44">
        <f t="shared" si="42"/>
        <v>0</v>
      </c>
      <c r="CH102" s="44">
        <f t="shared" si="42"/>
        <v>0</v>
      </c>
      <c r="CI102" s="44">
        <f t="shared" si="42"/>
        <v>0</v>
      </c>
      <c r="CJ102" s="44">
        <f t="shared" si="42"/>
        <v>1360.8951737745604</v>
      </c>
      <c r="CK102" s="44">
        <f t="shared" si="42"/>
        <v>7539.3918619440428</v>
      </c>
      <c r="CL102" s="44">
        <f t="shared" si="42"/>
        <v>728159.6118619442</v>
      </c>
      <c r="CN102" s="38"/>
      <c r="CO102" s="38"/>
    </row>
    <row r="103" spans="1:93" ht="15" customHeight="1" outlineLevel="1" x14ac:dyDescent="0.25">
      <c r="A103" s="22">
        <f t="shared" si="32"/>
        <v>97</v>
      </c>
      <c r="B103" s="239"/>
      <c r="C103" s="2" t="s">
        <v>131</v>
      </c>
      <c r="D103" s="48">
        <v>830</v>
      </c>
      <c r="E103" s="36">
        <v>205758.2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36">
        <v>-6725.8411920400304</v>
      </c>
      <c r="Q103" s="19"/>
      <c r="R103" s="19"/>
      <c r="S103" s="19"/>
      <c r="T103" s="19"/>
      <c r="U103" s="19"/>
      <c r="V103" s="19"/>
      <c r="W103" s="36">
        <v>11696.727497400814</v>
      </c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36">
        <f t="shared" ref="AU103:AU110" si="43">SUM(F103:AT103)</f>
        <v>4970.8863053607838</v>
      </c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36">
        <v>1094.9633621241983</v>
      </c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>
        <f t="shared" si="40"/>
        <v>1094.9633621241983</v>
      </c>
      <c r="CK103" s="19">
        <f t="shared" ref="CK103:CK110" si="44">CJ103+AU103</f>
        <v>6065.8496674849821</v>
      </c>
      <c r="CL103" s="19">
        <f t="shared" ref="CL103:CL110" si="45">CK103+E103</f>
        <v>211824.049667485</v>
      </c>
      <c r="CN103" s="38"/>
      <c r="CO103" s="38"/>
    </row>
    <row r="104" spans="1:93" ht="15" customHeight="1" outlineLevel="1" x14ac:dyDescent="0.25">
      <c r="A104" s="22">
        <f t="shared" si="32"/>
        <v>98</v>
      </c>
      <c r="B104" s="239"/>
      <c r="C104" s="2" t="s">
        <v>132</v>
      </c>
      <c r="D104" s="48">
        <v>831</v>
      </c>
      <c r="E104" s="36">
        <v>52138.53</v>
      </c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36">
        <v>-48.781141892734453</v>
      </c>
      <c r="Q104" s="19"/>
      <c r="R104" s="19"/>
      <c r="S104" s="19"/>
      <c r="T104" s="19"/>
      <c r="U104" s="19"/>
      <c r="V104" s="19"/>
      <c r="W104" s="36">
        <v>84.833957186891865</v>
      </c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36">
        <f t="shared" si="43"/>
        <v>36.052815294157412</v>
      </c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36">
        <v>7.9415439065585609</v>
      </c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>
        <f t="shared" si="40"/>
        <v>7.9415439065585609</v>
      </c>
      <c r="CK104" s="19">
        <f t="shared" si="44"/>
        <v>43.994359200715976</v>
      </c>
      <c r="CL104" s="19">
        <f t="shared" si="45"/>
        <v>52182.524359200717</v>
      </c>
      <c r="CN104" s="38"/>
      <c r="CO104" s="38"/>
    </row>
    <row r="105" spans="1:93" ht="15" customHeight="1" outlineLevel="1" x14ac:dyDescent="0.25">
      <c r="A105" s="22">
        <f t="shared" si="32"/>
        <v>99</v>
      </c>
      <c r="B105" s="239"/>
      <c r="C105" s="2" t="s">
        <v>173</v>
      </c>
      <c r="D105" s="48">
        <v>832</v>
      </c>
      <c r="E105" s="36">
        <v>1222514.78</v>
      </c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36">
        <v>-94.584110041939766</v>
      </c>
      <c r="Q105" s="19"/>
      <c r="R105" s="19"/>
      <c r="S105" s="19"/>
      <c r="T105" s="19"/>
      <c r="U105" s="19"/>
      <c r="V105" s="19"/>
      <c r="W105" s="36">
        <v>164.48865341246318</v>
      </c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36">
        <f t="shared" si="43"/>
        <v>69.904543370523413</v>
      </c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36">
        <v>15.398242714623859</v>
      </c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>
        <f t="shared" si="40"/>
        <v>15.398242714623859</v>
      </c>
      <c r="CK105" s="19">
        <f t="shared" si="44"/>
        <v>85.302786085147275</v>
      </c>
      <c r="CL105" s="19">
        <f t="shared" si="45"/>
        <v>1222600.0827860851</v>
      </c>
      <c r="CN105" s="38"/>
      <c r="CO105" s="38"/>
    </row>
    <row r="106" spans="1:93" ht="15" customHeight="1" outlineLevel="1" x14ac:dyDescent="0.25">
      <c r="A106" s="22">
        <f t="shared" si="32"/>
        <v>100</v>
      </c>
      <c r="B106" s="239"/>
      <c r="C106" s="2" t="s">
        <v>174</v>
      </c>
      <c r="D106" s="48">
        <v>833</v>
      </c>
      <c r="E106" s="36">
        <v>14309.31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36">
        <v>-37.637840255961407</v>
      </c>
      <c r="Q106" s="19"/>
      <c r="R106" s="19"/>
      <c r="S106" s="19"/>
      <c r="T106" s="19"/>
      <c r="U106" s="19"/>
      <c r="V106" s="19"/>
      <c r="W106" s="36">
        <v>65.454944369739565</v>
      </c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36">
        <f t="shared" si="43"/>
        <v>27.817104113778157</v>
      </c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36">
        <v>6.1274203379251757</v>
      </c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>
        <f t="shared" si="40"/>
        <v>6.1274203379251757</v>
      </c>
      <c r="CK106" s="19">
        <f t="shared" si="44"/>
        <v>33.94452445170333</v>
      </c>
      <c r="CL106" s="19">
        <f t="shared" si="45"/>
        <v>14343.254524451702</v>
      </c>
      <c r="CN106" s="38"/>
      <c r="CO106" s="38"/>
    </row>
    <row r="107" spans="1:93" ht="15" customHeight="1" outlineLevel="1" x14ac:dyDescent="0.25">
      <c r="A107" s="22">
        <f t="shared" si="32"/>
        <v>101</v>
      </c>
      <c r="B107" s="239"/>
      <c r="C107" s="2" t="s">
        <v>175</v>
      </c>
      <c r="D107" s="48">
        <v>834</v>
      </c>
      <c r="E107" s="36">
        <v>531381.51</v>
      </c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36">
        <v>-744.51477154900158</v>
      </c>
      <c r="Q107" s="19"/>
      <c r="R107" s="19"/>
      <c r="S107" s="19"/>
      <c r="T107" s="19"/>
      <c r="U107" s="19"/>
      <c r="V107" s="19"/>
      <c r="W107" s="36">
        <v>1294.7653909676878</v>
      </c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36">
        <f t="shared" si="43"/>
        <v>550.25061941868626</v>
      </c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36">
        <v>121.20660808513065</v>
      </c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>
        <f t="shared" si="40"/>
        <v>121.20660808513065</v>
      </c>
      <c r="CK107" s="19">
        <f t="shared" si="44"/>
        <v>671.45722750381697</v>
      </c>
      <c r="CL107" s="19">
        <f t="shared" si="45"/>
        <v>532052.96722750377</v>
      </c>
      <c r="CN107" s="38"/>
      <c r="CO107" s="38"/>
    </row>
    <row r="108" spans="1:93" ht="15" customHeight="1" outlineLevel="1" x14ac:dyDescent="0.25">
      <c r="A108" s="22">
        <f t="shared" si="32"/>
        <v>102</v>
      </c>
      <c r="B108" s="239"/>
      <c r="C108" s="2" t="s">
        <v>176</v>
      </c>
      <c r="D108" s="48">
        <v>835</v>
      </c>
      <c r="E108" s="36">
        <v>5761.57</v>
      </c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36">
        <v>-29.08538886473292</v>
      </c>
      <c r="Q108" s="19"/>
      <c r="R108" s="19"/>
      <c r="S108" s="19"/>
      <c r="T108" s="19"/>
      <c r="U108" s="19"/>
      <c r="V108" s="19"/>
      <c r="W108" s="36">
        <v>50.581608752425637</v>
      </c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36">
        <f t="shared" si="43"/>
        <v>21.496219887692718</v>
      </c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36">
        <v>4.7350858087028289</v>
      </c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>
        <f t="shared" si="40"/>
        <v>4.7350858087028289</v>
      </c>
      <c r="CK108" s="19">
        <f t="shared" si="44"/>
        <v>26.231305696395545</v>
      </c>
      <c r="CL108" s="19">
        <f t="shared" si="45"/>
        <v>5787.8013056963955</v>
      </c>
      <c r="CN108" s="38"/>
      <c r="CO108" s="38"/>
    </row>
    <row r="109" spans="1:93" ht="15" customHeight="1" outlineLevel="1" x14ac:dyDescent="0.25">
      <c r="A109" s="22">
        <f t="shared" si="32"/>
        <v>103</v>
      </c>
      <c r="B109" s="239"/>
      <c r="C109" s="2" t="s">
        <v>177</v>
      </c>
      <c r="D109" s="48">
        <v>836</v>
      </c>
      <c r="E109" s="36">
        <v>7549.06</v>
      </c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36">
        <v>-30.332025320924473</v>
      </c>
      <c r="Q109" s="19"/>
      <c r="R109" s="19"/>
      <c r="S109" s="19"/>
      <c r="T109" s="19"/>
      <c r="U109" s="19"/>
      <c r="V109" s="19"/>
      <c r="W109" s="36">
        <v>52.749600309177701</v>
      </c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36">
        <f t="shared" si="43"/>
        <v>22.417574988253229</v>
      </c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36">
        <v>4.9380375594865953</v>
      </c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>
        <f t="shared" si="40"/>
        <v>4.9380375594865953</v>
      </c>
      <c r="CK109" s="19">
        <f t="shared" si="44"/>
        <v>27.355612547739824</v>
      </c>
      <c r="CL109" s="19">
        <f t="shared" si="45"/>
        <v>7576.4156125477402</v>
      </c>
      <c r="CN109" s="38"/>
      <c r="CO109" s="38"/>
    </row>
    <row r="110" spans="1:93" ht="15" customHeight="1" outlineLevel="1" x14ac:dyDescent="0.25">
      <c r="A110" s="22">
        <f t="shared" si="32"/>
        <v>104</v>
      </c>
      <c r="B110" s="239"/>
      <c r="C110" s="2" t="s">
        <v>178</v>
      </c>
      <c r="D110" s="48">
        <v>837</v>
      </c>
      <c r="E110" s="36">
        <v>12995.18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36">
        <v>-11.513245429407995</v>
      </c>
      <c r="Q110" s="19"/>
      <c r="R110" s="19"/>
      <c r="S110" s="19"/>
      <c r="T110" s="19"/>
      <c r="U110" s="19"/>
      <c r="V110" s="19"/>
      <c r="W110" s="36">
        <v>20.022372005728915</v>
      </c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36">
        <f t="shared" si="43"/>
        <v>8.5091265763209201</v>
      </c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36">
        <v>1.8743502209456573</v>
      </c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>
        <f t="shared" si="40"/>
        <v>1.8743502209456573</v>
      </c>
      <c r="CK110" s="19">
        <f t="shared" si="44"/>
        <v>10.383476797266578</v>
      </c>
      <c r="CL110" s="19">
        <f t="shared" si="45"/>
        <v>13005.563476797266</v>
      </c>
      <c r="CN110" s="38"/>
      <c r="CO110" s="38"/>
    </row>
    <row r="111" spans="1:93" ht="15" customHeight="1" outlineLevel="1" x14ac:dyDescent="0.25">
      <c r="A111" s="22">
        <f t="shared" si="32"/>
        <v>105</v>
      </c>
      <c r="B111" s="239"/>
      <c r="C111" s="249" t="s">
        <v>179</v>
      </c>
      <c r="D111" s="245"/>
      <c r="E111" s="44">
        <f>SUM(E103:E110)</f>
        <v>2052408.1400000001</v>
      </c>
      <c r="F111" s="44">
        <f t="shared" ref="F111:CA111" si="46">SUM(F103:F110)</f>
        <v>0</v>
      </c>
      <c r="G111" s="44">
        <f t="shared" si="46"/>
        <v>0</v>
      </c>
      <c r="H111" s="44">
        <f t="shared" si="46"/>
        <v>0</v>
      </c>
      <c r="I111" s="44">
        <f t="shared" si="46"/>
        <v>0</v>
      </c>
      <c r="J111" s="44">
        <f t="shared" si="46"/>
        <v>0</v>
      </c>
      <c r="K111" s="44">
        <f t="shared" si="46"/>
        <v>0</v>
      </c>
      <c r="L111" s="44">
        <f t="shared" si="46"/>
        <v>0</v>
      </c>
      <c r="M111" s="44">
        <f t="shared" si="46"/>
        <v>0</v>
      </c>
      <c r="N111" s="44">
        <f t="shared" si="46"/>
        <v>0</v>
      </c>
      <c r="O111" s="44">
        <f t="shared" si="46"/>
        <v>0</v>
      </c>
      <c r="P111" s="44">
        <f t="shared" si="46"/>
        <v>-7722.2897153947324</v>
      </c>
      <c r="Q111" s="44">
        <f t="shared" si="46"/>
        <v>0</v>
      </c>
      <c r="R111" s="44">
        <f t="shared" si="46"/>
        <v>0</v>
      </c>
      <c r="S111" s="44">
        <f t="shared" si="46"/>
        <v>0</v>
      </c>
      <c r="T111" s="44">
        <f t="shared" si="46"/>
        <v>0</v>
      </c>
      <c r="U111" s="44">
        <f t="shared" si="46"/>
        <v>0</v>
      </c>
      <c r="V111" s="44">
        <f t="shared" si="46"/>
        <v>0</v>
      </c>
      <c r="W111" s="44">
        <f t="shared" si="46"/>
        <v>13429.62402440493</v>
      </c>
      <c r="X111" s="44">
        <f t="shared" si="46"/>
        <v>0</v>
      </c>
      <c r="Y111" s="44">
        <f t="shared" si="46"/>
        <v>0</v>
      </c>
      <c r="Z111" s="44">
        <f t="shared" si="46"/>
        <v>0</v>
      </c>
      <c r="AA111" s="44">
        <f t="shared" si="46"/>
        <v>0</v>
      </c>
      <c r="AB111" s="44">
        <f t="shared" si="46"/>
        <v>0</v>
      </c>
      <c r="AC111" s="44">
        <f t="shared" si="46"/>
        <v>0</v>
      </c>
      <c r="AD111" s="44">
        <f t="shared" si="46"/>
        <v>0</v>
      </c>
      <c r="AE111" s="44">
        <f t="shared" si="46"/>
        <v>0</v>
      </c>
      <c r="AF111" s="44">
        <f t="shared" si="46"/>
        <v>0</v>
      </c>
      <c r="AG111" s="44">
        <f t="shared" si="46"/>
        <v>0</v>
      </c>
      <c r="AH111" s="44">
        <f t="shared" si="46"/>
        <v>0</v>
      </c>
      <c r="AI111" s="44">
        <f t="shared" si="46"/>
        <v>0</v>
      </c>
      <c r="AJ111" s="44">
        <f t="shared" si="46"/>
        <v>0</v>
      </c>
      <c r="AK111" s="44">
        <f t="shared" si="46"/>
        <v>0</v>
      </c>
      <c r="AL111" s="44">
        <f t="shared" si="46"/>
        <v>0</v>
      </c>
      <c r="AM111" s="44">
        <f t="shared" si="46"/>
        <v>0</v>
      </c>
      <c r="AN111" s="44">
        <f t="shared" si="46"/>
        <v>0</v>
      </c>
      <c r="AO111" s="44">
        <f t="shared" si="46"/>
        <v>0</v>
      </c>
      <c r="AP111" s="44"/>
      <c r="AQ111" s="44">
        <f t="shared" si="46"/>
        <v>0</v>
      </c>
      <c r="AR111" s="44">
        <f t="shared" si="46"/>
        <v>0</v>
      </c>
      <c r="AS111" s="44">
        <f t="shared" si="46"/>
        <v>0</v>
      </c>
      <c r="AT111" s="44">
        <f t="shared" si="46"/>
        <v>0</v>
      </c>
      <c r="AU111" s="44">
        <f>SUM(AU103:AU110)</f>
        <v>5707.3343090101962</v>
      </c>
      <c r="AV111" s="44">
        <f t="shared" si="46"/>
        <v>0</v>
      </c>
      <c r="AW111" s="44">
        <f t="shared" si="46"/>
        <v>0</v>
      </c>
      <c r="AX111" s="44">
        <f t="shared" si="46"/>
        <v>0</v>
      </c>
      <c r="AY111" s="44">
        <f t="shared" si="46"/>
        <v>0</v>
      </c>
      <c r="AZ111" s="44">
        <f t="shared" si="46"/>
        <v>0</v>
      </c>
      <c r="BA111" s="44">
        <f t="shared" si="46"/>
        <v>0</v>
      </c>
      <c r="BB111" s="44">
        <f t="shared" si="46"/>
        <v>0</v>
      </c>
      <c r="BC111" s="44">
        <f t="shared" si="46"/>
        <v>0</v>
      </c>
      <c r="BD111" s="44">
        <f t="shared" si="46"/>
        <v>0</v>
      </c>
      <c r="BE111" s="44">
        <f t="shared" si="46"/>
        <v>0</v>
      </c>
      <c r="BF111" s="44">
        <f t="shared" si="46"/>
        <v>1257.1846507575719</v>
      </c>
      <c r="BG111" s="44">
        <f t="shared" si="46"/>
        <v>0</v>
      </c>
      <c r="BH111" s="44">
        <f t="shared" si="46"/>
        <v>0</v>
      </c>
      <c r="BI111" s="44">
        <f t="shared" si="46"/>
        <v>0</v>
      </c>
      <c r="BJ111" s="44">
        <f t="shared" si="46"/>
        <v>0</v>
      </c>
      <c r="BK111" s="44">
        <f t="shared" si="46"/>
        <v>0</v>
      </c>
      <c r="BL111" s="44">
        <f t="shared" si="46"/>
        <v>0</v>
      </c>
      <c r="BM111" s="44">
        <f t="shared" si="46"/>
        <v>0</v>
      </c>
      <c r="BN111" s="44">
        <f t="shared" si="46"/>
        <v>0</v>
      </c>
      <c r="BO111" s="44">
        <f t="shared" si="46"/>
        <v>0</v>
      </c>
      <c r="BP111" s="44">
        <f t="shared" si="46"/>
        <v>0</v>
      </c>
      <c r="BQ111" s="44">
        <f t="shared" si="46"/>
        <v>0</v>
      </c>
      <c r="BR111" s="44">
        <f t="shared" si="46"/>
        <v>0</v>
      </c>
      <c r="BS111" s="44">
        <f t="shared" si="46"/>
        <v>0</v>
      </c>
      <c r="BT111" s="44">
        <f t="shared" si="46"/>
        <v>0</v>
      </c>
      <c r="BU111" s="44">
        <f t="shared" si="46"/>
        <v>0</v>
      </c>
      <c r="BV111" s="44">
        <f t="shared" si="46"/>
        <v>0</v>
      </c>
      <c r="BW111" s="44">
        <f t="shared" si="46"/>
        <v>0</v>
      </c>
      <c r="BX111" s="44">
        <f t="shared" si="46"/>
        <v>0</v>
      </c>
      <c r="BY111" s="44">
        <f t="shared" si="46"/>
        <v>0</v>
      </c>
      <c r="BZ111" s="44">
        <f t="shared" si="46"/>
        <v>0</v>
      </c>
      <c r="CA111" s="44">
        <f t="shared" si="46"/>
        <v>0</v>
      </c>
      <c r="CB111" s="44">
        <f t="shared" ref="CB111:CL111" si="47">SUM(CB103:CB110)</f>
        <v>0</v>
      </c>
      <c r="CC111" s="44">
        <f t="shared" si="47"/>
        <v>0</v>
      </c>
      <c r="CD111" s="44">
        <f t="shared" si="47"/>
        <v>0</v>
      </c>
      <c r="CE111" s="44">
        <f t="shared" si="47"/>
        <v>0</v>
      </c>
      <c r="CF111" s="44">
        <f t="shared" si="47"/>
        <v>0</v>
      </c>
      <c r="CG111" s="44">
        <f t="shared" si="47"/>
        <v>0</v>
      </c>
      <c r="CH111" s="44">
        <f t="shared" si="47"/>
        <v>0</v>
      </c>
      <c r="CI111" s="44">
        <f t="shared" si="47"/>
        <v>0</v>
      </c>
      <c r="CJ111" s="44">
        <f t="shared" si="47"/>
        <v>1257.1846507575719</v>
      </c>
      <c r="CK111" s="44">
        <f t="shared" si="47"/>
        <v>6964.5189597677681</v>
      </c>
      <c r="CL111" s="44">
        <f t="shared" si="47"/>
        <v>2059372.6589597673</v>
      </c>
      <c r="CN111" s="38"/>
      <c r="CO111" s="38"/>
    </row>
    <row r="112" spans="1:93" ht="15" customHeight="1" outlineLevel="1" x14ac:dyDescent="0.25">
      <c r="A112" s="22">
        <f t="shared" si="32"/>
        <v>106</v>
      </c>
      <c r="B112" s="239"/>
      <c r="C112" s="55" t="s">
        <v>161</v>
      </c>
      <c r="D112" s="56">
        <v>840</v>
      </c>
      <c r="E112" s="36">
        <v>-242.97</v>
      </c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36">
        <v>48.470403939345452</v>
      </c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36">
        <f t="shared" ref="AU112:AU117" si="48">SUM(F112:AT112)</f>
        <v>48.470403939345452</v>
      </c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>
        <f t="shared" si="40"/>
        <v>0</v>
      </c>
      <c r="CK112" s="19">
        <f t="shared" ref="CK112:CK117" si="49">CJ112+AU112</f>
        <v>48.470403939345452</v>
      </c>
      <c r="CL112" s="19">
        <f t="shared" ref="CL112:CL117" si="50">CK112+E112</f>
        <v>-194.49959606065454</v>
      </c>
      <c r="CN112" s="38"/>
      <c r="CO112" s="38"/>
    </row>
    <row r="113" spans="1:93" ht="15" customHeight="1" outlineLevel="1" x14ac:dyDescent="0.25">
      <c r="A113" s="22">
        <f t="shared" si="32"/>
        <v>107</v>
      </c>
      <c r="B113" s="239"/>
      <c r="C113" s="57" t="s">
        <v>180</v>
      </c>
      <c r="D113" s="56">
        <v>841</v>
      </c>
      <c r="E113" s="36">
        <v>955264.82</v>
      </c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>
        <v>-22143.983807694756</v>
      </c>
      <c r="Q113" s="36"/>
      <c r="R113" s="36"/>
      <c r="S113" s="36"/>
      <c r="T113" s="36"/>
      <c r="U113" s="36"/>
      <c r="V113" s="36"/>
      <c r="W113" s="36">
        <v>38461.907792030135</v>
      </c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>
        <f t="shared" si="48"/>
        <v>16317.923984335379</v>
      </c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36">
        <v>3605.0287642225585</v>
      </c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>
        <f t="shared" si="40"/>
        <v>3605.0287642225585</v>
      </c>
      <c r="CK113" s="19">
        <f t="shared" si="49"/>
        <v>19922.952748557938</v>
      </c>
      <c r="CL113" s="19">
        <f t="shared" si="50"/>
        <v>975187.77274855785</v>
      </c>
      <c r="CN113" s="38"/>
      <c r="CO113" s="38"/>
    </row>
    <row r="114" spans="1:93" ht="15" customHeight="1" outlineLevel="1" x14ac:dyDescent="0.25">
      <c r="A114" s="22">
        <f t="shared" si="32"/>
        <v>108</v>
      </c>
      <c r="B114" s="239"/>
      <c r="C114" s="57" t="s">
        <v>130</v>
      </c>
      <c r="D114" s="56">
        <v>842</v>
      </c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36">
        <f t="shared" si="48"/>
        <v>0</v>
      </c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>
        <f t="shared" si="40"/>
        <v>0</v>
      </c>
      <c r="CK114" s="19">
        <f t="shared" si="49"/>
        <v>0</v>
      </c>
      <c r="CL114" s="19">
        <f t="shared" si="50"/>
        <v>0</v>
      </c>
      <c r="CN114" s="38"/>
      <c r="CO114" s="38"/>
    </row>
    <row r="115" spans="1:93" ht="15" customHeight="1" outlineLevel="1" x14ac:dyDescent="0.25">
      <c r="A115" s="22">
        <f t="shared" si="32"/>
        <v>109</v>
      </c>
      <c r="B115" s="239"/>
      <c r="C115" s="57" t="s">
        <v>181</v>
      </c>
      <c r="D115" s="56">
        <v>842.1</v>
      </c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36">
        <f t="shared" si="48"/>
        <v>0</v>
      </c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>
        <f t="shared" si="40"/>
        <v>0</v>
      </c>
      <c r="CK115" s="19">
        <f t="shared" si="49"/>
        <v>0</v>
      </c>
      <c r="CL115" s="19">
        <f t="shared" si="50"/>
        <v>0</v>
      </c>
      <c r="CN115" s="38"/>
      <c r="CO115" s="38"/>
    </row>
    <row r="116" spans="1:93" ht="15" customHeight="1" outlineLevel="1" x14ac:dyDescent="0.25">
      <c r="A116" s="22">
        <f t="shared" si="32"/>
        <v>110</v>
      </c>
      <c r="B116" s="239"/>
      <c r="C116" s="58" t="s">
        <v>182</v>
      </c>
      <c r="D116" s="56">
        <v>842.2</v>
      </c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36">
        <f t="shared" si="48"/>
        <v>0</v>
      </c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>
        <f t="shared" si="40"/>
        <v>0</v>
      </c>
      <c r="CK116" s="19">
        <f t="shared" si="49"/>
        <v>0</v>
      </c>
      <c r="CL116" s="19">
        <f t="shared" si="50"/>
        <v>0</v>
      </c>
      <c r="CN116" s="38"/>
      <c r="CO116" s="38"/>
    </row>
    <row r="117" spans="1:93" ht="15" customHeight="1" outlineLevel="1" x14ac:dyDescent="0.25">
      <c r="A117" s="22">
        <f t="shared" si="32"/>
        <v>111</v>
      </c>
      <c r="B117" s="239"/>
      <c r="C117" s="58" t="s">
        <v>169</v>
      </c>
      <c r="D117" s="56">
        <v>842.3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36">
        <f t="shared" si="48"/>
        <v>0</v>
      </c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>
        <f t="shared" si="40"/>
        <v>0</v>
      </c>
      <c r="CK117" s="19">
        <f t="shared" si="49"/>
        <v>0</v>
      </c>
      <c r="CL117" s="19">
        <f t="shared" si="50"/>
        <v>0</v>
      </c>
      <c r="CN117" s="38"/>
      <c r="CO117" s="38"/>
    </row>
    <row r="118" spans="1:93" ht="15" customHeight="1" outlineLevel="1" x14ac:dyDescent="0.25">
      <c r="A118" s="22">
        <f t="shared" si="32"/>
        <v>112</v>
      </c>
      <c r="B118" s="239"/>
      <c r="C118" s="249" t="s">
        <v>183</v>
      </c>
      <c r="D118" s="245"/>
      <c r="E118" s="44">
        <f>SUM(E112:E117)</f>
        <v>955021.85</v>
      </c>
      <c r="F118" s="44">
        <f t="shared" ref="F118:CA118" si="51">SUM(F112:F117)</f>
        <v>0</v>
      </c>
      <c r="G118" s="44">
        <f t="shared" si="51"/>
        <v>0</v>
      </c>
      <c r="H118" s="44">
        <f t="shared" si="51"/>
        <v>0</v>
      </c>
      <c r="I118" s="44">
        <f t="shared" si="51"/>
        <v>0</v>
      </c>
      <c r="J118" s="44">
        <f t="shared" si="51"/>
        <v>0</v>
      </c>
      <c r="K118" s="44">
        <f t="shared" si="51"/>
        <v>0</v>
      </c>
      <c r="L118" s="44">
        <f t="shared" si="51"/>
        <v>0</v>
      </c>
      <c r="M118" s="44">
        <f t="shared" si="51"/>
        <v>0</v>
      </c>
      <c r="N118" s="44">
        <f t="shared" si="51"/>
        <v>0</v>
      </c>
      <c r="O118" s="44">
        <f t="shared" si="51"/>
        <v>0</v>
      </c>
      <c r="P118" s="44">
        <f t="shared" si="51"/>
        <v>-22143.983807694756</v>
      </c>
      <c r="Q118" s="44">
        <f t="shared" si="51"/>
        <v>0</v>
      </c>
      <c r="R118" s="44">
        <f t="shared" si="51"/>
        <v>0</v>
      </c>
      <c r="S118" s="44">
        <f t="shared" si="51"/>
        <v>0</v>
      </c>
      <c r="T118" s="44">
        <f t="shared" si="51"/>
        <v>0</v>
      </c>
      <c r="U118" s="44">
        <f t="shared" si="51"/>
        <v>0</v>
      </c>
      <c r="V118" s="44">
        <f t="shared" si="51"/>
        <v>0</v>
      </c>
      <c r="W118" s="44">
        <f t="shared" si="51"/>
        <v>38510.378195969482</v>
      </c>
      <c r="X118" s="44">
        <f t="shared" si="51"/>
        <v>0</v>
      </c>
      <c r="Y118" s="44">
        <f t="shared" si="51"/>
        <v>0</v>
      </c>
      <c r="Z118" s="44">
        <f t="shared" si="51"/>
        <v>0</v>
      </c>
      <c r="AA118" s="44">
        <f t="shared" si="51"/>
        <v>0</v>
      </c>
      <c r="AB118" s="44">
        <f t="shared" si="51"/>
        <v>0</v>
      </c>
      <c r="AC118" s="44">
        <f t="shared" si="51"/>
        <v>0</v>
      </c>
      <c r="AD118" s="44">
        <f t="shared" si="51"/>
        <v>0</v>
      </c>
      <c r="AE118" s="44">
        <f t="shared" si="51"/>
        <v>0</v>
      </c>
      <c r="AF118" s="44">
        <f t="shared" si="51"/>
        <v>0</v>
      </c>
      <c r="AG118" s="44">
        <f t="shared" si="51"/>
        <v>0</v>
      </c>
      <c r="AH118" s="44">
        <f t="shared" si="51"/>
        <v>0</v>
      </c>
      <c r="AI118" s="44">
        <f t="shared" si="51"/>
        <v>0</v>
      </c>
      <c r="AJ118" s="44">
        <f t="shared" si="51"/>
        <v>0</v>
      </c>
      <c r="AK118" s="44">
        <f t="shared" si="51"/>
        <v>0</v>
      </c>
      <c r="AL118" s="44">
        <f t="shared" si="51"/>
        <v>0</v>
      </c>
      <c r="AM118" s="44">
        <f t="shared" si="51"/>
        <v>0</v>
      </c>
      <c r="AN118" s="44">
        <f t="shared" si="51"/>
        <v>0</v>
      </c>
      <c r="AO118" s="44">
        <f t="shared" si="51"/>
        <v>0</v>
      </c>
      <c r="AP118" s="44"/>
      <c r="AQ118" s="44">
        <f t="shared" si="51"/>
        <v>0</v>
      </c>
      <c r="AR118" s="44">
        <f t="shared" si="51"/>
        <v>0</v>
      </c>
      <c r="AS118" s="44">
        <f t="shared" si="51"/>
        <v>0</v>
      </c>
      <c r="AT118" s="44">
        <f t="shared" si="51"/>
        <v>0</v>
      </c>
      <c r="AU118" s="44">
        <f t="shared" si="51"/>
        <v>16366.394388274724</v>
      </c>
      <c r="AV118" s="44">
        <f t="shared" si="51"/>
        <v>0</v>
      </c>
      <c r="AW118" s="44">
        <f t="shared" si="51"/>
        <v>0</v>
      </c>
      <c r="AX118" s="44">
        <f t="shared" si="51"/>
        <v>0</v>
      </c>
      <c r="AY118" s="44">
        <f t="shared" si="51"/>
        <v>0</v>
      </c>
      <c r="AZ118" s="44">
        <f t="shared" si="51"/>
        <v>0</v>
      </c>
      <c r="BA118" s="44">
        <f t="shared" si="51"/>
        <v>0</v>
      </c>
      <c r="BB118" s="44">
        <f t="shared" si="51"/>
        <v>0</v>
      </c>
      <c r="BC118" s="44">
        <f t="shared" si="51"/>
        <v>0</v>
      </c>
      <c r="BD118" s="44">
        <f t="shared" si="51"/>
        <v>0</v>
      </c>
      <c r="BE118" s="44">
        <f t="shared" si="51"/>
        <v>0</v>
      </c>
      <c r="BF118" s="44">
        <f t="shared" si="51"/>
        <v>3605.0287642225585</v>
      </c>
      <c r="BG118" s="44">
        <f t="shared" si="51"/>
        <v>0</v>
      </c>
      <c r="BH118" s="44">
        <f t="shared" si="51"/>
        <v>0</v>
      </c>
      <c r="BI118" s="44">
        <f t="shared" si="51"/>
        <v>0</v>
      </c>
      <c r="BJ118" s="44">
        <f t="shared" si="51"/>
        <v>0</v>
      </c>
      <c r="BK118" s="44">
        <f t="shared" si="51"/>
        <v>0</v>
      </c>
      <c r="BL118" s="44">
        <f t="shared" si="51"/>
        <v>0</v>
      </c>
      <c r="BM118" s="44">
        <f t="shared" si="51"/>
        <v>0</v>
      </c>
      <c r="BN118" s="44">
        <f t="shared" si="51"/>
        <v>0</v>
      </c>
      <c r="BO118" s="44">
        <f t="shared" si="51"/>
        <v>0</v>
      </c>
      <c r="BP118" s="44">
        <f t="shared" si="51"/>
        <v>0</v>
      </c>
      <c r="BQ118" s="44">
        <f t="shared" si="51"/>
        <v>0</v>
      </c>
      <c r="BR118" s="44">
        <f t="shared" si="51"/>
        <v>0</v>
      </c>
      <c r="BS118" s="44">
        <f t="shared" si="51"/>
        <v>0</v>
      </c>
      <c r="BT118" s="44">
        <f t="shared" si="51"/>
        <v>0</v>
      </c>
      <c r="BU118" s="44">
        <f t="shared" si="51"/>
        <v>0</v>
      </c>
      <c r="BV118" s="44">
        <f t="shared" si="51"/>
        <v>0</v>
      </c>
      <c r="BW118" s="44">
        <f t="shared" si="51"/>
        <v>0</v>
      </c>
      <c r="BX118" s="44">
        <f t="shared" si="51"/>
        <v>0</v>
      </c>
      <c r="BY118" s="44">
        <f t="shared" si="51"/>
        <v>0</v>
      </c>
      <c r="BZ118" s="44">
        <f t="shared" si="51"/>
        <v>0</v>
      </c>
      <c r="CA118" s="44">
        <f t="shared" si="51"/>
        <v>0</v>
      </c>
      <c r="CB118" s="44">
        <f t="shared" ref="CB118:CL118" si="52">SUM(CB112:CB117)</f>
        <v>0</v>
      </c>
      <c r="CC118" s="44">
        <f t="shared" si="52"/>
        <v>0</v>
      </c>
      <c r="CD118" s="44">
        <f t="shared" si="52"/>
        <v>0</v>
      </c>
      <c r="CE118" s="44">
        <f t="shared" si="52"/>
        <v>0</v>
      </c>
      <c r="CF118" s="44">
        <f t="shared" si="52"/>
        <v>0</v>
      </c>
      <c r="CG118" s="44">
        <f t="shared" si="52"/>
        <v>0</v>
      </c>
      <c r="CH118" s="44">
        <f t="shared" si="52"/>
        <v>0</v>
      </c>
      <c r="CI118" s="44">
        <f t="shared" si="52"/>
        <v>0</v>
      </c>
      <c r="CJ118" s="44">
        <f t="shared" si="52"/>
        <v>3605.0287642225585</v>
      </c>
      <c r="CK118" s="44">
        <f t="shared" si="52"/>
        <v>19971.423152497282</v>
      </c>
      <c r="CL118" s="44">
        <f t="shared" si="52"/>
        <v>974993.27315249725</v>
      </c>
      <c r="CN118" s="38"/>
      <c r="CO118" s="38"/>
    </row>
    <row r="119" spans="1:93" ht="15" customHeight="1" outlineLevel="1" x14ac:dyDescent="0.25">
      <c r="A119" s="22">
        <f t="shared" si="32"/>
        <v>113</v>
      </c>
      <c r="B119" s="239"/>
      <c r="C119" s="57" t="s">
        <v>131</v>
      </c>
      <c r="D119" s="56">
        <v>843.1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36">
        <f t="shared" ref="AU119:AU127" si="53">SUM(F119:AT119)</f>
        <v>0</v>
      </c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>
        <f t="shared" si="40"/>
        <v>0</v>
      </c>
      <c r="CK119" s="19">
        <f t="shared" ref="CK119:CK127" si="54">CJ119+AU119</f>
        <v>0</v>
      </c>
      <c r="CL119" s="19">
        <f t="shared" ref="CL119:CL127" si="55">CK119+E119</f>
        <v>0</v>
      </c>
      <c r="CN119" s="38"/>
      <c r="CO119" s="38"/>
    </row>
    <row r="120" spans="1:93" ht="15" customHeight="1" outlineLevel="1" x14ac:dyDescent="0.25">
      <c r="A120" s="22">
        <f t="shared" si="32"/>
        <v>114</v>
      </c>
      <c r="B120" s="239"/>
      <c r="C120" s="57" t="s">
        <v>132</v>
      </c>
      <c r="D120" s="56">
        <v>843.2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36">
        <f t="shared" si="53"/>
        <v>0</v>
      </c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>
        <f t="shared" si="40"/>
        <v>0</v>
      </c>
      <c r="CK120" s="19">
        <f t="shared" si="54"/>
        <v>0</v>
      </c>
      <c r="CL120" s="19">
        <f t="shared" si="55"/>
        <v>0</v>
      </c>
      <c r="CN120" s="38"/>
      <c r="CO120" s="38"/>
    </row>
    <row r="121" spans="1:93" ht="15" customHeight="1" outlineLevel="1" x14ac:dyDescent="0.25">
      <c r="A121" s="22">
        <f t="shared" si="32"/>
        <v>115</v>
      </c>
      <c r="B121" s="239"/>
      <c r="C121" s="57" t="s">
        <v>184</v>
      </c>
      <c r="D121" s="56">
        <v>843.3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36">
        <f t="shared" si="53"/>
        <v>0</v>
      </c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>
        <f t="shared" si="40"/>
        <v>0</v>
      </c>
      <c r="CK121" s="19">
        <f t="shared" si="54"/>
        <v>0</v>
      </c>
      <c r="CL121" s="19">
        <f t="shared" si="55"/>
        <v>0</v>
      </c>
      <c r="CN121" s="38"/>
      <c r="CO121" s="38"/>
    </row>
    <row r="122" spans="1:93" ht="15" customHeight="1" outlineLevel="1" x14ac:dyDescent="0.25">
      <c r="A122" s="22">
        <f t="shared" si="32"/>
        <v>116</v>
      </c>
      <c r="B122" s="239"/>
      <c r="C122" s="57" t="s">
        <v>177</v>
      </c>
      <c r="D122" s="56">
        <v>843.4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36">
        <f t="shared" si="53"/>
        <v>0</v>
      </c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>
        <f t="shared" si="40"/>
        <v>0</v>
      </c>
      <c r="CK122" s="19">
        <f t="shared" si="54"/>
        <v>0</v>
      </c>
      <c r="CL122" s="19">
        <f t="shared" si="55"/>
        <v>0</v>
      </c>
      <c r="CN122" s="38"/>
      <c r="CO122" s="38"/>
    </row>
    <row r="123" spans="1:93" ht="15" customHeight="1" outlineLevel="1" x14ac:dyDescent="0.25">
      <c r="A123" s="22">
        <f t="shared" si="32"/>
        <v>117</v>
      </c>
      <c r="B123" s="239"/>
      <c r="C123" s="57" t="s">
        <v>185</v>
      </c>
      <c r="D123" s="56">
        <v>843.5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36">
        <f t="shared" si="53"/>
        <v>0</v>
      </c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>
        <f t="shared" si="40"/>
        <v>0</v>
      </c>
      <c r="CK123" s="19">
        <f t="shared" si="54"/>
        <v>0</v>
      </c>
      <c r="CL123" s="19">
        <f t="shared" si="55"/>
        <v>0</v>
      </c>
      <c r="CN123" s="38"/>
      <c r="CO123" s="38"/>
    </row>
    <row r="124" spans="1:93" ht="15" customHeight="1" outlineLevel="1" x14ac:dyDescent="0.25">
      <c r="A124" s="22">
        <f t="shared" si="32"/>
        <v>118</v>
      </c>
      <c r="B124" s="239"/>
      <c r="C124" s="57" t="s">
        <v>186</v>
      </c>
      <c r="D124" s="56">
        <v>843.6</v>
      </c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36">
        <f t="shared" si="53"/>
        <v>0</v>
      </c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>
        <f t="shared" si="40"/>
        <v>0</v>
      </c>
      <c r="CK124" s="19">
        <f t="shared" si="54"/>
        <v>0</v>
      </c>
      <c r="CL124" s="19">
        <f t="shared" si="55"/>
        <v>0</v>
      </c>
      <c r="CN124" s="38"/>
      <c r="CO124" s="38"/>
    </row>
    <row r="125" spans="1:93" ht="15" customHeight="1" outlineLevel="1" x14ac:dyDescent="0.25">
      <c r="A125" s="22">
        <f t="shared" si="32"/>
        <v>119</v>
      </c>
      <c r="B125" s="239"/>
      <c r="C125" s="57" t="s">
        <v>187</v>
      </c>
      <c r="D125" s="56">
        <v>843.7</v>
      </c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36">
        <f t="shared" si="53"/>
        <v>0</v>
      </c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>
        <f t="shared" si="40"/>
        <v>0</v>
      </c>
      <c r="CK125" s="19">
        <f t="shared" si="54"/>
        <v>0</v>
      </c>
      <c r="CL125" s="19">
        <f t="shared" si="55"/>
        <v>0</v>
      </c>
      <c r="CN125" s="38"/>
      <c r="CO125" s="38"/>
    </row>
    <row r="126" spans="1:93" ht="15" customHeight="1" outlineLevel="1" x14ac:dyDescent="0.25">
      <c r="A126" s="22">
        <f t="shared" si="32"/>
        <v>120</v>
      </c>
      <c r="B126" s="239"/>
      <c r="C126" s="57" t="s">
        <v>188</v>
      </c>
      <c r="D126" s="56">
        <v>843.8</v>
      </c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36">
        <f t="shared" si="53"/>
        <v>0</v>
      </c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>
        <f t="shared" si="40"/>
        <v>0</v>
      </c>
      <c r="CK126" s="19">
        <f t="shared" si="54"/>
        <v>0</v>
      </c>
      <c r="CL126" s="19">
        <f t="shared" si="55"/>
        <v>0</v>
      </c>
      <c r="CN126" s="38"/>
      <c r="CO126" s="38"/>
    </row>
    <row r="127" spans="1:93" ht="15" customHeight="1" outlineLevel="1" x14ac:dyDescent="0.25">
      <c r="A127" s="22">
        <f t="shared" si="32"/>
        <v>121</v>
      </c>
      <c r="B127" s="239"/>
      <c r="C127" s="57" t="s">
        <v>178</v>
      </c>
      <c r="D127" s="56">
        <v>843.9</v>
      </c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36">
        <f t="shared" si="53"/>
        <v>0</v>
      </c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>
        <f t="shared" si="40"/>
        <v>0</v>
      </c>
      <c r="CK127" s="19">
        <f t="shared" si="54"/>
        <v>0</v>
      </c>
      <c r="CL127" s="19">
        <f t="shared" si="55"/>
        <v>0</v>
      </c>
      <c r="CN127" s="38"/>
      <c r="CO127" s="38"/>
    </row>
    <row r="128" spans="1:93" ht="15" customHeight="1" outlineLevel="1" x14ac:dyDescent="0.25">
      <c r="A128" s="22">
        <f t="shared" si="32"/>
        <v>122</v>
      </c>
      <c r="B128" s="239"/>
      <c r="C128" s="249" t="s">
        <v>189</v>
      </c>
      <c r="D128" s="245"/>
      <c r="E128" s="44">
        <f>SUM(E119:E127)</f>
        <v>0</v>
      </c>
      <c r="F128" s="44">
        <f t="shared" ref="F128:CA128" si="56">SUM(F119:F127)</f>
        <v>0</v>
      </c>
      <c r="G128" s="44">
        <f t="shared" si="56"/>
        <v>0</v>
      </c>
      <c r="H128" s="44">
        <f t="shared" si="56"/>
        <v>0</v>
      </c>
      <c r="I128" s="44">
        <f t="shared" si="56"/>
        <v>0</v>
      </c>
      <c r="J128" s="44">
        <f t="shared" si="56"/>
        <v>0</v>
      </c>
      <c r="K128" s="44">
        <f t="shared" si="56"/>
        <v>0</v>
      </c>
      <c r="L128" s="44">
        <f t="shared" si="56"/>
        <v>0</v>
      </c>
      <c r="M128" s="44">
        <f t="shared" si="56"/>
        <v>0</v>
      </c>
      <c r="N128" s="44">
        <f t="shared" si="56"/>
        <v>0</v>
      </c>
      <c r="O128" s="44">
        <f t="shared" si="56"/>
        <v>0</v>
      </c>
      <c r="P128" s="44">
        <f t="shared" si="56"/>
        <v>0</v>
      </c>
      <c r="Q128" s="44">
        <f t="shared" si="56"/>
        <v>0</v>
      </c>
      <c r="R128" s="44">
        <f t="shared" si="56"/>
        <v>0</v>
      </c>
      <c r="S128" s="44">
        <f t="shared" si="56"/>
        <v>0</v>
      </c>
      <c r="T128" s="44">
        <f t="shared" si="56"/>
        <v>0</v>
      </c>
      <c r="U128" s="44">
        <f t="shared" si="56"/>
        <v>0</v>
      </c>
      <c r="V128" s="44">
        <f t="shared" si="56"/>
        <v>0</v>
      </c>
      <c r="W128" s="44">
        <f t="shared" si="56"/>
        <v>0</v>
      </c>
      <c r="X128" s="44">
        <f t="shared" si="56"/>
        <v>0</v>
      </c>
      <c r="Y128" s="44">
        <f t="shared" si="56"/>
        <v>0</v>
      </c>
      <c r="Z128" s="44">
        <f t="shared" si="56"/>
        <v>0</v>
      </c>
      <c r="AA128" s="44">
        <f t="shared" si="56"/>
        <v>0</v>
      </c>
      <c r="AB128" s="44">
        <f t="shared" si="56"/>
        <v>0</v>
      </c>
      <c r="AC128" s="44">
        <f t="shared" si="56"/>
        <v>0</v>
      </c>
      <c r="AD128" s="44">
        <f t="shared" si="56"/>
        <v>0</v>
      </c>
      <c r="AE128" s="44">
        <f t="shared" si="56"/>
        <v>0</v>
      </c>
      <c r="AF128" s="44">
        <f t="shared" si="56"/>
        <v>0</v>
      </c>
      <c r="AG128" s="44">
        <f t="shared" si="56"/>
        <v>0</v>
      </c>
      <c r="AH128" s="44">
        <f t="shared" si="56"/>
        <v>0</v>
      </c>
      <c r="AI128" s="44">
        <f t="shared" si="56"/>
        <v>0</v>
      </c>
      <c r="AJ128" s="44">
        <f t="shared" si="56"/>
        <v>0</v>
      </c>
      <c r="AK128" s="44">
        <f t="shared" si="56"/>
        <v>0</v>
      </c>
      <c r="AL128" s="44">
        <f t="shared" si="56"/>
        <v>0</v>
      </c>
      <c r="AM128" s="44">
        <f t="shared" si="56"/>
        <v>0</v>
      </c>
      <c r="AN128" s="44">
        <f t="shared" si="56"/>
        <v>0</v>
      </c>
      <c r="AO128" s="44">
        <f t="shared" si="56"/>
        <v>0</v>
      </c>
      <c r="AP128" s="44"/>
      <c r="AQ128" s="44">
        <f t="shared" si="56"/>
        <v>0</v>
      </c>
      <c r="AR128" s="44">
        <f t="shared" si="56"/>
        <v>0</v>
      </c>
      <c r="AS128" s="44">
        <f t="shared" si="56"/>
        <v>0</v>
      </c>
      <c r="AT128" s="44">
        <f t="shared" si="56"/>
        <v>0</v>
      </c>
      <c r="AU128" s="44">
        <f t="shared" si="56"/>
        <v>0</v>
      </c>
      <c r="AV128" s="44">
        <f t="shared" si="56"/>
        <v>0</v>
      </c>
      <c r="AW128" s="44">
        <f t="shared" si="56"/>
        <v>0</v>
      </c>
      <c r="AX128" s="44">
        <f t="shared" si="56"/>
        <v>0</v>
      </c>
      <c r="AY128" s="44">
        <f t="shared" si="56"/>
        <v>0</v>
      </c>
      <c r="AZ128" s="44">
        <f t="shared" si="56"/>
        <v>0</v>
      </c>
      <c r="BA128" s="44">
        <f t="shared" si="56"/>
        <v>0</v>
      </c>
      <c r="BB128" s="44">
        <f t="shared" si="56"/>
        <v>0</v>
      </c>
      <c r="BC128" s="44">
        <f t="shared" si="56"/>
        <v>0</v>
      </c>
      <c r="BD128" s="44">
        <f t="shared" si="56"/>
        <v>0</v>
      </c>
      <c r="BE128" s="44">
        <f t="shared" si="56"/>
        <v>0</v>
      </c>
      <c r="BF128" s="44">
        <f t="shared" si="56"/>
        <v>0</v>
      </c>
      <c r="BG128" s="44">
        <f t="shared" si="56"/>
        <v>0</v>
      </c>
      <c r="BH128" s="44">
        <f t="shared" si="56"/>
        <v>0</v>
      </c>
      <c r="BI128" s="44">
        <f t="shared" si="56"/>
        <v>0</v>
      </c>
      <c r="BJ128" s="44">
        <f t="shared" si="56"/>
        <v>0</v>
      </c>
      <c r="BK128" s="44">
        <f t="shared" si="56"/>
        <v>0</v>
      </c>
      <c r="BL128" s="44">
        <f t="shared" si="56"/>
        <v>0</v>
      </c>
      <c r="BM128" s="44">
        <f t="shared" si="56"/>
        <v>0</v>
      </c>
      <c r="BN128" s="44">
        <f t="shared" si="56"/>
        <v>0</v>
      </c>
      <c r="BO128" s="44">
        <f t="shared" si="56"/>
        <v>0</v>
      </c>
      <c r="BP128" s="44">
        <f t="shared" si="56"/>
        <v>0</v>
      </c>
      <c r="BQ128" s="44">
        <f t="shared" si="56"/>
        <v>0</v>
      </c>
      <c r="BR128" s="44">
        <f t="shared" si="56"/>
        <v>0</v>
      </c>
      <c r="BS128" s="44">
        <f t="shared" si="56"/>
        <v>0</v>
      </c>
      <c r="BT128" s="44">
        <f t="shared" si="56"/>
        <v>0</v>
      </c>
      <c r="BU128" s="44">
        <f t="shared" si="56"/>
        <v>0</v>
      </c>
      <c r="BV128" s="44">
        <f t="shared" si="56"/>
        <v>0</v>
      </c>
      <c r="BW128" s="44">
        <f t="shared" si="56"/>
        <v>0</v>
      </c>
      <c r="BX128" s="44">
        <f t="shared" si="56"/>
        <v>0</v>
      </c>
      <c r="BY128" s="44">
        <f t="shared" si="56"/>
        <v>0</v>
      </c>
      <c r="BZ128" s="44">
        <f t="shared" si="56"/>
        <v>0</v>
      </c>
      <c r="CA128" s="44">
        <f t="shared" si="56"/>
        <v>0</v>
      </c>
      <c r="CB128" s="44">
        <f t="shared" ref="CB128:CL128" si="57">SUM(CB119:CB127)</f>
        <v>0</v>
      </c>
      <c r="CC128" s="44">
        <f t="shared" si="57"/>
        <v>0</v>
      </c>
      <c r="CD128" s="44">
        <f t="shared" si="57"/>
        <v>0</v>
      </c>
      <c r="CE128" s="44">
        <f t="shared" si="57"/>
        <v>0</v>
      </c>
      <c r="CF128" s="44">
        <f t="shared" si="57"/>
        <v>0</v>
      </c>
      <c r="CG128" s="44">
        <f t="shared" si="57"/>
        <v>0</v>
      </c>
      <c r="CH128" s="44">
        <f t="shared" si="57"/>
        <v>0</v>
      </c>
      <c r="CI128" s="44">
        <f t="shared" si="57"/>
        <v>0</v>
      </c>
      <c r="CJ128" s="44">
        <f t="shared" si="57"/>
        <v>0</v>
      </c>
      <c r="CK128" s="44">
        <f t="shared" si="57"/>
        <v>0</v>
      </c>
      <c r="CL128" s="44">
        <f t="shared" si="57"/>
        <v>0</v>
      </c>
      <c r="CN128" s="38"/>
      <c r="CO128" s="38"/>
    </row>
    <row r="129" spans="1:93" ht="15" customHeight="1" outlineLevel="1" x14ac:dyDescent="0.25">
      <c r="A129" s="22">
        <f t="shared" si="32"/>
        <v>123</v>
      </c>
      <c r="B129" s="239"/>
      <c r="C129" s="57" t="s">
        <v>190</v>
      </c>
      <c r="D129" s="56">
        <v>844.1</v>
      </c>
      <c r="E129" s="36">
        <v>-24738.77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>
        <v>-3019.7705598200064</v>
      </c>
      <c r="Q129" s="19"/>
      <c r="R129" s="19"/>
      <c r="S129" s="19"/>
      <c r="T129" s="19"/>
      <c r="U129" s="19"/>
      <c r="V129" s="19"/>
      <c r="W129" s="36">
        <v>4926.0596065297468</v>
      </c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36">
        <f>SUM(F129:AT129)</f>
        <v>1906.2890467097404</v>
      </c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>
        <v>491.61703802008321</v>
      </c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>
        <f t="shared" si="40"/>
        <v>491.61703802008321</v>
      </c>
      <c r="CK129" s="19">
        <f t="shared" ref="CK129:CK130" si="58">CJ129+AU129</f>
        <v>2397.9060847298238</v>
      </c>
      <c r="CL129" s="19">
        <f>CK129+E129</f>
        <v>-22340.863915270176</v>
      </c>
      <c r="CN129" s="38"/>
      <c r="CO129" s="38"/>
    </row>
    <row r="130" spans="1:93" ht="15" customHeight="1" outlineLevel="1" x14ac:dyDescent="0.25">
      <c r="A130" s="22"/>
      <c r="B130" s="239"/>
      <c r="C130" s="57" t="s">
        <v>191</v>
      </c>
      <c r="D130" s="56">
        <v>846.2</v>
      </c>
      <c r="E130" s="36">
        <v>-2941.04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36">
        <v>325.54124671232557</v>
      </c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36">
        <f>SUM(F130:AT130)</f>
        <v>325.54124671232557</v>
      </c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>
        <f t="shared" si="40"/>
        <v>0</v>
      </c>
      <c r="CK130" s="19">
        <f t="shared" si="58"/>
        <v>325.54124671232557</v>
      </c>
      <c r="CL130" s="19">
        <f>CK130+E130</f>
        <v>-2615.4987532876744</v>
      </c>
      <c r="CN130" s="38"/>
      <c r="CO130" s="38"/>
    </row>
    <row r="131" spans="1:93" ht="15" customHeight="1" outlineLevel="1" x14ac:dyDescent="0.25">
      <c r="A131" s="22">
        <f>A129+1</f>
        <v>124</v>
      </c>
      <c r="B131" s="240"/>
      <c r="C131" s="249" t="s">
        <v>192</v>
      </c>
      <c r="D131" s="245"/>
      <c r="E131" s="44">
        <f>SUM(E129:E130)</f>
        <v>-27679.81</v>
      </c>
      <c r="F131" s="44">
        <f t="shared" ref="F131:BR131" si="59">SUM(F129:F130)</f>
        <v>0</v>
      </c>
      <c r="G131" s="44">
        <f t="shared" si="59"/>
        <v>0</v>
      </c>
      <c r="H131" s="44">
        <f t="shared" si="59"/>
        <v>0</v>
      </c>
      <c r="I131" s="44">
        <f t="shared" si="59"/>
        <v>0</v>
      </c>
      <c r="J131" s="44">
        <f t="shared" si="59"/>
        <v>0</v>
      </c>
      <c r="K131" s="44">
        <f t="shared" si="59"/>
        <v>0</v>
      </c>
      <c r="L131" s="44">
        <f t="shared" si="59"/>
        <v>0</v>
      </c>
      <c r="M131" s="44">
        <f t="shared" si="59"/>
        <v>0</v>
      </c>
      <c r="N131" s="44">
        <f t="shared" si="59"/>
        <v>0</v>
      </c>
      <c r="O131" s="44">
        <f t="shared" si="59"/>
        <v>0</v>
      </c>
      <c r="P131" s="44">
        <f t="shared" si="59"/>
        <v>-3019.7705598200064</v>
      </c>
      <c r="Q131" s="44">
        <f t="shared" si="59"/>
        <v>0</v>
      </c>
      <c r="R131" s="44">
        <f t="shared" si="59"/>
        <v>0</v>
      </c>
      <c r="S131" s="44">
        <f t="shared" si="59"/>
        <v>0</v>
      </c>
      <c r="T131" s="44">
        <f t="shared" si="59"/>
        <v>0</v>
      </c>
      <c r="U131" s="44">
        <f t="shared" si="59"/>
        <v>0</v>
      </c>
      <c r="V131" s="44">
        <f t="shared" si="59"/>
        <v>0</v>
      </c>
      <c r="W131" s="44">
        <f t="shared" si="59"/>
        <v>5251.6008532420728</v>
      </c>
      <c r="X131" s="44">
        <f t="shared" si="59"/>
        <v>0</v>
      </c>
      <c r="Y131" s="44">
        <f t="shared" si="59"/>
        <v>0</v>
      </c>
      <c r="Z131" s="44">
        <f t="shared" si="59"/>
        <v>0</v>
      </c>
      <c r="AA131" s="44">
        <f t="shared" si="59"/>
        <v>0</v>
      </c>
      <c r="AB131" s="44">
        <f t="shared" si="59"/>
        <v>0</v>
      </c>
      <c r="AC131" s="44">
        <f t="shared" si="59"/>
        <v>0</v>
      </c>
      <c r="AD131" s="44">
        <f t="shared" si="59"/>
        <v>0</v>
      </c>
      <c r="AE131" s="44">
        <f t="shared" si="59"/>
        <v>0</v>
      </c>
      <c r="AF131" s="44">
        <f t="shared" si="59"/>
        <v>0</v>
      </c>
      <c r="AG131" s="44">
        <f t="shared" si="59"/>
        <v>0</v>
      </c>
      <c r="AH131" s="44">
        <f t="shared" si="59"/>
        <v>0</v>
      </c>
      <c r="AI131" s="44">
        <f t="shared" si="59"/>
        <v>0</v>
      </c>
      <c r="AJ131" s="44">
        <f t="shared" si="59"/>
        <v>0</v>
      </c>
      <c r="AK131" s="44">
        <f t="shared" si="59"/>
        <v>0</v>
      </c>
      <c r="AL131" s="44">
        <f t="shared" si="59"/>
        <v>0</v>
      </c>
      <c r="AM131" s="44">
        <f t="shared" si="59"/>
        <v>0</v>
      </c>
      <c r="AN131" s="44">
        <f t="shared" si="59"/>
        <v>0</v>
      </c>
      <c r="AO131" s="44">
        <f t="shared" si="59"/>
        <v>0</v>
      </c>
      <c r="AP131" s="44"/>
      <c r="AQ131" s="44">
        <f t="shared" si="59"/>
        <v>0</v>
      </c>
      <c r="AR131" s="44">
        <f t="shared" si="59"/>
        <v>0</v>
      </c>
      <c r="AS131" s="44">
        <f t="shared" si="59"/>
        <v>0</v>
      </c>
      <c r="AT131" s="44">
        <f t="shared" si="59"/>
        <v>0</v>
      </c>
      <c r="AU131" s="44">
        <f>SUM(AU129:AU130)</f>
        <v>2231.830293422066</v>
      </c>
      <c r="AV131" s="44">
        <f t="shared" si="59"/>
        <v>0</v>
      </c>
      <c r="AW131" s="44">
        <f t="shared" si="59"/>
        <v>0</v>
      </c>
      <c r="AX131" s="44">
        <f t="shared" si="59"/>
        <v>0</v>
      </c>
      <c r="AY131" s="44">
        <f t="shared" si="59"/>
        <v>0</v>
      </c>
      <c r="AZ131" s="44">
        <f t="shared" si="59"/>
        <v>0</v>
      </c>
      <c r="BA131" s="44">
        <f t="shared" si="59"/>
        <v>0</v>
      </c>
      <c r="BB131" s="44">
        <f t="shared" si="59"/>
        <v>0</v>
      </c>
      <c r="BC131" s="44">
        <f t="shared" si="59"/>
        <v>0</v>
      </c>
      <c r="BD131" s="44">
        <f t="shared" si="59"/>
        <v>0</v>
      </c>
      <c r="BE131" s="44">
        <f t="shared" si="59"/>
        <v>0</v>
      </c>
      <c r="BF131" s="44">
        <f t="shared" si="59"/>
        <v>491.61703802008321</v>
      </c>
      <c r="BG131" s="44">
        <f t="shared" si="59"/>
        <v>0</v>
      </c>
      <c r="BH131" s="44">
        <f t="shared" si="59"/>
        <v>0</v>
      </c>
      <c r="BI131" s="44">
        <f t="shared" si="59"/>
        <v>0</v>
      </c>
      <c r="BJ131" s="44">
        <f t="shared" si="59"/>
        <v>0</v>
      </c>
      <c r="BK131" s="44">
        <f t="shared" si="59"/>
        <v>0</v>
      </c>
      <c r="BL131" s="44">
        <f t="shared" si="59"/>
        <v>0</v>
      </c>
      <c r="BM131" s="44">
        <f t="shared" si="59"/>
        <v>0</v>
      </c>
      <c r="BN131" s="44">
        <f t="shared" si="59"/>
        <v>0</v>
      </c>
      <c r="BO131" s="44">
        <f t="shared" si="59"/>
        <v>0</v>
      </c>
      <c r="BP131" s="44">
        <f t="shared" si="59"/>
        <v>0</v>
      </c>
      <c r="BQ131" s="44">
        <f t="shared" si="59"/>
        <v>0</v>
      </c>
      <c r="BR131" s="44">
        <f t="shared" si="59"/>
        <v>0</v>
      </c>
      <c r="BS131" s="44">
        <f t="shared" ref="BS131:CL131" si="60">SUM(BS129:BS130)</f>
        <v>0</v>
      </c>
      <c r="BT131" s="44">
        <f t="shared" si="60"/>
        <v>0</v>
      </c>
      <c r="BU131" s="44">
        <f t="shared" si="60"/>
        <v>0</v>
      </c>
      <c r="BV131" s="44">
        <f t="shared" si="60"/>
        <v>0</v>
      </c>
      <c r="BW131" s="44">
        <f t="shared" si="60"/>
        <v>0</v>
      </c>
      <c r="BX131" s="44">
        <f t="shared" si="60"/>
        <v>0</v>
      </c>
      <c r="BY131" s="44">
        <f t="shared" si="60"/>
        <v>0</v>
      </c>
      <c r="BZ131" s="44">
        <f t="shared" si="60"/>
        <v>0</v>
      </c>
      <c r="CA131" s="44">
        <f t="shared" si="60"/>
        <v>0</v>
      </c>
      <c r="CB131" s="44">
        <f t="shared" si="60"/>
        <v>0</v>
      </c>
      <c r="CC131" s="44">
        <f t="shared" si="60"/>
        <v>0</v>
      </c>
      <c r="CD131" s="44">
        <f t="shared" si="60"/>
        <v>0</v>
      </c>
      <c r="CE131" s="44">
        <f t="shared" si="60"/>
        <v>0</v>
      </c>
      <c r="CF131" s="44">
        <f t="shared" si="60"/>
        <v>0</v>
      </c>
      <c r="CG131" s="44">
        <f t="shared" si="60"/>
        <v>0</v>
      </c>
      <c r="CH131" s="44">
        <f t="shared" si="60"/>
        <v>0</v>
      </c>
      <c r="CI131" s="44">
        <f t="shared" si="60"/>
        <v>0</v>
      </c>
      <c r="CJ131" s="44">
        <f t="shared" si="60"/>
        <v>491.61703802008321</v>
      </c>
      <c r="CK131" s="44">
        <f t="shared" si="60"/>
        <v>2723.4473314421493</v>
      </c>
      <c r="CL131" s="44">
        <f t="shared" si="60"/>
        <v>-24956.362668557849</v>
      </c>
      <c r="CN131" s="38"/>
      <c r="CO131" s="38"/>
    </row>
    <row r="132" spans="1:93" ht="15" customHeight="1" outlineLevel="1" x14ac:dyDescent="0.25">
      <c r="A132" s="22">
        <f t="shared" si="32"/>
        <v>125</v>
      </c>
      <c r="B132" s="246" t="s">
        <v>193</v>
      </c>
      <c r="C132" s="246"/>
      <c r="D132" s="246"/>
      <c r="E132" s="44">
        <f>+E131+E128+E118+E111+E102</f>
        <v>3700370.4000000004</v>
      </c>
      <c r="F132" s="44">
        <f t="shared" ref="F132:CA132" si="61">+F131+F128+F118+F111+F102</f>
        <v>0</v>
      </c>
      <c r="G132" s="44">
        <f t="shared" si="61"/>
        <v>0</v>
      </c>
      <c r="H132" s="44">
        <f t="shared" si="61"/>
        <v>0</v>
      </c>
      <c r="I132" s="44">
        <f t="shared" si="61"/>
        <v>0</v>
      </c>
      <c r="J132" s="44">
        <f t="shared" si="61"/>
        <v>0</v>
      </c>
      <c r="K132" s="44">
        <f t="shared" si="61"/>
        <v>0</v>
      </c>
      <c r="L132" s="44">
        <f t="shared" si="61"/>
        <v>0</v>
      </c>
      <c r="M132" s="44">
        <f t="shared" si="61"/>
        <v>0</v>
      </c>
      <c r="N132" s="44">
        <f t="shared" si="61"/>
        <v>0</v>
      </c>
      <c r="O132" s="44">
        <f t="shared" si="61"/>
        <v>0</v>
      </c>
      <c r="P132" s="44">
        <f t="shared" si="61"/>
        <v>-41245.378408091419</v>
      </c>
      <c r="Q132" s="44">
        <f t="shared" si="61"/>
        <v>0</v>
      </c>
      <c r="R132" s="44">
        <f t="shared" si="61"/>
        <v>0</v>
      </c>
      <c r="S132" s="44">
        <f t="shared" si="61"/>
        <v>0</v>
      </c>
      <c r="T132" s="44">
        <f t="shared" si="61"/>
        <v>0</v>
      </c>
      <c r="U132" s="44">
        <f t="shared" si="61"/>
        <v>0</v>
      </c>
      <c r="V132" s="44">
        <f t="shared" si="61"/>
        <v>0</v>
      </c>
      <c r="W132" s="44">
        <f t="shared" si="61"/>
        <v>71729.4340869679</v>
      </c>
      <c r="X132" s="44">
        <f t="shared" si="61"/>
        <v>0</v>
      </c>
      <c r="Y132" s="44">
        <f t="shared" si="61"/>
        <v>0</v>
      </c>
      <c r="Z132" s="44">
        <f t="shared" si="61"/>
        <v>0</v>
      </c>
      <c r="AA132" s="44">
        <f t="shared" si="61"/>
        <v>0</v>
      </c>
      <c r="AB132" s="44">
        <f t="shared" si="61"/>
        <v>0</v>
      </c>
      <c r="AC132" s="44">
        <f t="shared" si="61"/>
        <v>0</v>
      </c>
      <c r="AD132" s="44">
        <f t="shared" si="61"/>
        <v>0</v>
      </c>
      <c r="AE132" s="44">
        <f t="shared" si="61"/>
        <v>0</v>
      </c>
      <c r="AF132" s="44">
        <f t="shared" si="61"/>
        <v>0</v>
      </c>
      <c r="AG132" s="44">
        <f t="shared" si="61"/>
        <v>0</v>
      </c>
      <c r="AH132" s="44">
        <f t="shared" si="61"/>
        <v>0</v>
      </c>
      <c r="AI132" s="44">
        <f t="shared" si="61"/>
        <v>0</v>
      </c>
      <c r="AJ132" s="44">
        <f t="shared" si="61"/>
        <v>0</v>
      </c>
      <c r="AK132" s="44">
        <f t="shared" si="61"/>
        <v>0</v>
      </c>
      <c r="AL132" s="44">
        <f t="shared" si="61"/>
        <v>0</v>
      </c>
      <c r="AM132" s="44">
        <f t="shared" si="61"/>
        <v>0</v>
      </c>
      <c r="AN132" s="44">
        <f t="shared" si="61"/>
        <v>0</v>
      </c>
      <c r="AO132" s="44">
        <f t="shared" si="61"/>
        <v>0</v>
      </c>
      <c r="AP132" s="44"/>
      <c r="AQ132" s="44">
        <f t="shared" si="61"/>
        <v>0</v>
      </c>
      <c r="AR132" s="44">
        <f t="shared" si="61"/>
        <v>0</v>
      </c>
      <c r="AS132" s="44">
        <f t="shared" si="61"/>
        <v>0</v>
      </c>
      <c r="AT132" s="44">
        <f t="shared" si="61"/>
        <v>0</v>
      </c>
      <c r="AU132" s="44">
        <f>+AU131+AU128+AU118+AU111+AU102</f>
        <v>30484.055678876466</v>
      </c>
      <c r="AV132" s="44">
        <f t="shared" si="61"/>
        <v>0</v>
      </c>
      <c r="AW132" s="44">
        <f t="shared" si="61"/>
        <v>0</v>
      </c>
      <c r="AX132" s="44">
        <f t="shared" si="61"/>
        <v>0</v>
      </c>
      <c r="AY132" s="44">
        <f t="shared" si="61"/>
        <v>0</v>
      </c>
      <c r="AZ132" s="44">
        <f t="shared" si="61"/>
        <v>0</v>
      </c>
      <c r="BA132" s="44">
        <f t="shared" si="61"/>
        <v>0</v>
      </c>
      <c r="BB132" s="44">
        <f t="shared" si="61"/>
        <v>0</v>
      </c>
      <c r="BC132" s="44">
        <f t="shared" si="61"/>
        <v>0</v>
      </c>
      <c r="BD132" s="44">
        <f t="shared" si="61"/>
        <v>0</v>
      </c>
      <c r="BE132" s="44">
        <f t="shared" si="61"/>
        <v>0</v>
      </c>
      <c r="BF132" s="44">
        <f t="shared" si="61"/>
        <v>6714.7256267747734</v>
      </c>
      <c r="BG132" s="44">
        <f t="shared" si="61"/>
        <v>0</v>
      </c>
      <c r="BH132" s="44">
        <f t="shared" si="61"/>
        <v>0</v>
      </c>
      <c r="BI132" s="44">
        <f t="shared" si="61"/>
        <v>0</v>
      </c>
      <c r="BJ132" s="44">
        <f t="shared" si="61"/>
        <v>0</v>
      </c>
      <c r="BK132" s="44">
        <f t="shared" si="61"/>
        <v>0</v>
      </c>
      <c r="BL132" s="44">
        <f t="shared" si="61"/>
        <v>0</v>
      </c>
      <c r="BM132" s="44">
        <f t="shared" si="61"/>
        <v>0</v>
      </c>
      <c r="BN132" s="44">
        <f t="shared" si="61"/>
        <v>0</v>
      </c>
      <c r="BO132" s="44">
        <f t="shared" si="61"/>
        <v>0</v>
      </c>
      <c r="BP132" s="44">
        <f t="shared" si="61"/>
        <v>0</v>
      </c>
      <c r="BQ132" s="44">
        <f t="shared" si="61"/>
        <v>0</v>
      </c>
      <c r="BR132" s="44">
        <f t="shared" si="61"/>
        <v>0</v>
      </c>
      <c r="BS132" s="44">
        <f t="shared" si="61"/>
        <v>0</v>
      </c>
      <c r="BT132" s="44">
        <f t="shared" si="61"/>
        <v>0</v>
      </c>
      <c r="BU132" s="44">
        <f t="shared" si="61"/>
        <v>0</v>
      </c>
      <c r="BV132" s="44">
        <f t="shared" si="61"/>
        <v>0</v>
      </c>
      <c r="BW132" s="44">
        <f t="shared" si="61"/>
        <v>0</v>
      </c>
      <c r="BX132" s="44">
        <f t="shared" si="61"/>
        <v>0</v>
      </c>
      <c r="BY132" s="44">
        <f t="shared" si="61"/>
        <v>0</v>
      </c>
      <c r="BZ132" s="44">
        <f t="shared" si="61"/>
        <v>0</v>
      </c>
      <c r="CA132" s="44">
        <f t="shared" si="61"/>
        <v>0</v>
      </c>
      <c r="CB132" s="44">
        <f t="shared" ref="CB132:CL132" si="62">+CB131+CB128+CB118+CB111+CB102</f>
        <v>0</v>
      </c>
      <c r="CC132" s="44">
        <f t="shared" si="62"/>
        <v>0</v>
      </c>
      <c r="CD132" s="44">
        <f t="shared" si="62"/>
        <v>0</v>
      </c>
      <c r="CE132" s="44">
        <f t="shared" si="62"/>
        <v>0</v>
      </c>
      <c r="CF132" s="44">
        <f t="shared" si="62"/>
        <v>0</v>
      </c>
      <c r="CG132" s="44">
        <f t="shared" si="62"/>
        <v>0</v>
      </c>
      <c r="CH132" s="44">
        <f t="shared" si="62"/>
        <v>0</v>
      </c>
      <c r="CI132" s="44">
        <f t="shared" si="62"/>
        <v>0</v>
      </c>
      <c r="CJ132" s="44">
        <f t="shared" si="62"/>
        <v>6714.7256267747734</v>
      </c>
      <c r="CK132" s="44">
        <f t="shared" si="62"/>
        <v>37198.781305651239</v>
      </c>
      <c r="CL132" s="44">
        <f t="shared" si="62"/>
        <v>3737569.1813056506</v>
      </c>
      <c r="CN132" s="38"/>
      <c r="CO132" s="38"/>
    </row>
    <row r="133" spans="1:93" ht="15" customHeight="1" outlineLevel="1" x14ac:dyDescent="0.25">
      <c r="A133" s="22">
        <f t="shared" si="32"/>
        <v>126</v>
      </c>
      <c r="B133" s="224" t="s">
        <v>194</v>
      </c>
      <c r="C133" s="55" t="s">
        <v>161</v>
      </c>
      <c r="D133" s="59">
        <v>850</v>
      </c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36">
        <f t="shared" ref="AU133:AU143" si="63">SUM(F133:AT133)</f>
        <v>0</v>
      </c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>
        <f t="shared" ref="CJ133:CJ151" si="64">SUM(AV133:CI133)</f>
        <v>0</v>
      </c>
      <c r="CK133" s="19">
        <f t="shared" ref="CK133:CK143" si="65">CJ133+AU133</f>
        <v>0</v>
      </c>
      <c r="CL133" s="19">
        <f t="shared" ref="CL133:CL143" si="66">CK133+E133</f>
        <v>0</v>
      </c>
      <c r="CN133" s="38"/>
      <c r="CO133" s="38"/>
    </row>
    <row r="134" spans="1:93" ht="15" customHeight="1" outlineLevel="1" x14ac:dyDescent="0.25">
      <c r="A134" s="22">
        <f t="shared" si="32"/>
        <v>127</v>
      </c>
      <c r="B134" s="239"/>
      <c r="C134" s="58" t="s">
        <v>195</v>
      </c>
      <c r="D134" s="53">
        <v>851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36">
        <f t="shared" si="63"/>
        <v>0</v>
      </c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>
        <f t="shared" si="64"/>
        <v>0</v>
      </c>
      <c r="CK134" s="19">
        <f t="shared" si="65"/>
        <v>0</v>
      </c>
      <c r="CL134" s="19">
        <f t="shared" si="66"/>
        <v>0</v>
      </c>
      <c r="CN134" s="38"/>
      <c r="CO134" s="38"/>
    </row>
    <row r="135" spans="1:93" ht="15" customHeight="1" outlineLevel="1" x14ac:dyDescent="0.25">
      <c r="A135" s="22">
        <f t="shared" si="32"/>
        <v>128</v>
      </c>
      <c r="B135" s="239"/>
      <c r="C135" s="58" t="s">
        <v>196</v>
      </c>
      <c r="D135" s="53">
        <v>852</v>
      </c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36">
        <f t="shared" si="63"/>
        <v>0</v>
      </c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>
        <f t="shared" si="64"/>
        <v>0</v>
      </c>
      <c r="CK135" s="19">
        <f t="shared" si="65"/>
        <v>0</v>
      </c>
      <c r="CL135" s="19">
        <f t="shared" si="66"/>
        <v>0</v>
      </c>
      <c r="CN135" s="38"/>
      <c r="CO135" s="38"/>
    </row>
    <row r="136" spans="1:93" ht="15" customHeight="1" outlineLevel="1" x14ac:dyDescent="0.25">
      <c r="A136" s="22">
        <f t="shared" si="32"/>
        <v>129</v>
      </c>
      <c r="B136" s="239"/>
      <c r="C136" s="58" t="s">
        <v>197</v>
      </c>
      <c r="D136" s="53">
        <v>853</v>
      </c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36">
        <f t="shared" si="63"/>
        <v>0</v>
      </c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>
        <f t="shared" si="64"/>
        <v>0</v>
      </c>
      <c r="CK136" s="19">
        <f t="shared" si="65"/>
        <v>0</v>
      </c>
      <c r="CL136" s="19">
        <f t="shared" si="66"/>
        <v>0</v>
      </c>
      <c r="CN136" s="38"/>
      <c r="CO136" s="38"/>
    </row>
    <row r="137" spans="1:93" ht="15" customHeight="1" outlineLevel="1" x14ac:dyDescent="0.25">
      <c r="A137" s="22">
        <f t="shared" ref="A137:A200" si="67">A136+1</f>
        <v>130</v>
      </c>
      <c r="B137" s="239"/>
      <c r="C137" s="58" t="s">
        <v>198</v>
      </c>
      <c r="D137" s="53">
        <v>854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36">
        <f t="shared" si="63"/>
        <v>0</v>
      </c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>
        <f t="shared" si="64"/>
        <v>0</v>
      </c>
      <c r="CK137" s="19">
        <f t="shared" si="65"/>
        <v>0</v>
      </c>
      <c r="CL137" s="19">
        <f t="shared" si="66"/>
        <v>0</v>
      </c>
      <c r="CN137" s="38"/>
      <c r="CO137" s="38"/>
    </row>
    <row r="138" spans="1:93" ht="15" customHeight="1" outlineLevel="1" x14ac:dyDescent="0.25">
      <c r="A138" s="22">
        <f t="shared" si="67"/>
        <v>131</v>
      </c>
      <c r="B138" s="239"/>
      <c r="C138" s="58" t="s">
        <v>199</v>
      </c>
      <c r="D138" s="53">
        <v>855</v>
      </c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36">
        <f t="shared" si="63"/>
        <v>0</v>
      </c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>
        <f t="shared" si="64"/>
        <v>0</v>
      </c>
      <c r="CK138" s="19">
        <f t="shared" si="65"/>
        <v>0</v>
      </c>
      <c r="CL138" s="19">
        <f t="shared" si="66"/>
        <v>0</v>
      </c>
      <c r="CN138" s="38"/>
      <c r="CO138" s="38"/>
    </row>
    <row r="139" spans="1:93" ht="15" customHeight="1" outlineLevel="1" x14ac:dyDescent="0.25">
      <c r="A139" s="22">
        <f t="shared" si="67"/>
        <v>132</v>
      </c>
      <c r="B139" s="239"/>
      <c r="C139" s="58" t="s">
        <v>200</v>
      </c>
      <c r="D139" s="53">
        <v>856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36">
        <f t="shared" si="63"/>
        <v>0</v>
      </c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>
        <f t="shared" si="64"/>
        <v>0</v>
      </c>
      <c r="CK139" s="19">
        <f t="shared" si="65"/>
        <v>0</v>
      </c>
      <c r="CL139" s="19">
        <f t="shared" si="66"/>
        <v>0</v>
      </c>
      <c r="CN139" s="38"/>
      <c r="CO139" s="38"/>
    </row>
    <row r="140" spans="1:93" ht="15" customHeight="1" outlineLevel="1" x14ac:dyDescent="0.25">
      <c r="A140" s="22">
        <f t="shared" si="67"/>
        <v>133</v>
      </c>
      <c r="B140" s="239"/>
      <c r="C140" s="58" t="s">
        <v>167</v>
      </c>
      <c r="D140" s="53">
        <v>857</v>
      </c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36">
        <f t="shared" si="63"/>
        <v>0</v>
      </c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>
        <f t="shared" si="64"/>
        <v>0</v>
      </c>
      <c r="CK140" s="19">
        <f t="shared" si="65"/>
        <v>0</v>
      </c>
      <c r="CL140" s="19">
        <f t="shared" si="66"/>
        <v>0</v>
      </c>
      <c r="CN140" s="38"/>
      <c r="CO140" s="38"/>
    </row>
    <row r="141" spans="1:93" ht="15" customHeight="1" outlineLevel="1" x14ac:dyDescent="0.25">
      <c r="A141" s="22">
        <f t="shared" si="67"/>
        <v>134</v>
      </c>
      <c r="B141" s="239"/>
      <c r="C141" s="58" t="s">
        <v>201</v>
      </c>
      <c r="D141" s="53">
        <v>858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36">
        <f t="shared" si="63"/>
        <v>0</v>
      </c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>
        <f t="shared" si="64"/>
        <v>0</v>
      </c>
      <c r="CK141" s="19">
        <f t="shared" si="65"/>
        <v>0</v>
      </c>
      <c r="CL141" s="19">
        <f t="shared" si="66"/>
        <v>0</v>
      </c>
      <c r="CN141" s="38"/>
      <c r="CO141" s="38"/>
    </row>
    <row r="142" spans="1:93" ht="15" customHeight="1" outlineLevel="1" x14ac:dyDescent="0.25">
      <c r="A142" s="22">
        <f t="shared" si="67"/>
        <v>135</v>
      </c>
      <c r="B142" s="239"/>
      <c r="C142" s="58" t="s">
        <v>170</v>
      </c>
      <c r="D142" s="53">
        <v>859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36">
        <f t="shared" si="63"/>
        <v>0</v>
      </c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>
        <f t="shared" si="64"/>
        <v>0</v>
      </c>
      <c r="CK142" s="19">
        <f t="shared" si="65"/>
        <v>0</v>
      </c>
      <c r="CL142" s="19">
        <f t="shared" si="66"/>
        <v>0</v>
      </c>
      <c r="CN142" s="38"/>
      <c r="CO142" s="38"/>
    </row>
    <row r="143" spans="1:93" ht="15" customHeight="1" outlineLevel="1" x14ac:dyDescent="0.25">
      <c r="A143" s="22">
        <f t="shared" si="67"/>
        <v>136</v>
      </c>
      <c r="B143" s="239"/>
      <c r="C143" s="58" t="s">
        <v>130</v>
      </c>
      <c r="D143" s="53">
        <v>860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36">
        <f t="shared" si="63"/>
        <v>0</v>
      </c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>
        <f t="shared" si="64"/>
        <v>0</v>
      </c>
      <c r="CK143" s="19">
        <f t="shared" si="65"/>
        <v>0</v>
      </c>
      <c r="CL143" s="19">
        <f t="shared" si="66"/>
        <v>0</v>
      </c>
      <c r="CN143" s="38"/>
      <c r="CO143" s="38"/>
    </row>
    <row r="144" spans="1:93" ht="15" customHeight="1" outlineLevel="1" x14ac:dyDescent="0.25">
      <c r="A144" s="22">
        <f t="shared" si="67"/>
        <v>137</v>
      </c>
      <c r="B144" s="239"/>
      <c r="C144" s="249" t="s">
        <v>202</v>
      </c>
      <c r="D144" s="245"/>
      <c r="E144" s="44">
        <f>SUM(E133:E143)</f>
        <v>0</v>
      </c>
      <c r="F144" s="44">
        <f t="shared" ref="F144:CA144" si="68">SUM(F133:F143)</f>
        <v>0</v>
      </c>
      <c r="G144" s="44">
        <f t="shared" si="68"/>
        <v>0</v>
      </c>
      <c r="H144" s="44">
        <f t="shared" si="68"/>
        <v>0</v>
      </c>
      <c r="I144" s="44">
        <f t="shared" si="68"/>
        <v>0</v>
      </c>
      <c r="J144" s="44">
        <f t="shared" si="68"/>
        <v>0</v>
      </c>
      <c r="K144" s="44">
        <f t="shared" si="68"/>
        <v>0</v>
      </c>
      <c r="L144" s="44">
        <f t="shared" si="68"/>
        <v>0</v>
      </c>
      <c r="M144" s="44">
        <f t="shared" si="68"/>
        <v>0</v>
      </c>
      <c r="N144" s="44">
        <f t="shared" si="68"/>
        <v>0</v>
      </c>
      <c r="O144" s="44">
        <f t="shared" si="68"/>
        <v>0</v>
      </c>
      <c r="P144" s="44">
        <f t="shared" si="68"/>
        <v>0</v>
      </c>
      <c r="Q144" s="44">
        <f t="shared" si="68"/>
        <v>0</v>
      </c>
      <c r="R144" s="44">
        <f t="shared" si="68"/>
        <v>0</v>
      </c>
      <c r="S144" s="44">
        <f t="shared" si="68"/>
        <v>0</v>
      </c>
      <c r="T144" s="44">
        <f t="shared" si="68"/>
        <v>0</v>
      </c>
      <c r="U144" s="44">
        <f t="shared" si="68"/>
        <v>0</v>
      </c>
      <c r="V144" s="44">
        <f t="shared" si="68"/>
        <v>0</v>
      </c>
      <c r="W144" s="44">
        <f t="shared" si="68"/>
        <v>0</v>
      </c>
      <c r="X144" s="44">
        <f t="shared" si="68"/>
        <v>0</v>
      </c>
      <c r="Y144" s="44">
        <f t="shared" si="68"/>
        <v>0</v>
      </c>
      <c r="Z144" s="44">
        <f t="shared" si="68"/>
        <v>0</v>
      </c>
      <c r="AA144" s="44">
        <f t="shared" si="68"/>
        <v>0</v>
      </c>
      <c r="AB144" s="44">
        <f t="shared" si="68"/>
        <v>0</v>
      </c>
      <c r="AC144" s="44">
        <f t="shared" si="68"/>
        <v>0</v>
      </c>
      <c r="AD144" s="44">
        <f t="shared" si="68"/>
        <v>0</v>
      </c>
      <c r="AE144" s="44">
        <f t="shared" si="68"/>
        <v>0</v>
      </c>
      <c r="AF144" s="44">
        <f t="shared" si="68"/>
        <v>0</v>
      </c>
      <c r="AG144" s="44">
        <f t="shared" si="68"/>
        <v>0</v>
      </c>
      <c r="AH144" s="44">
        <f t="shared" si="68"/>
        <v>0</v>
      </c>
      <c r="AI144" s="44">
        <f t="shared" si="68"/>
        <v>0</v>
      </c>
      <c r="AJ144" s="44">
        <f t="shared" si="68"/>
        <v>0</v>
      </c>
      <c r="AK144" s="44">
        <f t="shared" si="68"/>
        <v>0</v>
      </c>
      <c r="AL144" s="44">
        <f t="shared" si="68"/>
        <v>0</v>
      </c>
      <c r="AM144" s="44">
        <f t="shared" si="68"/>
        <v>0</v>
      </c>
      <c r="AN144" s="44">
        <f t="shared" si="68"/>
        <v>0</v>
      </c>
      <c r="AO144" s="44">
        <f t="shared" si="68"/>
        <v>0</v>
      </c>
      <c r="AP144" s="44"/>
      <c r="AQ144" s="44">
        <f t="shared" si="68"/>
        <v>0</v>
      </c>
      <c r="AR144" s="44">
        <f t="shared" si="68"/>
        <v>0</v>
      </c>
      <c r="AS144" s="44">
        <f t="shared" si="68"/>
        <v>0</v>
      </c>
      <c r="AT144" s="44">
        <f t="shared" si="68"/>
        <v>0</v>
      </c>
      <c r="AU144" s="44">
        <f t="shared" si="68"/>
        <v>0</v>
      </c>
      <c r="AV144" s="44">
        <f t="shared" si="68"/>
        <v>0</v>
      </c>
      <c r="AW144" s="44">
        <f t="shared" si="68"/>
        <v>0</v>
      </c>
      <c r="AX144" s="44">
        <f t="shared" si="68"/>
        <v>0</v>
      </c>
      <c r="AY144" s="44">
        <f t="shared" si="68"/>
        <v>0</v>
      </c>
      <c r="AZ144" s="44">
        <f t="shared" si="68"/>
        <v>0</v>
      </c>
      <c r="BA144" s="44">
        <f t="shared" si="68"/>
        <v>0</v>
      </c>
      <c r="BB144" s="44">
        <f t="shared" si="68"/>
        <v>0</v>
      </c>
      <c r="BC144" s="44">
        <f t="shared" si="68"/>
        <v>0</v>
      </c>
      <c r="BD144" s="44">
        <f t="shared" si="68"/>
        <v>0</v>
      </c>
      <c r="BE144" s="44">
        <f t="shared" si="68"/>
        <v>0</v>
      </c>
      <c r="BF144" s="44">
        <f t="shared" si="68"/>
        <v>0</v>
      </c>
      <c r="BG144" s="44">
        <f t="shared" si="68"/>
        <v>0</v>
      </c>
      <c r="BH144" s="44">
        <f t="shared" si="68"/>
        <v>0</v>
      </c>
      <c r="BI144" s="44">
        <f t="shared" si="68"/>
        <v>0</v>
      </c>
      <c r="BJ144" s="44">
        <f t="shared" si="68"/>
        <v>0</v>
      </c>
      <c r="BK144" s="44">
        <f t="shared" si="68"/>
        <v>0</v>
      </c>
      <c r="BL144" s="44">
        <f t="shared" si="68"/>
        <v>0</v>
      </c>
      <c r="BM144" s="44">
        <f t="shared" si="68"/>
        <v>0</v>
      </c>
      <c r="BN144" s="44">
        <f t="shared" si="68"/>
        <v>0</v>
      </c>
      <c r="BO144" s="44">
        <f t="shared" si="68"/>
        <v>0</v>
      </c>
      <c r="BP144" s="44">
        <f t="shared" si="68"/>
        <v>0</v>
      </c>
      <c r="BQ144" s="44">
        <f t="shared" si="68"/>
        <v>0</v>
      </c>
      <c r="BR144" s="44">
        <f t="shared" si="68"/>
        <v>0</v>
      </c>
      <c r="BS144" s="44">
        <f t="shared" si="68"/>
        <v>0</v>
      </c>
      <c r="BT144" s="44">
        <f t="shared" si="68"/>
        <v>0</v>
      </c>
      <c r="BU144" s="44">
        <f t="shared" si="68"/>
        <v>0</v>
      </c>
      <c r="BV144" s="44">
        <f t="shared" si="68"/>
        <v>0</v>
      </c>
      <c r="BW144" s="44">
        <f t="shared" si="68"/>
        <v>0</v>
      </c>
      <c r="BX144" s="44">
        <f t="shared" si="68"/>
        <v>0</v>
      </c>
      <c r="BY144" s="44">
        <f t="shared" si="68"/>
        <v>0</v>
      </c>
      <c r="BZ144" s="44">
        <f t="shared" si="68"/>
        <v>0</v>
      </c>
      <c r="CA144" s="44">
        <f t="shared" si="68"/>
        <v>0</v>
      </c>
      <c r="CB144" s="44">
        <f t="shared" ref="CB144:CL144" si="69">SUM(CB133:CB143)</f>
        <v>0</v>
      </c>
      <c r="CC144" s="44">
        <f t="shared" si="69"/>
        <v>0</v>
      </c>
      <c r="CD144" s="44">
        <f t="shared" si="69"/>
        <v>0</v>
      </c>
      <c r="CE144" s="44">
        <f t="shared" si="69"/>
        <v>0</v>
      </c>
      <c r="CF144" s="44">
        <f t="shared" si="69"/>
        <v>0</v>
      </c>
      <c r="CG144" s="44">
        <f t="shared" si="69"/>
        <v>0</v>
      </c>
      <c r="CH144" s="44">
        <f t="shared" si="69"/>
        <v>0</v>
      </c>
      <c r="CI144" s="44">
        <f t="shared" si="69"/>
        <v>0</v>
      </c>
      <c r="CJ144" s="44">
        <f t="shared" si="69"/>
        <v>0</v>
      </c>
      <c r="CK144" s="44">
        <f t="shared" si="69"/>
        <v>0</v>
      </c>
      <c r="CL144" s="44">
        <f t="shared" si="69"/>
        <v>0</v>
      </c>
      <c r="CN144" s="38"/>
      <c r="CO144" s="38"/>
    </row>
    <row r="145" spans="1:93" ht="15" customHeight="1" outlineLevel="1" x14ac:dyDescent="0.25">
      <c r="A145" s="22">
        <f t="shared" si="67"/>
        <v>138</v>
      </c>
      <c r="B145" s="239"/>
      <c r="C145" s="55" t="s">
        <v>131</v>
      </c>
      <c r="D145" s="59">
        <v>861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36">
        <f t="shared" ref="AU145:AU151" si="70">SUM(F145:AT145)</f>
        <v>0</v>
      </c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>
        <f t="shared" si="64"/>
        <v>0</v>
      </c>
      <c r="CK145" s="19">
        <f t="shared" ref="CK145:CK151" si="71">CJ145+AU145</f>
        <v>0</v>
      </c>
      <c r="CL145" s="19">
        <f t="shared" ref="CL145:CL151" si="72">CK145+E145</f>
        <v>0</v>
      </c>
      <c r="CN145" s="38"/>
      <c r="CO145" s="38"/>
    </row>
    <row r="146" spans="1:93" ht="15" customHeight="1" outlineLevel="1" x14ac:dyDescent="0.25">
      <c r="A146" s="22">
        <f t="shared" si="67"/>
        <v>139</v>
      </c>
      <c r="B146" s="239"/>
      <c r="C146" s="58" t="s">
        <v>132</v>
      </c>
      <c r="D146" s="53">
        <v>862</v>
      </c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36">
        <f t="shared" si="70"/>
        <v>0</v>
      </c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>
        <f t="shared" si="64"/>
        <v>0</v>
      </c>
      <c r="CK146" s="19">
        <f t="shared" si="71"/>
        <v>0</v>
      </c>
      <c r="CL146" s="19">
        <f t="shared" si="72"/>
        <v>0</v>
      </c>
      <c r="CN146" s="38"/>
      <c r="CO146" s="38"/>
    </row>
    <row r="147" spans="1:93" ht="15" customHeight="1" outlineLevel="1" x14ac:dyDescent="0.25">
      <c r="A147" s="22">
        <f t="shared" si="67"/>
        <v>140</v>
      </c>
      <c r="B147" s="239"/>
      <c r="C147" s="58" t="s">
        <v>203</v>
      </c>
      <c r="D147" s="53">
        <v>863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36">
        <f t="shared" si="70"/>
        <v>0</v>
      </c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>
        <f t="shared" si="64"/>
        <v>0</v>
      </c>
      <c r="CK147" s="19">
        <f t="shared" si="71"/>
        <v>0</v>
      </c>
      <c r="CL147" s="19">
        <f t="shared" si="72"/>
        <v>0</v>
      </c>
      <c r="CN147" s="38"/>
      <c r="CO147" s="38"/>
    </row>
    <row r="148" spans="1:93" ht="15" customHeight="1" outlineLevel="1" x14ac:dyDescent="0.25">
      <c r="A148" s="22">
        <f t="shared" si="67"/>
        <v>141</v>
      </c>
      <c r="B148" s="239"/>
      <c r="C148" s="58" t="s">
        <v>175</v>
      </c>
      <c r="D148" s="53">
        <v>864</v>
      </c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36">
        <f t="shared" si="70"/>
        <v>0</v>
      </c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>
        <f t="shared" si="64"/>
        <v>0</v>
      </c>
      <c r="CK148" s="19">
        <f t="shared" si="71"/>
        <v>0</v>
      </c>
      <c r="CL148" s="19">
        <f t="shared" si="72"/>
        <v>0</v>
      </c>
      <c r="CN148" s="38"/>
      <c r="CO148" s="38"/>
    </row>
    <row r="149" spans="1:93" ht="15" customHeight="1" outlineLevel="1" x14ac:dyDescent="0.25">
      <c r="A149" s="22">
        <f t="shared" si="67"/>
        <v>142</v>
      </c>
      <c r="B149" s="239"/>
      <c r="C149" s="58" t="s">
        <v>176</v>
      </c>
      <c r="D149" s="53">
        <v>865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36">
        <f t="shared" si="70"/>
        <v>0</v>
      </c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>
        <f t="shared" si="64"/>
        <v>0</v>
      </c>
      <c r="CK149" s="19">
        <f t="shared" si="71"/>
        <v>0</v>
      </c>
      <c r="CL149" s="19">
        <f t="shared" si="72"/>
        <v>0</v>
      </c>
      <c r="CN149" s="38"/>
      <c r="CO149" s="38"/>
    </row>
    <row r="150" spans="1:93" ht="15" customHeight="1" outlineLevel="1" x14ac:dyDescent="0.25">
      <c r="A150" s="22">
        <f t="shared" si="67"/>
        <v>143</v>
      </c>
      <c r="B150" s="239"/>
      <c r="C150" s="58" t="s">
        <v>204</v>
      </c>
      <c r="D150" s="53">
        <v>866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36">
        <f t="shared" si="70"/>
        <v>0</v>
      </c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>
        <f t="shared" si="64"/>
        <v>0</v>
      </c>
      <c r="CK150" s="19">
        <f t="shared" si="71"/>
        <v>0</v>
      </c>
      <c r="CL150" s="19">
        <f t="shared" si="72"/>
        <v>0</v>
      </c>
      <c r="CN150" s="38"/>
      <c r="CO150" s="38"/>
    </row>
    <row r="151" spans="1:93" ht="15" customHeight="1" outlineLevel="1" x14ac:dyDescent="0.25">
      <c r="A151" s="22">
        <f t="shared" si="67"/>
        <v>144</v>
      </c>
      <c r="B151" s="239"/>
      <c r="C151" s="58" t="s">
        <v>178</v>
      </c>
      <c r="D151" s="53">
        <v>867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36">
        <f t="shared" si="70"/>
        <v>0</v>
      </c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>
        <f t="shared" si="64"/>
        <v>0</v>
      </c>
      <c r="CK151" s="19">
        <f t="shared" si="71"/>
        <v>0</v>
      </c>
      <c r="CL151" s="19">
        <f t="shared" si="72"/>
        <v>0</v>
      </c>
      <c r="CN151" s="38"/>
      <c r="CO151" s="38"/>
    </row>
    <row r="152" spans="1:93" ht="15" customHeight="1" outlineLevel="1" x14ac:dyDescent="0.25">
      <c r="A152" s="22">
        <f t="shared" si="67"/>
        <v>145</v>
      </c>
      <c r="B152" s="240"/>
      <c r="C152" s="249" t="s">
        <v>205</v>
      </c>
      <c r="D152" s="245"/>
      <c r="E152" s="44">
        <f>SUM(E145:E151)</f>
        <v>0</v>
      </c>
      <c r="F152" s="44">
        <f t="shared" ref="F152:CA152" si="73">SUM(F145:F151)</f>
        <v>0</v>
      </c>
      <c r="G152" s="44">
        <f t="shared" si="73"/>
        <v>0</v>
      </c>
      <c r="H152" s="44">
        <f t="shared" si="73"/>
        <v>0</v>
      </c>
      <c r="I152" s="44">
        <f t="shared" si="73"/>
        <v>0</v>
      </c>
      <c r="J152" s="44">
        <f t="shared" si="73"/>
        <v>0</v>
      </c>
      <c r="K152" s="44">
        <f t="shared" si="73"/>
        <v>0</v>
      </c>
      <c r="L152" s="44">
        <f t="shared" si="73"/>
        <v>0</v>
      </c>
      <c r="M152" s="44">
        <f t="shared" si="73"/>
        <v>0</v>
      </c>
      <c r="N152" s="44">
        <f t="shared" si="73"/>
        <v>0</v>
      </c>
      <c r="O152" s="44">
        <f t="shared" si="73"/>
        <v>0</v>
      </c>
      <c r="P152" s="44">
        <f t="shared" si="73"/>
        <v>0</v>
      </c>
      <c r="Q152" s="44">
        <f t="shared" si="73"/>
        <v>0</v>
      </c>
      <c r="R152" s="44">
        <f t="shared" si="73"/>
        <v>0</v>
      </c>
      <c r="S152" s="44">
        <f t="shared" si="73"/>
        <v>0</v>
      </c>
      <c r="T152" s="44">
        <f t="shared" si="73"/>
        <v>0</v>
      </c>
      <c r="U152" s="44">
        <f t="shared" si="73"/>
        <v>0</v>
      </c>
      <c r="V152" s="44">
        <f t="shared" si="73"/>
        <v>0</v>
      </c>
      <c r="W152" s="44">
        <f t="shared" si="73"/>
        <v>0</v>
      </c>
      <c r="X152" s="44">
        <f t="shared" si="73"/>
        <v>0</v>
      </c>
      <c r="Y152" s="44">
        <f t="shared" si="73"/>
        <v>0</v>
      </c>
      <c r="Z152" s="44">
        <f t="shared" si="73"/>
        <v>0</v>
      </c>
      <c r="AA152" s="44">
        <f t="shared" si="73"/>
        <v>0</v>
      </c>
      <c r="AB152" s="44">
        <f t="shared" si="73"/>
        <v>0</v>
      </c>
      <c r="AC152" s="44">
        <f t="shared" si="73"/>
        <v>0</v>
      </c>
      <c r="AD152" s="44">
        <f t="shared" si="73"/>
        <v>0</v>
      </c>
      <c r="AE152" s="44">
        <f t="shared" si="73"/>
        <v>0</v>
      </c>
      <c r="AF152" s="44">
        <f t="shared" si="73"/>
        <v>0</v>
      </c>
      <c r="AG152" s="44">
        <f t="shared" si="73"/>
        <v>0</v>
      </c>
      <c r="AH152" s="44">
        <f t="shared" si="73"/>
        <v>0</v>
      </c>
      <c r="AI152" s="44">
        <f t="shared" si="73"/>
        <v>0</v>
      </c>
      <c r="AJ152" s="44">
        <f t="shared" si="73"/>
        <v>0</v>
      </c>
      <c r="AK152" s="44">
        <f t="shared" si="73"/>
        <v>0</v>
      </c>
      <c r="AL152" s="44">
        <f t="shared" si="73"/>
        <v>0</v>
      </c>
      <c r="AM152" s="44">
        <f t="shared" si="73"/>
        <v>0</v>
      </c>
      <c r="AN152" s="44">
        <f t="shared" si="73"/>
        <v>0</v>
      </c>
      <c r="AO152" s="44">
        <f t="shared" si="73"/>
        <v>0</v>
      </c>
      <c r="AP152" s="44"/>
      <c r="AQ152" s="44">
        <f t="shared" si="73"/>
        <v>0</v>
      </c>
      <c r="AR152" s="44">
        <f t="shared" si="73"/>
        <v>0</v>
      </c>
      <c r="AS152" s="44">
        <f t="shared" si="73"/>
        <v>0</v>
      </c>
      <c r="AT152" s="44">
        <f t="shared" si="73"/>
        <v>0</v>
      </c>
      <c r="AU152" s="44">
        <f t="shared" si="73"/>
        <v>0</v>
      </c>
      <c r="AV152" s="44">
        <f t="shared" si="73"/>
        <v>0</v>
      </c>
      <c r="AW152" s="44">
        <f t="shared" si="73"/>
        <v>0</v>
      </c>
      <c r="AX152" s="44">
        <f t="shared" si="73"/>
        <v>0</v>
      </c>
      <c r="AY152" s="44">
        <f t="shared" si="73"/>
        <v>0</v>
      </c>
      <c r="AZ152" s="44">
        <f t="shared" si="73"/>
        <v>0</v>
      </c>
      <c r="BA152" s="44">
        <f t="shared" si="73"/>
        <v>0</v>
      </c>
      <c r="BB152" s="44">
        <f t="shared" si="73"/>
        <v>0</v>
      </c>
      <c r="BC152" s="44">
        <f t="shared" si="73"/>
        <v>0</v>
      </c>
      <c r="BD152" s="44">
        <f t="shared" si="73"/>
        <v>0</v>
      </c>
      <c r="BE152" s="44">
        <f t="shared" si="73"/>
        <v>0</v>
      </c>
      <c r="BF152" s="44">
        <f t="shared" si="73"/>
        <v>0</v>
      </c>
      <c r="BG152" s="44">
        <f t="shared" si="73"/>
        <v>0</v>
      </c>
      <c r="BH152" s="44">
        <f t="shared" si="73"/>
        <v>0</v>
      </c>
      <c r="BI152" s="44">
        <f t="shared" si="73"/>
        <v>0</v>
      </c>
      <c r="BJ152" s="44">
        <f t="shared" si="73"/>
        <v>0</v>
      </c>
      <c r="BK152" s="44">
        <f t="shared" si="73"/>
        <v>0</v>
      </c>
      <c r="BL152" s="44">
        <f t="shared" si="73"/>
        <v>0</v>
      </c>
      <c r="BM152" s="44">
        <f t="shared" si="73"/>
        <v>0</v>
      </c>
      <c r="BN152" s="44">
        <f t="shared" si="73"/>
        <v>0</v>
      </c>
      <c r="BO152" s="44">
        <f t="shared" si="73"/>
        <v>0</v>
      </c>
      <c r="BP152" s="44">
        <f t="shared" si="73"/>
        <v>0</v>
      </c>
      <c r="BQ152" s="44">
        <f t="shared" si="73"/>
        <v>0</v>
      </c>
      <c r="BR152" s="44">
        <f t="shared" si="73"/>
        <v>0</v>
      </c>
      <c r="BS152" s="44">
        <f t="shared" si="73"/>
        <v>0</v>
      </c>
      <c r="BT152" s="44">
        <f t="shared" si="73"/>
        <v>0</v>
      </c>
      <c r="BU152" s="44">
        <f t="shared" si="73"/>
        <v>0</v>
      </c>
      <c r="BV152" s="44">
        <f t="shared" si="73"/>
        <v>0</v>
      </c>
      <c r="BW152" s="44">
        <f t="shared" si="73"/>
        <v>0</v>
      </c>
      <c r="BX152" s="44">
        <f t="shared" si="73"/>
        <v>0</v>
      </c>
      <c r="BY152" s="44">
        <f t="shared" si="73"/>
        <v>0</v>
      </c>
      <c r="BZ152" s="44">
        <f t="shared" si="73"/>
        <v>0</v>
      </c>
      <c r="CA152" s="44">
        <f t="shared" si="73"/>
        <v>0</v>
      </c>
      <c r="CB152" s="44">
        <f t="shared" ref="CB152:CL152" si="74">SUM(CB145:CB151)</f>
        <v>0</v>
      </c>
      <c r="CC152" s="44">
        <f t="shared" si="74"/>
        <v>0</v>
      </c>
      <c r="CD152" s="44">
        <f t="shared" si="74"/>
        <v>0</v>
      </c>
      <c r="CE152" s="44">
        <f t="shared" si="74"/>
        <v>0</v>
      </c>
      <c r="CF152" s="44">
        <f t="shared" si="74"/>
        <v>0</v>
      </c>
      <c r="CG152" s="44">
        <f t="shared" si="74"/>
        <v>0</v>
      </c>
      <c r="CH152" s="44">
        <f t="shared" si="74"/>
        <v>0</v>
      </c>
      <c r="CI152" s="44">
        <f t="shared" si="74"/>
        <v>0</v>
      </c>
      <c r="CJ152" s="44">
        <f t="shared" si="74"/>
        <v>0</v>
      </c>
      <c r="CK152" s="44">
        <f t="shared" si="74"/>
        <v>0</v>
      </c>
      <c r="CL152" s="44">
        <f t="shared" si="74"/>
        <v>0</v>
      </c>
      <c r="CN152" s="38"/>
      <c r="CO152" s="38"/>
    </row>
    <row r="153" spans="1:93" ht="15" customHeight="1" outlineLevel="1" x14ac:dyDescent="0.25">
      <c r="A153" s="22">
        <f t="shared" si="67"/>
        <v>146</v>
      </c>
      <c r="B153" s="246" t="s">
        <v>206</v>
      </c>
      <c r="C153" s="246"/>
      <c r="D153" s="246"/>
      <c r="E153" s="44">
        <f>+E152+E144</f>
        <v>0</v>
      </c>
      <c r="F153" s="44">
        <f t="shared" ref="F153:CA153" si="75">+F152+F144</f>
        <v>0</v>
      </c>
      <c r="G153" s="44">
        <f t="shared" si="75"/>
        <v>0</v>
      </c>
      <c r="H153" s="44">
        <f t="shared" si="75"/>
        <v>0</v>
      </c>
      <c r="I153" s="44">
        <f t="shared" si="75"/>
        <v>0</v>
      </c>
      <c r="J153" s="44">
        <f t="shared" si="75"/>
        <v>0</v>
      </c>
      <c r="K153" s="44">
        <f t="shared" si="75"/>
        <v>0</v>
      </c>
      <c r="L153" s="44">
        <f t="shared" si="75"/>
        <v>0</v>
      </c>
      <c r="M153" s="44">
        <f t="shared" si="75"/>
        <v>0</v>
      </c>
      <c r="N153" s="44">
        <f t="shared" si="75"/>
        <v>0</v>
      </c>
      <c r="O153" s="44">
        <f t="shared" si="75"/>
        <v>0</v>
      </c>
      <c r="P153" s="44">
        <f t="shared" si="75"/>
        <v>0</v>
      </c>
      <c r="Q153" s="44">
        <f t="shared" si="75"/>
        <v>0</v>
      </c>
      <c r="R153" s="44">
        <f t="shared" si="75"/>
        <v>0</v>
      </c>
      <c r="S153" s="44">
        <f t="shared" si="75"/>
        <v>0</v>
      </c>
      <c r="T153" s="44">
        <f t="shared" si="75"/>
        <v>0</v>
      </c>
      <c r="U153" s="44">
        <f t="shared" si="75"/>
        <v>0</v>
      </c>
      <c r="V153" s="44">
        <f t="shared" si="75"/>
        <v>0</v>
      </c>
      <c r="W153" s="44">
        <f t="shared" si="75"/>
        <v>0</v>
      </c>
      <c r="X153" s="44">
        <f t="shared" si="75"/>
        <v>0</v>
      </c>
      <c r="Y153" s="44">
        <f t="shared" si="75"/>
        <v>0</v>
      </c>
      <c r="Z153" s="44">
        <f t="shared" si="75"/>
        <v>0</v>
      </c>
      <c r="AA153" s="44">
        <f t="shared" si="75"/>
        <v>0</v>
      </c>
      <c r="AB153" s="44">
        <f t="shared" si="75"/>
        <v>0</v>
      </c>
      <c r="AC153" s="44">
        <f t="shared" si="75"/>
        <v>0</v>
      </c>
      <c r="AD153" s="44">
        <f t="shared" si="75"/>
        <v>0</v>
      </c>
      <c r="AE153" s="44">
        <f t="shared" si="75"/>
        <v>0</v>
      </c>
      <c r="AF153" s="44">
        <f t="shared" si="75"/>
        <v>0</v>
      </c>
      <c r="AG153" s="44">
        <f t="shared" si="75"/>
        <v>0</v>
      </c>
      <c r="AH153" s="44">
        <f t="shared" si="75"/>
        <v>0</v>
      </c>
      <c r="AI153" s="44">
        <f t="shared" si="75"/>
        <v>0</v>
      </c>
      <c r="AJ153" s="44">
        <f t="shared" si="75"/>
        <v>0</v>
      </c>
      <c r="AK153" s="44">
        <f t="shared" si="75"/>
        <v>0</v>
      </c>
      <c r="AL153" s="44">
        <f t="shared" si="75"/>
        <v>0</v>
      </c>
      <c r="AM153" s="44">
        <f t="shared" si="75"/>
        <v>0</v>
      </c>
      <c r="AN153" s="44">
        <f t="shared" si="75"/>
        <v>0</v>
      </c>
      <c r="AO153" s="44">
        <f t="shared" si="75"/>
        <v>0</v>
      </c>
      <c r="AP153" s="44"/>
      <c r="AQ153" s="44">
        <f t="shared" si="75"/>
        <v>0</v>
      </c>
      <c r="AR153" s="44">
        <f t="shared" si="75"/>
        <v>0</v>
      </c>
      <c r="AS153" s="44">
        <f t="shared" si="75"/>
        <v>0</v>
      </c>
      <c r="AT153" s="44">
        <f t="shared" si="75"/>
        <v>0</v>
      </c>
      <c r="AU153" s="44">
        <f t="shared" si="75"/>
        <v>0</v>
      </c>
      <c r="AV153" s="44">
        <f t="shared" si="75"/>
        <v>0</v>
      </c>
      <c r="AW153" s="44">
        <f t="shared" si="75"/>
        <v>0</v>
      </c>
      <c r="AX153" s="44">
        <f t="shared" si="75"/>
        <v>0</v>
      </c>
      <c r="AY153" s="44">
        <f t="shared" si="75"/>
        <v>0</v>
      </c>
      <c r="AZ153" s="44">
        <f t="shared" si="75"/>
        <v>0</v>
      </c>
      <c r="BA153" s="44">
        <f t="shared" si="75"/>
        <v>0</v>
      </c>
      <c r="BB153" s="44">
        <f t="shared" si="75"/>
        <v>0</v>
      </c>
      <c r="BC153" s="44">
        <f t="shared" si="75"/>
        <v>0</v>
      </c>
      <c r="BD153" s="44">
        <f t="shared" si="75"/>
        <v>0</v>
      </c>
      <c r="BE153" s="44">
        <f t="shared" si="75"/>
        <v>0</v>
      </c>
      <c r="BF153" s="44">
        <f t="shared" si="75"/>
        <v>0</v>
      </c>
      <c r="BG153" s="44">
        <f t="shared" si="75"/>
        <v>0</v>
      </c>
      <c r="BH153" s="44">
        <f t="shared" si="75"/>
        <v>0</v>
      </c>
      <c r="BI153" s="44">
        <f t="shared" si="75"/>
        <v>0</v>
      </c>
      <c r="BJ153" s="44">
        <f t="shared" si="75"/>
        <v>0</v>
      </c>
      <c r="BK153" s="44">
        <f t="shared" si="75"/>
        <v>0</v>
      </c>
      <c r="BL153" s="44">
        <f t="shared" si="75"/>
        <v>0</v>
      </c>
      <c r="BM153" s="44">
        <f t="shared" si="75"/>
        <v>0</v>
      </c>
      <c r="BN153" s="44">
        <f t="shared" si="75"/>
        <v>0</v>
      </c>
      <c r="BO153" s="44">
        <f t="shared" si="75"/>
        <v>0</v>
      </c>
      <c r="BP153" s="44">
        <f t="shared" si="75"/>
        <v>0</v>
      </c>
      <c r="BQ153" s="44">
        <f t="shared" si="75"/>
        <v>0</v>
      </c>
      <c r="BR153" s="44">
        <f t="shared" si="75"/>
        <v>0</v>
      </c>
      <c r="BS153" s="44">
        <f t="shared" si="75"/>
        <v>0</v>
      </c>
      <c r="BT153" s="44">
        <f t="shared" si="75"/>
        <v>0</v>
      </c>
      <c r="BU153" s="44">
        <f t="shared" si="75"/>
        <v>0</v>
      </c>
      <c r="BV153" s="44">
        <f t="shared" si="75"/>
        <v>0</v>
      </c>
      <c r="BW153" s="44">
        <f t="shared" si="75"/>
        <v>0</v>
      </c>
      <c r="BX153" s="44">
        <f t="shared" si="75"/>
        <v>0</v>
      </c>
      <c r="BY153" s="44">
        <f t="shared" si="75"/>
        <v>0</v>
      </c>
      <c r="BZ153" s="44">
        <f t="shared" si="75"/>
        <v>0</v>
      </c>
      <c r="CA153" s="44">
        <f t="shared" si="75"/>
        <v>0</v>
      </c>
      <c r="CB153" s="44">
        <f t="shared" ref="CB153:CL153" si="76">+CB152+CB144</f>
        <v>0</v>
      </c>
      <c r="CC153" s="44">
        <f t="shared" si="76"/>
        <v>0</v>
      </c>
      <c r="CD153" s="44">
        <f t="shared" si="76"/>
        <v>0</v>
      </c>
      <c r="CE153" s="44">
        <f t="shared" si="76"/>
        <v>0</v>
      </c>
      <c r="CF153" s="44">
        <f t="shared" si="76"/>
        <v>0</v>
      </c>
      <c r="CG153" s="44">
        <f t="shared" si="76"/>
        <v>0</v>
      </c>
      <c r="CH153" s="44">
        <f t="shared" si="76"/>
        <v>0</v>
      </c>
      <c r="CI153" s="44">
        <f t="shared" si="76"/>
        <v>0</v>
      </c>
      <c r="CJ153" s="44">
        <f t="shared" si="76"/>
        <v>0</v>
      </c>
      <c r="CK153" s="44">
        <f t="shared" si="76"/>
        <v>0</v>
      </c>
      <c r="CL153" s="44">
        <f t="shared" si="76"/>
        <v>0</v>
      </c>
      <c r="CN153" s="38"/>
      <c r="CO153" s="38"/>
    </row>
    <row r="154" spans="1:93" ht="15" customHeight="1" outlineLevel="1" x14ac:dyDescent="0.25">
      <c r="A154" s="22">
        <f t="shared" si="67"/>
        <v>147</v>
      </c>
      <c r="B154" s="224" t="s">
        <v>207</v>
      </c>
      <c r="C154" s="2" t="s">
        <v>161</v>
      </c>
      <c r="D154" s="48">
        <v>870</v>
      </c>
      <c r="E154" s="36">
        <v>1548118.12</v>
      </c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>
        <v>-51964.514395011822</v>
      </c>
      <c r="Q154" s="36"/>
      <c r="R154" s="36"/>
      <c r="S154" s="36"/>
      <c r="T154" s="36"/>
      <c r="U154" s="36"/>
      <c r="V154" s="36"/>
      <c r="W154" s="36">
        <v>74313.305493628606</v>
      </c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>
        <f t="shared" ref="AU154:AU165" si="77">SUM(F154:AT154)</f>
        <v>22348.791098616784</v>
      </c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36">
        <v>8027.3373039715625</v>
      </c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>
        <f t="shared" ref="CJ154:CJ176" si="78">SUM(AV154:CI154)</f>
        <v>8027.3373039715625</v>
      </c>
      <c r="CK154" s="19">
        <f t="shared" ref="CK154:CK165" si="79">CJ154+AU154</f>
        <v>30376.128402588347</v>
      </c>
      <c r="CL154" s="19">
        <f t="shared" ref="CL154:CL165" si="80">CK154+E154</f>
        <v>1578494.2484025885</v>
      </c>
      <c r="CN154" s="38"/>
      <c r="CO154" s="38"/>
    </row>
    <row r="155" spans="1:93" ht="15" customHeight="1" outlineLevel="1" x14ac:dyDescent="0.25">
      <c r="A155" s="22">
        <f t="shared" si="67"/>
        <v>148</v>
      </c>
      <c r="B155" s="239"/>
      <c r="C155" s="2" t="s">
        <v>208</v>
      </c>
      <c r="D155" s="48">
        <v>871</v>
      </c>
      <c r="E155" s="36">
        <v>382768.04</v>
      </c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>
        <v>-15484.70698532063</v>
      </c>
      <c r="Q155" s="36"/>
      <c r="R155" s="36"/>
      <c r="S155" s="36"/>
      <c r="T155" s="36"/>
      <c r="U155" s="36"/>
      <c r="V155" s="36"/>
      <c r="W155" s="36">
        <v>22144.337805837691</v>
      </c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>
        <f t="shared" si="77"/>
        <v>6659.6308205170608</v>
      </c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36">
        <v>2392.0355548682905</v>
      </c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>
        <f t="shared" si="78"/>
        <v>2392.0355548682905</v>
      </c>
      <c r="CK155" s="19">
        <f t="shared" si="79"/>
        <v>9051.6663753853518</v>
      </c>
      <c r="CL155" s="19">
        <f t="shared" si="80"/>
        <v>391819.70637538534</v>
      </c>
      <c r="CN155" s="38"/>
      <c r="CO155" s="38"/>
    </row>
    <row r="156" spans="1:93" ht="15" customHeight="1" outlineLevel="1" x14ac:dyDescent="0.25">
      <c r="A156" s="22">
        <f t="shared" si="67"/>
        <v>149</v>
      </c>
      <c r="B156" s="239"/>
      <c r="C156" s="2" t="s">
        <v>197</v>
      </c>
      <c r="D156" s="48">
        <v>872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36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36">
        <f t="shared" si="77"/>
        <v>0</v>
      </c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>
        <f t="shared" si="78"/>
        <v>0</v>
      </c>
      <c r="CK156" s="19">
        <f t="shared" si="79"/>
        <v>0</v>
      </c>
      <c r="CL156" s="19">
        <f t="shared" si="80"/>
        <v>0</v>
      </c>
      <c r="CN156" s="38"/>
      <c r="CO156" s="38"/>
    </row>
    <row r="157" spans="1:93" ht="15" customHeight="1" outlineLevel="1" x14ac:dyDescent="0.25">
      <c r="A157" s="22">
        <f t="shared" si="67"/>
        <v>150</v>
      </c>
      <c r="B157" s="239"/>
      <c r="C157" s="2" t="s">
        <v>209</v>
      </c>
      <c r="D157" s="48">
        <v>873</v>
      </c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36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36">
        <f t="shared" si="77"/>
        <v>0</v>
      </c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>
        <f t="shared" si="78"/>
        <v>0</v>
      </c>
      <c r="CK157" s="19">
        <f t="shared" si="79"/>
        <v>0</v>
      </c>
      <c r="CL157" s="19">
        <f t="shared" si="80"/>
        <v>0</v>
      </c>
      <c r="CN157" s="38"/>
      <c r="CO157" s="38"/>
    </row>
    <row r="158" spans="1:93" ht="15" customHeight="1" outlineLevel="1" x14ac:dyDescent="0.25">
      <c r="A158" s="22">
        <f t="shared" si="67"/>
        <v>151</v>
      </c>
      <c r="B158" s="239"/>
      <c r="C158" s="2" t="s">
        <v>210</v>
      </c>
      <c r="D158" s="48">
        <v>874</v>
      </c>
      <c r="E158" s="36">
        <v>20725863.5</v>
      </c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>
        <v>-41511.502941650338</v>
      </c>
      <c r="Q158" s="36"/>
      <c r="R158" s="36"/>
      <c r="S158" s="36"/>
      <c r="T158" s="36"/>
      <c r="U158" s="36"/>
      <c r="V158" s="36"/>
      <c r="W158" s="36">
        <v>59364.684448944769</v>
      </c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>
        <f t="shared" si="77"/>
        <v>17853.18150729443</v>
      </c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36">
        <v>6412.5844335691945</v>
      </c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>
        <f t="shared" si="78"/>
        <v>6412.5844335691945</v>
      </c>
      <c r="CK158" s="19">
        <f t="shared" si="79"/>
        <v>24265.765940863625</v>
      </c>
      <c r="CL158" s="19">
        <f t="shared" si="80"/>
        <v>20750129.265940864</v>
      </c>
      <c r="CN158" s="38"/>
      <c r="CO158" s="38"/>
    </row>
    <row r="159" spans="1:93" ht="15" customHeight="1" outlineLevel="1" x14ac:dyDescent="0.25">
      <c r="A159" s="22">
        <f t="shared" si="67"/>
        <v>152</v>
      </c>
      <c r="B159" s="239"/>
      <c r="C159" s="2" t="s">
        <v>211</v>
      </c>
      <c r="D159" s="48">
        <v>875</v>
      </c>
      <c r="E159" s="36">
        <v>1725127.87</v>
      </c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>
        <v>-17737.052986508163</v>
      </c>
      <c r="Q159" s="36"/>
      <c r="R159" s="36"/>
      <c r="S159" s="36"/>
      <c r="T159" s="36"/>
      <c r="U159" s="36"/>
      <c r="V159" s="36"/>
      <c r="W159" s="36">
        <v>25365.368126476442</v>
      </c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>
        <f t="shared" si="77"/>
        <v>7628.3151399682793</v>
      </c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36">
        <v>2739.971858849598</v>
      </c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>
        <f t="shared" si="78"/>
        <v>2739.971858849598</v>
      </c>
      <c r="CK159" s="19">
        <f t="shared" si="79"/>
        <v>10368.286998817877</v>
      </c>
      <c r="CL159" s="19">
        <f t="shared" si="80"/>
        <v>1735496.156998818</v>
      </c>
      <c r="CN159" s="38"/>
      <c r="CO159" s="38"/>
    </row>
    <row r="160" spans="1:93" ht="15" customHeight="1" outlineLevel="1" x14ac:dyDescent="0.25">
      <c r="A160" s="22">
        <f t="shared" si="67"/>
        <v>153</v>
      </c>
      <c r="B160" s="239"/>
      <c r="C160" s="2" t="s">
        <v>212</v>
      </c>
      <c r="D160" s="48">
        <v>876</v>
      </c>
      <c r="E160" s="36">
        <v>1108151.6100000001</v>
      </c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>
        <v>-12938.493040116766</v>
      </c>
      <c r="Q160" s="36"/>
      <c r="R160" s="36"/>
      <c r="S160" s="36"/>
      <c r="T160" s="36"/>
      <c r="U160" s="36"/>
      <c r="V160" s="36"/>
      <c r="W160" s="36">
        <v>18503.053422350113</v>
      </c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>
        <f t="shared" si="77"/>
        <v>5564.5603822333469</v>
      </c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36">
        <v>1998.7033275937952</v>
      </c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>
        <f t="shared" si="78"/>
        <v>1998.7033275937952</v>
      </c>
      <c r="CK160" s="19">
        <f t="shared" si="79"/>
        <v>7563.2637098271425</v>
      </c>
      <c r="CL160" s="19">
        <f t="shared" si="80"/>
        <v>1115714.8737098272</v>
      </c>
      <c r="CN160" s="38"/>
      <c r="CO160" s="38"/>
    </row>
    <row r="161" spans="1:93" ht="15" customHeight="1" outlineLevel="1" x14ac:dyDescent="0.25">
      <c r="A161" s="22">
        <f t="shared" si="67"/>
        <v>154</v>
      </c>
      <c r="B161" s="239"/>
      <c r="C161" s="2" t="s">
        <v>213</v>
      </c>
      <c r="D161" s="48">
        <v>877</v>
      </c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36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36">
        <f t="shared" si="77"/>
        <v>0</v>
      </c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>
        <f t="shared" si="78"/>
        <v>0</v>
      </c>
      <c r="CK161" s="19">
        <f t="shared" si="79"/>
        <v>0</v>
      </c>
      <c r="CL161" s="19">
        <f t="shared" si="80"/>
        <v>0</v>
      </c>
      <c r="CN161" s="38"/>
      <c r="CO161" s="38"/>
    </row>
    <row r="162" spans="1:93" ht="15" customHeight="1" outlineLevel="1" x14ac:dyDescent="0.25">
      <c r="A162" s="22">
        <f t="shared" si="67"/>
        <v>155</v>
      </c>
      <c r="B162" s="239"/>
      <c r="C162" s="2" t="s">
        <v>214</v>
      </c>
      <c r="D162" s="48">
        <v>878</v>
      </c>
      <c r="E162" s="36">
        <v>2382679.9</v>
      </c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>
        <v>-23731.098033993308</v>
      </c>
      <c r="Q162" s="36"/>
      <c r="R162" s="36"/>
      <c r="S162" s="36"/>
      <c r="T162" s="36"/>
      <c r="U162" s="36"/>
      <c r="V162" s="36"/>
      <c r="W162" s="36">
        <v>33937.319696548133</v>
      </c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>
        <f t="shared" si="77"/>
        <v>10206.221662554824</v>
      </c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36">
        <v>3665.9156874708888</v>
      </c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>
        <f t="shared" si="78"/>
        <v>3665.9156874708888</v>
      </c>
      <c r="CK162" s="19">
        <f t="shared" si="79"/>
        <v>13872.137350025714</v>
      </c>
      <c r="CL162" s="19">
        <f t="shared" si="80"/>
        <v>2396552.0373500255</v>
      </c>
      <c r="CN162" s="38"/>
      <c r="CO162" s="38"/>
    </row>
    <row r="163" spans="1:93" ht="15" customHeight="1" outlineLevel="1" x14ac:dyDescent="0.25">
      <c r="A163" s="22">
        <f t="shared" si="67"/>
        <v>156</v>
      </c>
      <c r="B163" s="239"/>
      <c r="C163" s="2" t="s">
        <v>215</v>
      </c>
      <c r="D163" s="48">
        <v>879</v>
      </c>
      <c r="E163" s="36">
        <v>2053332.07</v>
      </c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>
        <v>-13178.429446039627</v>
      </c>
      <c r="Q163" s="36"/>
      <c r="R163" s="36"/>
      <c r="S163" s="36"/>
      <c r="T163" s="36"/>
      <c r="U163" s="36"/>
      <c r="V163" s="36"/>
      <c r="W163" s="36">
        <v>18846.181182514469</v>
      </c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>
        <f t="shared" si="77"/>
        <v>5667.7517364748419</v>
      </c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36">
        <v>2035.7680530948251</v>
      </c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>
        <f t="shared" si="78"/>
        <v>2035.7680530948251</v>
      </c>
      <c r="CK163" s="19">
        <f t="shared" si="79"/>
        <v>7703.5197895696674</v>
      </c>
      <c r="CL163" s="19">
        <f t="shared" si="80"/>
        <v>2061035.5897895698</v>
      </c>
      <c r="CN163" s="38"/>
      <c r="CO163" s="38"/>
    </row>
    <row r="164" spans="1:93" ht="15" customHeight="1" outlineLevel="1" x14ac:dyDescent="0.25">
      <c r="A164" s="22">
        <f t="shared" si="67"/>
        <v>157</v>
      </c>
      <c r="B164" s="239"/>
      <c r="C164" s="2" t="s">
        <v>170</v>
      </c>
      <c r="D164" s="48">
        <v>880</v>
      </c>
      <c r="E164" s="36">
        <v>17237417.640000001</v>
      </c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>
        <v>-362316.32465645438</v>
      </c>
      <c r="Q164" s="36"/>
      <c r="R164" s="36"/>
      <c r="S164" s="36"/>
      <c r="T164" s="36"/>
      <c r="U164" s="36"/>
      <c r="V164" s="36"/>
      <c r="W164" s="36">
        <v>518140.58176031773</v>
      </c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>
        <f t="shared" si="77"/>
        <v>155824.25710386335</v>
      </c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36">
        <v>55969.643565683276</v>
      </c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>
        <f t="shared" si="78"/>
        <v>55969.643565683276</v>
      </c>
      <c r="CK164" s="19">
        <f t="shared" si="79"/>
        <v>211793.90066954662</v>
      </c>
      <c r="CL164" s="19">
        <f t="shared" si="80"/>
        <v>17449211.540669546</v>
      </c>
      <c r="CN164" s="38"/>
      <c r="CO164" s="38"/>
    </row>
    <row r="165" spans="1:93" ht="15" customHeight="1" outlineLevel="1" x14ac:dyDescent="0.25">
      <c r="A165" s="22">
        <f t="shared" si="67"/>
        <v>158</v>
      </c>
      <c r="B165" s="239"/>
      <c r="C165" s="2" t="s">
        <v>130</v>
      </c>
      <c r="D165" s="48">
        <v>881</v>
      </c>
      <c r="E165" s="36">
        <v>267983.5</v>
      </c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>
        <v>-367.58416520213075</v>
      </c>
      <c r="Q165" s="36"/>
      <c r="R165" s="36"/>
      <c r="S165" s="36"/>
      <c r="T165" s="36"/>
      <c r="U165" s="36"/>
      <c r="V165" s="36"/>
      <c r="W165" s="36">
        <v>525.67400429529562</v>
      </c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>
        <f t="shared" si="77"/>
        <v>158.08983909316487</v>
      </c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36">
        <v>56.783405291661033</v>
      </c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>
        <f t="shared" si="78"/>
        <v>56.783405291661033</v>
      </c>
      <c r="CK165" s="19">
        <f t="shared" si="79"/>
        <v>214.87324438482591</v>
      </c>
      <c r="CL165" s="19">
        <f t="shared" si="80"/>
        <v>268198.37324438483</v>
      </c>
      <c r="CN165" s="38"/>
      <c r="CO165" s="38"/>
    </row>
    <row r="166" spans="1:93" ht="15" customHeight="1" outlineLevel="1" x14ac:dyDescent="0.25">
      <c r="A166" s="22">
        <f t="shared" si="67"/>
        <v>159</v>
      </c>
      <c r="B166" s="239"/>
      <c r="C166" s="244" t="s">
        <v>216</v>
      </c>
      <c r="D166" s="245"/>
      <c r="E166" s="44">
        <f>SUM(E154:E165)</f>
        <v>47431442.25</v>
      </c>
      <c r="F166" s="44">
        <f t="shared" ref="F166:CA166" si="81">SUM(F154:F165)</f>
        <v>0</v>
      </c>
      <c r="G166" s="44">
        <f t="shared" si="81"/>
        <v>0</v>
      </c>
      <c r="H166" s="44">
        <f t="shared" si="81"/>
        <v>0</v>
      </c>
      <c r="I166" s="44">
        <f t="shared" si="81"/>
        <v>0</v>
      </c>
      <c r="J166" s="44">
        <f t="shared" si="81"/>
        <v>0</v>
      </c>
      <c r="K166" s="44">
        <f t="shared" si="81"/>
        <v>0</v>
      </c>
      <c r="L166" s="44">
        <f t="shared" si="81"/>
        <v>0</v>
      </c>
      <c r="M166" s="44">
        <f t="shared" si="81"/>
        <v>0</v>
      </c>
      <c r="N166" s="44">
        <f t="shared" si="81"/>
        <v>0</v>
      </c>
      <c r="O166" s="44">
        <f t="shared" si="81"/>
        <v>0</v>
      </c>
      <c r="P166" s="44">
        <f t="shared" si="81"/>
        <v>-539229.70665029716</v>
      </c>
      <c r="Q166" s="44">
        <f t="shared" si="81"/>
        <v>0</v>
      </c>
      <c r="R166" s="44">
        <f t="shared" si="81"/>
        <v>0</v>
      </c>
      <c r="S166" s="44">
        <f t="shared" si="81"/>
        <v>0</v>
      </c>
      <c r="T166" s="44">
        <f t="shared" si="81"/>
        <v>0</v>
      </c>
      <c r="U166" s="44">
        <f t="shared" si="81"/>
        <v>0</v>
      </c>
      <c r="V166" s="44">
        <f t="shared" si="81"/>
        <v>0</v>
      </c>
      <c r="W166" s="44">
        <f t="shared" si="81"/>
        <v>771140.50594091322</v>
      </c>
      <c r="X166" s="44">
        <f t="shared" si="81"/>
        <v>0</v>
      </c>
      <c r="Y166" s="44">
        <f t="shared" si="81"/>
        <v>0</v>
      </c>
      <c r="Z166" s="44">
        <f t="shared" si="81"/>
        <v>0</v>
      </c>
      <c r="AA166" s="44">
        <f t="shared" si="81"/>
        <v>0</v>
      </c>
      <c r="AB166" s="44">
        <f t="shared" si="81"/>
        <v>0</v>
      </c>
      <c r="AC166" s="44">
        <f t="shared" si="81"/>
        <v>0</v>
      </c>
      <c r="AD166" s="44">
        <f t="shared" si="81"/>
        <v>0</v>
      </c>
      <c r="AE166" s="44">
        <f t="shared" si="81"/>
        <v>0</v>
      </c>
      <c r="AF166" s="44">
        <f t="shared" si="81"/>
        <v>0</v>
      </c>
      <c r="AG166" s="44">
        <f t="shared" si="81"/>
        <v>0</v>
      </c>
      <c r="AH166" s="44">
        <f t="shared" si="81"/>
        <v>0</v>
      </c>
      <c r="AI166" s="44">
        <f t="shared" si="81"/>
        <v>0</v>
      </c>
      <c r="AJ166" s="44">
        <f t="shared" si="81"/>
        <v>0</v>
      </c>
      <c r="AK166" s="44">
        <f t="shared" si="81"/>
        <v>0</v>
      </c>
      <c r="AL166" s="44">
        <f t="shared" si="81"/>
        <v>0</v>
      </c>
      <c r="AM166" s="44">
        <f t="shared" si="81"/>
        <v>0</v>
      </c>
      <c r="AN166" s="44">
        <f t="shared" si="81"/>
        <v>0</v>
      </c>
      <c r="AO166" s="44">
        <f t="shared" si="81"/>
        <v>0</v>
      </c>
      <c r="AP166" s="44"/>
      <c r="AQ166" s="44">
        <f t="shared" si="81"/>
        <v>0</v>
      </c>
      <c r="AR166" s="44">
        <f t="shared" si="81"/>
        <v>0</v>
      </c>
      <c r="AS166" s="44">
        <f t="shared" si="81"/>
        <v>0</v>
      </c>
      <c r="AT166" s="44">
        <f t="shared" si="81"/>
        <v>0</v>
      </c>
      <c r="AU166" s="44">
        <f t="shared" si="81"/>
        <v>231910.79929061607</v>
      </c>
      <c r="AV166" s="44">
        <f t="shared" si="81"/>
        <v>0</v>
      </c>
      <c r="AW166" s="44">
        <f t="shared" si="81"/>
        <v>0</v>
      </c>
      <c r="AX166" s="44">
        <f t="shared" si="81"/>
        <v>0</v>
      </c>
      <c r="AY166" s="44">
        <f t="shared" si="81"/>
        <v>0</v>
      </c>
      <c r="AZ166" s="44">
        <f t="shared" si="81"/>
        <v>0</v>
      </c>
      <c r="BA166" s="44">
        <f t="shared" si="81"/>
        <v>0</v>
      </c>
      <c r="BB166" s="44">
        <f t="shared" si="81"/>
        <v>0</v>
      </c>
      <c r="BC166" s="44">
        <f t="shared" si="81"/>
        <v>0</v>
      </c>
      <c r="BD166" s="44">
        <f t="shared" si="81"/>
        <v>0</v>
      </c>
      <c r="BE166" s="44">
        <f t="shared" si="81"/>
        <v>0</v>
      </c>
      <c r="BF166" s="44">
        <f t="shared" si="81"/>
        <v>83298.743190393085</v>
      </c>
      <c r="BG166" s="44">
        <f t="shared" si="81"/>
        <v>0</v>
      </c>
      <c r="BH166" s="44">
        <f t="shared" si="81"/>
        <v>0</v>
      </c>
      <c r="BI166" s="44">
        <f t="shared" si="81"/>
        <v>0</v>
      </c>
      <c r="BJ166" s="44">
        <f t="shared" si="81"/>
        <v>0</v>
      </c>
      <c r="BK166" s="44">
        <f t="shared" si="81"/>
        <v>0</v>
      </c>
      <c r="BL166" s="44">
        <f t="shared" si="81"/>
        <v>0</v>
      </c>
      <c r="BM166" s="44">
        <f t="shared" si="81"/>
        <v>0</v>
      </c>
      <c r="BN166" s="44">
        <f t="shared" si="81"/>
        <v>0</v>
      </c>
      <c r="BO166" s="44">
        <f t="shared" si="81"/>
        <v>0</v>
      </c>
      <c r="BP166" s="44">
        <f t="shared" si="81"/>
        <v>0</v>
      </c>
      <c r="BQ166" s="44">
        <f t="shared" si="81"/>
        <v>0</v>
      </c>
      <c r="BR166" s="44">
        <f t="shared" si="81"/>
        <v>0</v>
      </c>
      <c r="BS166" s="44">
        <f t="shared" si="81"/>
        <v>0</v>
      </c>
      <c r="BT166" s="44">
        <f t="shared" si="81"/>
        <v>0</v>
      </c>
      <c r="BU166" s="44">
        <f t="shared" si="81"/>
        <v>0</v>
      </c>
      <c r="BV166" s="44">
        <f t="shared" si="81"/>
        <v>0</v>
      </c>
      <c r="BW166" s="44">
        <f t="shared" si="81"/>
        <v>0</v>
      </c>
      <c r="BX166" s="44">
        <f t="shared" si="81"/>
        <v>0</v>
      </c>
      <c r="BY166" s="44">
        <f t="shared" si="81"/>
        <v>0</v>
      </c>
      <c r="BZ166" s="44">
        <f t="shared" si="81"/>
        <v>0</v>
      </c>
      <c r="CA166" s="44">
        <f t="shared" si="81"/>
        <v>0</v>
      </c>
      <c r="CB166" s="44">
        <f t="shared" ref="CB166:CL166" si="82">SUM(CB154:CB165)</f>
        <v>0</v>
      </c>
      <c r="CC166" s="44">
        <f t="shared" si="82"/>
        <v>0</v>
      </c>
      <c r="CD166" s="44">
        <f t="shared" si="82"/>
        <v>0</v>
      </c>
      <c r="CE166" s="44">
        <f t="shared" si="82"/>
        <v>0</v>
      </c>
      <c r="CF166" s="44">
        <f t="shared" si="82"/>
        <v>0</v>
      </c>
      <c r="CG166" s="44">
        <f t="shared" si="82"/>
        <v>0</v>
      </c>
      <c r="CH166" s="44">
        <f t="shared" si="82"/>
        <v>0</v>
      </c>
      <c r="CI166" s="44">
        <f t="shared" si="82"/>
        <v>0</v>
      </c>
      <c r="CJ166" s="44">
        <f t="shared" si="82"/>
        <v>83298.743190393085</v>
      </c>
      <c r="CK166" s="44">
        <f t="shared" si="82"/>
        <v>315209.54248100915</v>
      </c>
      <c r="CL166" s="44">
        <f t="shared" si="82"/>
        <v>47746651.792481005</v>
      </c>
      <c r="CN166" s="38"/>
      <c r="CO166" s="38"/>
    </row>
    <row r="167" spans="1:93" ht="15" customHeight="1" outlineLevel="1" x14ac:dyDescent="0.25">
      <c r="A167" s="22">
        <f t="shared" si="67"/>
        <v>160</v>
      </c>
      <c r="B167" s="239"/>
      <c r="C167" s="2" t="s">
        <v>131</v>
      </c>
      <c r="D167" s="48">
        <v>885</v>
      </c>
      <c r="E167" s="36">
        <v>53643.23</v>
      </c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>
        <v>-2129.5995222572546</v>
      </c>
      <c r="Q167" s="36"/>
      <c r="R167" s="36"/>
      <c r="S167" s="36"/>
      <c r="T167" s="36"/>
      <c r="U167" s="36"/>
      <c r="V167" s="36"/>
      <c r="W167" s="36">
        <v>3045.4932893932782</v>
      </c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>
        <f t="shared" ref="AU167:AU176" si="83">SUM(F167:AT167)</f>
        <v>915.8937671360236</v>
      </c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36">
        <v>328.97476069124326</v>
      </c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>
        <f t="shared" si="78"/>
        <v>328.97476069124326</v>
      </c>
      <c r="CK167" s="19">
        <f t="shared" ref="CK167:CK176" si="84">CJ167+AU167</f>
        <v>1244.8685278272669</v>
      </c>
      <c r="CL167" s="19">
        <f t="shared" ref="CL167:CL176" si="85">CK167+E167</f>
        <v>54888.098527827271</v>
      </c>
      <c r="CN167" s="38"/>
      <c r="CO167" s="38"/>
    </row>
    <row r="168" spans="1:93" ht="15" customHeight="1" outlineLevel="1" x14ac:dyDescent="0.25">
      <c r="A168" s="22">
        <f t="shared" si="67"/>
        <v>161</v>
      </c>
      <c r="B168" s="239"/>
      <c r="C168" s="2" t="s">
        <v>132</v>
      </c>
      <c r="D168" s="48">
        <v>886</v>
      </c>
      <c r="E168" s="36">
        <v>153777.65</v>
      </c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>
        <v>-235.79040168513592</v>
      </c>
      <c r="Q168" s="36"/>
      <c r="R168" s="36"/>
      <c r="S168" s="36"/>
      <c r="T168" s="36"/>
      <c r="U168" s="36"/>
      <c r="V168" s="36"/>
      <c r="W168" s="36">
        <v>337.19865098123415</v>
      </c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>
        <f t="shared" si="83"/>
        <v>101.40824929609823</v>
      </c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36">
        <v>36.42426200652077</v>
      </c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>
        <f t="shared" si="78"/>
        <v>36.42426200652077</v>
      </c>
      <c r="CK168" s="19">
        <f t="shared" si="84"/>
        <v>137.832511302619</v>
      </c>
      <c r="CL168" s="19">
        <f t="shared" si="85"/>
        <v>153915.4825113026</v>
      </c>
      <c r="CN168" s="38"/>
      <c r="CO168" s="38"/>
    </row>
    <row r="169" spans="1:93" ht="15" customHeight="1" outlineLevel="1" x14ac:dyDescent="0.25">
      <c r="A169" s="22">
        <f t="shared" si="67"/>
        <v>162</v>
      </c>
      <c r="B169" s="239"/>
      <c r="C169" s="2" t="s">
        <v>203</v>
      </c>
      <c r="D169" s="48">
        <v>887</v>
      </c>
      <c r="E169" s="36">
        <v>8941458.6699999999</v>
      </c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>
        <v>-84933.533281320095</v>
      </c>
      <c r="Q169" s="36"/>
      <c r="R169" s="36"/>
      <c r="S169" s="36"/>
      <c r="T169" s="36"/>
      <c r="U169" s="36"/>
      <c r="V169" s="36"/>
      <c r="W169" s="36">
        <v>121461.57197600765</v>
      </c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>
        <f t="shared" si="83"/>
        <v>36528.038694687551</v>
      </c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36">
        <v>13120.30195999864</v>
      </c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>
        <f t="shared" si="78"/>
        <v>13120.30195999864</v>
      </c>
      <c r="CK169" s="19">
        <f t="shared" si="84"/>
        <v>49648.340654686195</v>
      </c>
      <c r="CL169" s="19">
        <f t="shared" si="85"/>
        <v>8991107.010654686</v>
      </c>
      <c r="CN169" s="38"/>
      <c r="CO169" s="38"/>
    </row>
    <row r="170" spans="1:93" ht="15" customHeight="1" outlineLevel="1" x14ac:dyDescent="0.25">
      <c r="A170" s="22">
        <f t="shared" si="67"/>
        <v>163</v>
      </c>
      <c r="B170" s="239"/>
      <c r="C170" s="2" t="s">
        <v>175</v>
      </c>
      <c r="D170" s="48">
        <v>888</v>
      </c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36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36">
        <f t="shared" si="83"/>
        <v>0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>
        <f t="shared" si="78"/>
        <v>0</v>
      </c>
      <c r="CK170" s="19">
        <f t="shared" si="84"/>
        <v>0</v>
      </c>
      <c r="CL170" s="19">
        <f t="shared" si="85"/>
        <v>0</v>
      </c>
      <c r="CN170" s="38"/>
      <c r="CO170" s="38"/>
    </row>
    <row r="171" spans="1:93" ht="15" customHeight="1" outlineLevel="1" x14ac:dyDescent="0.25">
      <c r="A171" s="22">
        <f t="shared" si="67"/>
        <v>164</v>
      </c>
      <c r="B171" s="239"/>
      <c r="C171" s="2" t="s">
        <v>217</v>
      </c>
      <c r="D171" s="48">
        <v>889</v>
      </c>
      <c r="E171" s="36">
        <v>1007450.1</v>
      </c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>
        <v>-5907.1826306834337</v>
      </c>
      <c r="Q171" s="36"/>
      <c r="R171" s="36"/>
      <c r="S171" s="36"/>
      <c r="T171" s="36"/>
      <c r="U171" s="36"/>
      <c r="V171" s="36"/>
      <c r="W171" s="36">
        <v>8447.7315443319803</v>
      </c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>
        <f t="shared" si="83"/>
        <v>2540.5489136485467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36">
        <v>912.52555796441402</v>
      </c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>
        <f t="shared" si="78"/>
        <v>912.52555796441402</v>
      </c>
      <c r="CK171" s="19">
        <f t="shared" si="84"/>
        <v>3453.0744716129607</v>
      </c>
      <c r="CL171" s="19">
        <f t="shared" si="85"/>
        <v>1010903.1744716129</v>
      </c>
      <c r="CN171" s="38"/>
      <c r="CO171" s="38"/>
    </row>
    <row r="172" spans="1:93" ht="15" customHeight="1" outlineLevel="1" x14ac:dyDescent="0.25">
      <c r="A172" s="22">
        <f t="shared" si="67"/>
        <v>165</v>
      </c>
      <c r="B172" s="239"/>
      <c r="C172" s="2" t="s">
        <v>218</v>
      </c>
      <c r="D172" s="48">
        <v>890</v>
      </c>
      <c r="E172" s="36">
        <v>167679.1</v>
      </c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>
        <v>-1948.2779790454824</v>
      </c>
      <c r="Q172" s="36"/>
      <c r="R172" s="36"/>
      <c r="S172" s="36"/>
      <c r="T172" s="36"/>
      <c r="U172" s="36"/>
      <c r="V172" s="36"/>
      <c r="W172" s="36">
        <v>2786.1893511163903</v>
      </c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>
        <f t="shared" si="83"/>
        <v>837.91137207090787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36">
        <v>300.96470027244965</v>
      </c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>
        <f t="shared" si="78"/>
        <v>300.96470027244965</v>
      </c>
      <c r="CK172" s="19">
        <f t="shared" si="84"/>
        <v>1138.8760723433575</v>
      </c>
      <c r="CL172" s="19">
        <f t="shared" si="85"/>
        <v>168817.97607234336</v>
      </c>
      <c r="CN172" s="38"/>
      <c r="CO172" s="38"/>
    </row>
    <row r="173" spans="1:93" ht="15" customHeight="1" outlineLevel="1" x14ac:dyDescent="0.25">
      <c r="A173" s="22">
        <f t="shared" si="67"/>
        <v>166</v>
      </c>
      <c r="B173" s="239"/>
      <c r="C173" s="2" t="s">
        <v>219</v>
      </c>
      <c r="D173" s="48">
        <v>891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36">
        <f t="shared" si="83"/>
        <v>0</v>
      </c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>
        <f t="shared" si="78"/>
        <v>0</v>
      </c>
      <c r="CK173" s="19">
        <f t="shared" si="84"/>
        <v>0</v>
      </c>
      <c r="CL173" s="19">
        <f t="shared" si="85"/>
        <v>0</v>
      </c>
      <c r="CN173" s="38"/>
      <c r="CO173" s="38"/>
    </row>
    <row r="174" spans="1:93" ht="15" customHeight="1" outlineLevel="1" x14ac:dyDescent="0.25">
      <c r="A174" s="22">
        <f t="shared" si="67"/>
        <v>167</v>
      </c>
      <c r="B174" s="239"/>
      <c r="C174" s="2" t="s">
        <v>220</v>
      </c>
      <c r="D174" s="48">
        <v>892</v>
      </c>
      <c r="E174" s="36">
        <v>5388910.46</v>
      </c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>
        <v>-12768.046742600996</v>
      </c>
      <c r="Q174" s="36"/>
      <c r="R174" s="36"/>
      <c r="S174" s="36"/>
      <c r="T174" s="36"/>
      <c r="U174" s="36"/>
      <c r="V174" s="36"/>
      <c r="W174" s="36">
        <v>18259.301932992144</v>
      </c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>
        <f t="shared" si="83"/>
        <v>5491.2551903911481</v>
      </c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36">
        <v>1972.3732456464966</v>
      </c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>
        <f t="shared" si="78"/>
        <v>1972.3732456464966</v>
      </c>
      <c r="CK174" s="19">
        <f t="shared" si="84"/>
        <v>7463.6284360376449</v>
      </c>
      <c r="CL174" s="19">
        <f t="shared" si="85"/>
        <v>5396374.0884360373</v>
      </c>
      <c r="CN174" s="38"/>
      <c r="CO174" s="38"/>
    </row>
    <row r="175" spans="1:93" ht="15" customHeight="1" outlineLevel="1" x14ac:dyDescent="0.25">
      <c r="A175" s="22">
        <f t="shared" si="67"/>
        <v>168</v>
      </c>
      <c r="B175" s="239"/>
      <c r="C175" s="2" t="s">
        <v>221</v>
      </c>
      <c r="D175" s="48">
        <v>893</v>
      </c>
      <c r="E175" s="36">
        <v>531684.80000000005</v>
      </c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>
        <v>-14869.858286913972</v>
      </c>
      <c r="Q175" s="36"/>
      <c r="R175" s="36"/>
      <c r="S175" s="36"/>
      <c r="T175" s="36"/>
      <c r="U175" s="36"/>
      <c r="V175" s="36"/>
      <c r="W175" s="36">
        <v>21265.056248239998</v>
      </c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>
        <f t="shared" si="83"/>
        <v>6395.1979613260264</v>
      </c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36">
        <v>2297.0553948402408</v>
      </c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>
        <f t="shared" si="78"/>
        <v>2297.0553948402408</v>
      </c>
      <c r="CK175" s="19">
        <f t="shared" si="84"/>
        <v>8692.2533561662676</v>
      </c>
      <c r="CL175" s="19">
        <f t="shared" si="85"/>
        <v>540377.05335616635</v>
      </c>
      <c r="CN175" s="38"/>
      <c r="CO175" s="38"/>
    </row>
    <row r="176" spans="1:93" ht="15" customHeight="1" outlineLevel="1" x14ac:dyDescent="0.25">
      <c r="A176" s="22">
        <f t="shared" si="67"/>
        <v>169</v>
      </c>
      <c r="B176" s="239"/>
      <c r="C176" s="2" t="s">
        <v>178</v>
      </c>
      <c r="D176" s="48">
        <v>894</v>
      </c>
      <c r="E176" s="36">
        <v>382474.36</v>
      </c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>
        <v>-1597.9709907898673</v>
      </c>
      <c r="Q176" s="36"/>
      <c r="R176" s="36"/>
      <c r="S176" s="36"/>
      <c r="T176" s="36"/>
      <c r="U176" s="36"/>
      <c r="V176" s="36"/>
      <c r="W176" s="36">
        <v>2285.2230563694625</v>
      </c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>
        <f t="shared" si="83"/>
        <v>687.25206557959518</v>
      </c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36">
        <v>246.85022643573933</v>
      </c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>
        <f t="shared" si="78"/>
        <v>246.85022643573933</v>
      </c>
      <c r="CK176" s="19">
        <f t="shared" si="84"/>
        <v>934.10229201533457</v>
      </c>
      <c r="CL176" s="19">
        <f t="shared" si="85"/>
        <v>383408.46229201532</v>
      </c>
      <c r="CN176" s="38"/>
      <c r="CO176" s="38"/>
    </row>
    <row r="177" spans="1:93" ht="15" customHeight="1" outlineLevel="1" x14ac:dyDescent="0.25">
      <c r="A177" s="22">
        <f t="shared" si="67"/>
        <v>170</v>
      </c>
      <c r="B177" s="240"/>
      <c r="C177" s="244" t="s">
        <v>222</v>
      </c>
      <c r="D177" s="245"/>
      <c r="E177" s="44">
        <f>SUM(E167:E176)</f>
        <v>16627078.370000001</v>
      </c>
      <c r="F177" s="44">
        <f t="shared" ref="F177:CA177" si="86">SUM(F167:F176)</f>
        <v>0</v>
      </c>
      <c r="G177" s="44">
        <f t="shared" si="86"/>
        <v>0</v>
      </c>
      <c r="H177" s="44">
        <f t="shared" si="86"/>
        <v>0</v>
      </c>
      <c r="I177" s="44">
        <f t="shared" si="86"/>
        <v>0</v>
      </c>
      <c r="J177" s="44">
        <f t="shared" si="86"/>
        <v>0</v>
      </c>
      <c r="K177" s="44">
        <f t="shared" si="86"/>
        <v>0</v>
      </c>
      <c r="L177" s="44">
        <f t="shared" si="86"/>
        <v>0</v>
      </c>
      <c r="M177" s="44">
        <f t="shared" si="86"/>
        <v>0</v>
      </c>
      <c r="N177" s="44">
        <f t="shared" si="86"/>
        <v>0</v>
      </c>
      <c r="O177" s="44">
        <f t="shared" si="86"/>
        <v>0</v>
      </c>
      <c r="P177" s="44">
        <f t="shared" si="86"/>
        <v>-124390.25983529624</v>
      </c>
      <c r="Q177" s="44">
        <f t="shared" si="86"/>
        <v>0</v>
      </c>
      <c r="R177" s="44">
        <f t="shared" si="86"/>
        <v>0</v>
      </c>
      <c r="S177" s="44">
        <f t="shared" si="86"/>
        <v>0</v>
      </c>
      <c r="T177" s="44">
        <f t="shared" si="86"/>
        <v>0</v>
      </c>
      <c r="U177" s="44">
        <f t="shared" si="86"/>
        <v>0</v>
      </c>
      <c r="V177" s="44">
        <f t="shared" si="86"/>
        <v>0</v>
      </c>
      <c r="W177" s="44">
        <f t="shared" si="86"/>
        <v>177887.76604943213</v>
      </c>
      <c r="X177" s="44">
        <f t="shared" si="86"/>
        <v>0</v>
      </c>
      <c r="Y177" s="44">
        <f t="shared" si="86"/>
        <v>0</v>
      </c>
      <c r="Z177" s="44">
        <f t="shared" si="86"/>
        <v>0</v>
      </c>
      <c r="AA177" s="44">
        <f t="shared" si="86"/>
        <v>0</v>
      </c>
      <c r="AB177" s="44">
        <f t="shared" si="86"/>
        <v>0</v>
      </c>
      <c r="AC177" s="44">
        <f t="shared" si="86"/>
        <v>0</v>
      </c>
      <c r="AD177" s="44">
        <f t="shared" si="86"/>
        <v>0</v>
      </c>
      <c r="AE177" s="44">
        <f t="shared" si="86"/>
        <v>0</v>
      </c>
      <c r="AF177" s="44">
        <f t="shared" si="86"/>
        <v>0</v>
      </c>
      <c r="AG177" s="44">
        <f t="shared" si="86"/>
        <v>0</v>
      </c>
      <c r="AH177" s="44">
        <f t="shared" si="86"/>
        <v>0</v>
      </c>
      <c r="AI177" s="44">
        <f t="shared" si="86"/>
        <v>0</v>
      </c>
      <c r="AJ177" s="44">
        <f t="shared" si="86"/>
        <v>0</v>
      </c>
      <c r="AK177" s="44">
        <f t="shared" si="86"/>
        <v>0</v>
      </c>
      <c r="AL177" s="44">
        <f t="shared" si="86"/>
        <v>0</v>
      </c>
      <c r="AM177" s="44">
        <f t="shared" si="86"/>
        <v>0</v>
      </c>
      <c r="AN177" s="44">
        <f t="shared" si="86"/>
        <v>0</v>
      </c>
      <c r="AO177" s="44">
        <f t="shared" si="86"/>
        <v>0</v>
      </c>
      <c r="AP177" s="44"/>
      <c r="AQ177" s="44">
        <f t="shared" si="86"/>
        <v>0</v>
      </c>
      <c r="AR177" s="44">
        <f t="shared" si="86"/>
        <v>0</v>
      </c>
      <c r="AS177" s="44">
        <f t="shared" si="86"/>
        <v>0</v>
      </c>
      <c r="AT177" s="44">
        <f t="shared" si="86"/>
        <v>0</v>
      </c>
      <c r="AU177" s="44">
        <f t="shared" si="86"/>
        <v>53497.506214135901</v>
      </c>
      <c r="AV177" s="44">
        <f t="shared" si="86"/>
        <v>0</v>
      </c>
      <c r="AW177" s="44">
        <f t="shared" si="86"/>
        <v>0</v>
      </c>
      <c r="AX177" s="44">
        <f t="shared" si="86"/>
        <v>0</v>
      </c>
      <c r="AY177" s="44">
        <f t="shared" si="86"/>
        <v>0</v>
      </c>
      <c r="AZ177" s="44">
        <f t="shared" si="86"/>
        <v>0</v>
      </c>
      <c r="BA177" s="44">
        <f t="shared" si="86"/>
        <v>0</v>
      </c>
      <c r="BB177" s="44">
        <f t="shared" si="86"/>
        <v>0</v>
      </c>
      <c r="BC177" s="44">
        <f t="shared" si="86"/>
        <v>0</v>
      </c>
      <c r="BD177" s="44">
        <f t="shared" si="86"/>
        <v>0</v>
      </c>
      <c r="BE177" s="44">
        <f t="shared" si="86"/>
        <v>0</v>
      </c>
      <c r="BF177" s="44">
        <f t="shared" si="86"/>
        <v>19215.470107855745</v>
      </c>
      <c r="BG177" s="44">
        <f t="shared" si="86"/>
        <v>0</v>
      </c>
      <c r="BH177" s="44">
        <f t="shared" si="86"/>
        <v>0</v>
      </c>
      <c r="BI177" s="44">
        <f t="shared" si="86"/>
        <v>0</v>
      </c>
      <c r="BJ177" s="44">
        <f t="shared" si="86"/>
        <v>0</v>
      </c>
      <c r="BK177" s="44">
        <f t="shared" si="86"/>
        <v>0</v>
      </c>
      <c r="BL177" s="44">
        <f t="shared" si="86"/>
        <v>0</v>
      </c>
      <c r="BM177" s="44">
        <f t="shared" si="86"/>
        <v>0</v>
      </c>
      <c r="BN177" s="44">
        <f t="shared" si="86"/>
        <v>0</v>
      </c>
      <c r="BO177" s="44">
        <f t="shared" si="86"/>
        <v>0</v>
      </c>
      <c r="BP177" s="44">
        <f t="shared" si="86"/>
        <v>0</v>
      </c>
      <c r="BQ177" s="44">
        <f t="shared" si="86"/>
        <v>0</v>
      </c>
      <c r="BR177" s="44">
        <f t="shared" si="86"/>
        <v>0</v>
      </c>
      <c r="BS177" s="44">
        <f t="shared" si="86"/>
        <v>0</v>
      </c>
      <c r="BT177" s="44">
        <f t="shared" si="86"/>
        <v>0</v>
      </c>
      <c r="BU177" s="44">
        <f t="shared" si="86"/>
        <v>0</v>
      </c>
      <c r="BV177" s="44">
        <f t="shared" si="86"/>
        <v>0</v>
      </c>
      <c r="BW177" s="44">
        <f t="shared" si="86"/>
        <v>0</v>
      </c>
      <c r="BX177" s="44">
        <f t="shared" si="86"/>
        <v>0</v>
      </c>
      <c r="BY177" s="44">
        <f t="shared" si="86"/>
        <v>0</v>
      </c>
      <c r="BZ177" s="44">
        <f t="shared" si="86"/>
        <v>0</v>
      </c>
      <c r="CA177" s="44">
        <f t="shared" si="86"/>
        <v>0</v>
      </c>
      <c r="CB177" s="44">
        <f t="shared" ref="CB177:CL177" si="87">SUM(CB167:CB176)</f>
        <v>0</v>
      </c>
      <c r="CC177" s="44">
        <f t="shared" si="87"/>
        <v>0</v>
      </c>
      <c r="CD177" s="44">
        <f t="shared" si="87"/>
        <v>0</v>
      </c>
      <c r="CE177" s="44">
        <f t="shared" si="87"/>
        <v>0</v>
      </c>
      <c r="CF177" s="44">
        <f t="shared" si="87"/>
        <v>0</v>
      </c>
      <c r="CG177" s="44">
        <f t="shared" si="87"/>
        <v>0</v>
      </c>
      <c r="CH177" s="44">
        <f t="shared" si="87"/>
        <v>0</v>
      </c>
      <c r="CI177" s="44">
        <f t="shared" si="87"/>
        <v>0</v>
      </c>
      <c r="CJ177" s="44">
        <f t="shared" si="87"/>
        <v>19215.470107855745</v>
      </c>
      <c r="CK177" s="44">
        <f t="shared" si="87"/>
        <v>72712.976321991649</v>
      </c>
      <c r="CL177" s="44">
        <f t="shared" si="87"/>
        <v>16699791.346321993</v>
      </c>
      <c r="CN177" s="38"/>
      <c r="CO177" s="38"/>
    </row>
    <row r="178" spans="1:93" outlineLevel="1" x14ac:dyDescent="0.25">
      <c r="A178" s="22">
        <f t="shared" si="67"/>
        <v>171</v>
      </c>
      <c r="B178" s="208" t="s">
        <v>223</v>
      </c>
      <c r="C178" s="209"/>
      <c r="D178" s="210"/>
      <c r="E178" s="44">
        <f>+E177+E166</f>
        <v>64058520.620000005</v>
      </c>
      <c r="F178" s="44">
        <f t="shared" ref="F178:CA178" si="88">+F177+F166</f>
        <v>0</v>
      </c>
      <c r="G178" s="44">
        <f t="shared" si="88"/>
        <v>0</v>
      </c>
      <c r="H178" s="44">
        <f t="shared" si="88"/>
        <v>0</v>
      </c>
      <c r="I178" s="44">
        <f t="shared" si="88"/>
        <v>0</v>
      </c>
      <c r="J178" s="44">
        <f t="shared" si="88"/>
        <v>0</v>
      </c>
      <c r="K178" s="44">
        <f t="shared" si="88"/>
        <v>0</v>
      </c>
      <c r="L178" s="44">
        <f t="shared" si="88"/>
        <v>0</v>
      </c>
      <c r="M178" s="44">
        <f t="shared" si="88"/>
        <v>0</v>
      </c>
      <c r="N178" s="44">
        <f t="shared" si="88"/>
        <v>0</v>
      </c>
      <c r="O178" s="44">
        <f t="shared" si="88"/>
        <v>0</v>
      </c>
      <c r="P178" s="44">
        <f t="shared" si="88"/>
        <v>-663619.96648559335</v>
      </c>
      <c r="Q178" s="44">
        <f t="shared" si="88"/>
        <v>0</v>
      </c>
      <c r="R178" s="44">
        <f t="shared" si="88"/>
        <v>0</v>
      </c>
      <c r="S178" s="44">
        <f t="shared" si="88"/>
        <v>0</v>
      </c>
      <c r="T178" s="44">
        <f t="shared" si="88"/>
        <v>0</v>
      </c>
      <c r="U178" s="44">
        <f t="shared" si="88"/>
        <v>0</v>
      </c>
      <c r="V178" s="44">
        <f t="shared" si="88"/>
        <v>0</v>
      </c>
      <c r="W178" s="44">
        <f t="shared" si="88"/>
        <v>949028.27199034533</v>
      </c>
      <c r="X178" s="44">
        <f t="shared" si="88"/>
        <v>0</v>
      </c>
      <c r="Y178" s="44">
        <f t="shared" si="88"/>
        <v>0</v>
      </c>
      <c r="Z178" s="44">
        <f t="shared" si="88"/>
        <v>0</v>
      </c>
      <c r="AA178" s="44">
        <f t="shared" si="88"/>
        <v>0</v>
      </c>
      <c r="AB178" s="44">
        <f t="shared" si="88"/>
        <v>0</v>
      </c>
      <c r="AC178" s="44">
        <f t="shared" si="88"/>
        <v>0</v>
      </c>
      <c r="AD178" s="44">
        <f t="shared" si="88"/>
        <v>0</v>
      </c>
      <c r="AE178" s="44">
        <f t="shared" si="88"/>
        <v>0</v>
      </c>
      <c r="AF178" s="44">
        <f t="shared" si="88"/>
        <v>0</v>
      </c>
      <c r="AG178" s="44">
        <f t="shared" si="88"/>
        <v>0</v>
      </c>
      <c r="AH178" s="44">
        <f t="shared" si="88"/>
        <v>0</v>
      </c>
      <c r="AI178" s="44">
        <f t="shared" si="88"/>
        <v>0</v>
      </c>
      <c r="AJ178" s="44">
        <f t="shared" si="88"/>
        <v>0</v>
      </c>
      <c r="AK178" s="44">
        <f t="shared" si="88"/>
        <v>0</v>
      </c>
      <c r="AL178" s="44">
        <f t="shared" si="88"/>
        <v>0</v>
      </c>
      <c r="AM178" s="44">
        <f t="shared" si="88"/>
        <v>0</v>
      </c>
      <c r="AN178" s="44">
        <f t="shared" si="88"/>
        <v>0</v>
      </c>
      <c r="AO178" s="44">
        <f t="shared" si="88"/>
        <v>0</v>
      </c>
      <c r="AP178" s="44"/>
      <c r="AQ178" s="44">
        <f t="shared" si="88"/>
        <v>0</v>
      </c>
      <c r="AR178" s="44">
        <f t="shared" si="88"/>
        <v>0</v>
      </c>
      <c r="AS178" s="44">
        <f t="shared" si="88"/>
        <v>0</v>
      </c>
      <c r="AT178" s="44">
        <f t="shared" si="88"/>
        <v>0</v>
      </c>
      <c r="AU178" s="44">
        <f>+AU177+AU166</f>
        <v>285408.30550475197</v>
      </c>
      <c r="AV178" s="44">
        <f t="shared" si="88"/>
        <v>0</v>
      </c>
      <c r="AW178" s="44">
        <f t="shared" si="88"/>
        <v>0</v>
      </c>
      <c r="AX178" s="44">
        <f t="shared" si="88"/>
        <v>0</v>
      </c>
      <c r="AY178" s="44">
        <f t="shared" si="88"/>
        <v>0</v>
      </c>
      <c r="AZ178" s="44">
        <f t="shared" si="88"/>
        <v>0</v>
      </c>
      <c r="BA178" s="44">
        <f t="shared" si="88"/>
        <v>0</v>
      </c>
      <c r="BB178" s="44">
        <f t="shared" si="88"/>
        <v>0</v>
      </c>
      <c r="BC178" s="44">
        <f t="shared" si="88"/>
        <v>0</v>
      </c>
      <c r="BD178" s="44">
        <f t="shared" si="88"/>
        <v>0</v>
      </c>
      <c r="BE178" s="44">
        <f t="shared" si="88"/>
        <v>0</v>
      </c>
      <c r="BF178" s="44">
        <f t="shared" si="88"/>
        <v>102514.21329824883</v>
      </c>
      <c r="BG178" s="44">
        <f t="shared" si="88"/>
        <v>0</v>
      </c>
      <c r="BH178" s="44">
        <f t="shared" si="88"/>
        <v>0</v>
      </c>
      <c r="BI178" s="44">
        <f t="shared" si="88"/>
        <v>0</v>
      </c>
      <c r="BJ178" s="44">
        <f t="shared" si="88"/>
        <v>0</v>
      </c>
      <c r="BK178" s="44">
        <f t="shared" si="88"/>
        <v>0</v>
      </c>
      <c r="BL178" s="44">
        <f t="shared" si="88"/>
        <v>0</v>
      </c>
      <c r="BM178" s="44">
        <f t="shared" si="88"/>
        <v>0</v>
      </c>
      <c r="BN178" s="44">
        <f t="shared" si="88"/>
        <v>0</v>
      </c>
      <c r="BO178" s="44">
        <f t="shared" si="88"/>
        <v>0</v>
      </c>
      <c r="BP178" s="44">
        <f t="shared" si="88"/>
        <v>0</v>
      </c>
      <c r="BQ178" s="44">
        <f t="shared" si="88"/>
        <v>0</v>
      </c>
      <c r="BR178" s="44">
        <f t="shared" si="88"/>
        <v>0</v>
      </c>
      <c r="BS178" s="44">
        <f t="shared" si="88"/>
        <v>0</v>
      </c>
      <c r="BT178" s="44">
        <f t="shared" si="88"/>
        <v>0</v>
      </c>
      <c r="BU178" s="44">
        <f t="shared" si="88"/>
        <v>0</v>
      </c>
      <c r="BV178" s="44">
        <f t="shared" si="88"/>
        <v>0</v>
      </c>
      <c r="BW178" s="44">
        <f t="shared" si="88"/>
        <v>0</v>
      </c>
      <c r="BX178" s="44">
        <f t="shared" si="88"/>
        <v>0</v>
      </c>
      <c r="BY178" s="44">
        <f t="shared" si="88"/>
        <v>0</v>
      </c>
      <c r="BZ178" s="44">
        <f t="shared" si="88"/>
        <v>0</v>
      </c>
      <c r="CA178" s="44">
        <f t="shared" si="88"/>
        <v>0</v>
      </c>
      <c r="CB178" s="44">
        <f t="shared" ref="CB178:CL178" si="89">+CB177+CB166</f>
        <v>0</v>
      </c>
      <c r="CC178" s="44">
        <f t="shared" si="89"/>
        <v>0</v>
      </c>
      <c r="CD178" s="44">
        <f t="shared" si="89"/>
        <v>0</v>
      </c>
      <c r="CE178" s="44">
        <f t="shared" si="89"/>
        <v>0</v>
      </c>
      <c r="CF178" s="44">
        <f t="shared" si="89"/>
        <v>0</v>
      </c>
      <c r="CG178" s="44">
        <f t="shared" si="89"/>
        <v>0</v>
      </c>
      <c r="CH178" s="44">
        <f t="shared" si="89"/>
        <v>0</v>
      </c>
      <c r="CI178" s="44">
        <f t="shared" si="89"/>
        <v>0</v>
      </c>
      <c r="CJ178" s="44">
        <f t="shared" si="89"/>
        <v>102514.21329824883</v>
      </c>
      <c r="CK178" s="44">
        <f t="shared" si="89"/>
        <v>387922.5188030008</v>
      </c>
      <c r="CL178" s="44">
        <f t="shared" si="89"/>
        <v>64446443.138802998</v>
      </c>
      <c r="CN178" s="38"/>
      <c r="CO178" s="38"/>
    </row>
    <row r="179" spans="1:93" outlineLevel="1" x14ac:dyDescent="0.25">
      <c r="A179" s="22">
        <f t="shared" si="67"/>
        <v>172</v>
      </c>
      <c r="B179" s="224" t="s">
        <v>224</v>
      </c>
      <c r="C179" s="60" t="s">
        <v>225</v>
      </c>
      <c r="D179" s="48">
        <v>901</v>
      </c>
      <c r="E179" s="36">
        <v>99520.92</v>
      </c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>
        <v>-4711.1770145380815</v>
      </c>
      <c r="Q179" s="36"/>
      <c r="R179" s="36"/>
      <c r="S179" s="36"/>
      <c r="T179" s="36"/>
      <c r="U179" s="36"/>
      <c r="V179" s="36"/>
      <c r="W179" s="36">
        <v>6035.9097806937452</v>
      </c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>
        <f>SUM(F179:AT179)</f>
        <v>1324.7327661556637</v>
      </c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36">
        <v>721.18858914488351</v>
      </c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>
        <f t="shared" ref="CJ179:CJ242" si="90">SUM(AV179:CI179)</f>
        <v>721.18858914488351</v>
      </c>
      <c r="CK179" s="19">
        <f t="shared" ref="CK179:CK183" si="91">CJ179+AU179</f>
        <v>2045.9213553005472</v>
      </c>
      <c r="CL179" s="19">
        <f>CK179+E179</f>
        <v>101566.84135530055</v>
      </c>
      <c r="CN179" s="38"/>
      <c r="CO179" s="38"/>
    </row>
    <row r="180" spans="1:93" outlineLevel="1" x14ac:dyDescent="0.25">
      <c r="A180" s="22">
        <f t="shared" si="67"/>
        <v>173</v>
      </c>
      <c r="B180" s="225"/>
      <c r="C180" s="60" t="s">
        <v>226</v>
      </c>
      <c r="D180" s="48">
        <v>902</v>
      </c>
      <c r="E180" s="36">
        <v>9964387.7300000004</v>
      </c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>
        <v>-4071.7066275790894</v>
      </c>
      <c r="Q180" s="36"/>
      <c r="R180" s="36"/>
      <c r="S180" s="36"/>
      <c r="T180" s="36"/>
      <c r="U180" s="36"/>
      <c r="V180" s="36"/>
      <c r="W180" s="36">
        <v>5216.6271362083025</v>
      </c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>
        <f>SUM(F180:AT180)</f>
        <v>1144.9205086292131</v>
      </c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36">
        <v>623.29824353745892</v>
      </c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>
        <f t="shared" si="90"/>
        <v>623.29824353745892</v>
      </c>
      <c r="CK180" s="19">
        <f t="shared" si="91"/>
        <v>1768.2187521666719</v>
      </c>
      <c r="CL180" s="19">
        <f>CK180+E180</f>
        <v>9966155.9487521667</v>
      </c>
      <c r="CN180" s="38"/>
      <c r="CO180" s="38"/>
    </row>
    <row r="181" spans="1:93" outlineLevel="1" x14ac:dyDescent="0.25">
      <c r="A181" s="22">
        <f t="shared" si="67"/>
        <v>174</v>
      </c>
      <c r="B181" s="225"/>
      <c r="C181" s="60" t="s">
        <v>227</v>
      </c>
      <c r="D181" s="48">
        <v>903</v>
      </c>
      <c r="E181" s="36">
        <v>11728690.210000001</v>
      </c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>
        <v>-140958.25159108412</v>
      </c>
      <c r="Q181" s="36"/>
      <c r="R181" s="36">
        <v>30503.742766919091</v>
      </c>
      <c r="S181" s="36"/>
      <c r="T181" s="36"/>
      <c r="U181" s="36"/>
      <c r="V181" s="36"/>
      <c r="W181" s="36">
        <v>180594.20964710542</v>
      </c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>
        <v>0</v>
      </c>
      <c r="AM181" s="36"/>
      <c r="AN181" s="36"/>
      <c r="AO181" s="36"/>
      <c r="AP181" s="36"/>
      <c r="AQ181" s="36"/>
      <c r="AR181" s="36"/>
      <c r="AS181" s="36"/>
      <c r="AT181" s="36"/>
      <c r="AU181" s="36">
        <f>SUM(F181:AT181)</f>
        <v>70139.700822940402</v>
      </c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36">
        <v>21577.937377347891</v>
      </c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>
        <f t="shared" si="90"/>
        <v>21577.937377347891</v>
      </c>
      <c r="CK181" s="19">
        <f t="shared" si="91"/>
        <v>91717.638200288289</v>
      </c>
      <c r="CL181" s="19">
        <f>CK181+E181</f>
        <v>11820407.84820029</v>
      </c>
      <c r="CN181" s="38"/>
      <c r="CO181" s="38"/>
    </row>
    <row r="182" spans="1:93" outlineLevel="1" x14ac:dyDescent="0.25">
      <c r="A182" s="22">
        <f t="shared" si="67"/>
        <v>175</v>
      </c>
      <c r="B182" s="225"/>
      <c r="C182" s="60" t="s">
        <v>228</v>
      </c>
      <c r="D182" s="48">
        <v>904</v>
      </c>
      <c r="E182" s="36">
        <v>4158883.38</v>
      </c>
      <c r="F182" s="36">
        <v>123632.45326100978</v>
      </c>
      <c r="G182" s="36">
        <v>-2072558.6235161237</v>
      </c>
      <c r="H182" s="36">
        <v>-261.9135279405599</v>
      </c>
      <c r="I182" s="36"/>
      <c r="J182" s="36"/>
      <c r="K182" s="36">
        <v>-269672.36803698959</v>
      </c>
      <c r="L182" s="36"/>
      <c r="M182" s="36"/>
      <c r="N182" s="36"/>
      <c r="O182" s="36"/>
      <c r="P182" s="36">
        <v>0</v>
      </c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61">
        <v>-11113.49148042</v>
      </c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>
        <f>SUM(F182:AT182)</f>
        <v>-2229973.9433004637</v>
      </c>
      <c r="AV182" s="36">
        <v>-168750.04899203134</v>
      </c>
      <c r="AW182" s="19"/>
      <c r="AX182" s="19">
        <v>-67810.879467156628</v>
      </c>
      <c r="AY182" s="19"/>
      <c r="AZ182" s="19"/>
      <c r="BA182" s="19"/>
      <c r="BB182" s="19"/>
      <c r="BC182" s="19"/>
      <c r="BD182" s="19"/>
      <c r="BE182" s="19"/>
      <c r="BF182" s="36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>
        <f t="shared" si="90"/>
        <v>-236560.92845918797</v>
      </c>
      <c r="CK182" s="19">
        <f t="shared" si="91"/>
        <v>-2466534.8717596517</v>
      </c>
      <c r="CL182" s="19">
        <f>CK182+E182</f>
        <v>1692348.5082403482</v>
      </c>
      <c r="CN182" s="38"/>
      <c r="CO182" s="38"/>
    </row>
    <row r="183" spans="1:93" outlineLevel="1" x14ac:dyDescent="0.25">
      <c r="A183" s="22">
        <f t="shared" si="67"/>
        <v>176</v>
      </c>
      <c r="B183" s="226"/>
      <c r="C183" s="60" t="s">
        <v>229</v>
      </c>
      <c r="D183" s="48">
        <v>905</v>
      </c>
      <c r="E183" s="36">
        <v>0</v>
      </c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36">
        <v>0</v>
      </c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36">
        <f>SUM(F183:AT183)</f>
        <v>0</v>
      </c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>
        <f t="shared" si="90"/>
        <v>0</v>
      </c>
      <c r="CK183" s="19">
        <f t="shared" si="91"/>
        <v>0</v>
      </c>
      <c r="CL183" s="19">
        <f>CK183+E183</f>
        <v>0</v>
      </c>
      <c r="CN183" s="38"/>
      <c r="CO183" s="38"/>
    </row>
    <row r="184" spans="1:93" outlineLevel="1" x14ac:dyDescent="0.25">
      <c r="A184" s="22">
        <f t="shared" si="67"/>
        <v>177</v>
      </c>
      <c r="B184" s="208" t="s">
        <v>230</v>
      </c>
      <c r="C184" s="209"/>
      <c r="D184" s="210"/>
      <c r="E184" s="44">
        <f>SUM(E179:E183)</f>
        <v>25951482.239999998</v>
      </c>
      <c r="F184" s="44">
        <f t="shared" ref="F184:CA184" si="92">SUM(F179:F183)</f>
        <v>123632.45326100978</v>
      </c>
      <c r="G184" s="44">
        <f t="shared" si="92"/>
        <v>-2072558.6235161237</v>
      </c>
      <c r="H184" s="44">
        <f t="shared" si="92"/>
        <v>-261.9135279405599</v>
      </c>
      <c r="I184" s="44">
        <f t="shared" si="92"/>
        <v>0</v>
      </c>
      <c r="J184" s="44">
        <f t="shared" si="92"/>
        <v>0</v>
      </c>
      <c r="K184" s="44">
        <f t="shared" si="92"/>
        <v>-269672.36803698959</v>
      </c>
      <c r="L184" s="44">
        <f t="shared" si="92"/>
        <v>0</v>
      </c>
      <c r="M184" s="44">
        <f t="shared" si="92"/>
        <v>0</v>
      </c>
      <c r="N184" s="44">
        <f t="shared" si="92"/>
        <v>0</v>
      </c>
      <c r="O184" s="44">
        <f t="shared" si="92"/>
        <v>0</v>
      </c>
      <c r="P184" s="44">
        <f t="shared" si="92"/>
        <v>-149741.13523320129</v>
      </c>
      <c r="Q184" s="44">
        <f t="shared" si="92"/>
        <v>0</v>
      </c>
      <c r="R184" s="44">
        <f t="shared" si="92"/>
        <v>30503.742766919091</v>
      </c>
      <c r="S184" s="44">
        <f t="shared" si="92"/>
        <v>0</v>
      </c>
      <c r="T184" s="44">
        <f t="shared" si="92"/>
        <v>0</v>
      </c>
      <c r="U184" s="44">
        <f t="shared" si="92"/>
        <v>0</v>
      </c>
      <c r="V184" s="44">
        <f t="shared" si="92"/>
        <v>0</v>
      </c>
      <c r="W184" s="44">
        <f t="shared" si="92"/>
        <v>191846.74656400748</v>
      </c>
      <c r="X184" s="44">
        <f t="shared" si="92"/>
        <v>0</v>
      </c>
      <c r="Y184" s="44">
        <f t="shared" si="92"/>
        <v>0</v>
      </c>
      <c r="Z184" s="44">
        <f t="shared" si="92"/>
        <v>0</v>
      </c>
      <c r="AA184" s="44">
        <f t="shared" si="92"/>
        <v>0</v>
      </c>
      <c r="AB184" s="44">
        <f t="shared" si="92"/>
        <v>0</v>
      </c>
      <c r="AC184" s="44">
        <f t="shared" si="92"/>
        <v>-11113.49148042</v>
      </c>
      <c r="AD184" s="44">
        <f t="shared" si="92"/>
        <v>0</v>
      </c>
      <c r="AE184" s="44">
        <f t="shared" si="92"/>
        <v>0</v>
      </c>
      <c r="AF184" s="44">
        <f t="shared" si="92"/>
        <v>0</v>
      </c>
      <c r="AG184" s="44">
        <f t="shared" si="92"/>
        <v>0</v>
      </c>
      <c r="AH184" s="44">
        <f t="shared" si="92"/>
        <v>0</v>
      </c>
      <c r="AI184" s="44">
        <f t="shared" si="92"/>
        <v>0</v>
      </c>
      <c r="AJ184" s="44">
        <f t="shared" si="92"/>
        <v>0</v>
      </c>
      <c r="AK184" s="44">
        <f t="shared" si="92"/>
        <v>0</v>
      </c>
      <c r="AL184" s="44">
        <f t="shared" si="92"/>
        <v>0</v>
      </c>
      <c r="AM184" s="44">
        <f t="shared" si="92"/>
        <v>0</v>
      </c>
      <c r="AN184" s="44">
        <f t="shared" si="92"/>
        <v>0</v>
      </c>
      <c r="AO184" s="44">
        <f t="shared" si="92"/>
        <v>0</v>
      </c>
      <c r="AP184" s="44"/>
      <c r="AQ184" s="44">
        <f t="shared" si="92"/>
        <v>0</v>
      </c>
      <c r="AR184" s="44">
        <f t="shared" si="92"/>
        <v>0</v>
      </c>
      <c r="AS184" s="44">
        <f t="shared" si="92"/>
        <v>0</v>
      </c>
      <c r="AT184" s="44">
        <f t="shared" si="92"/>
        <v>0</v>
      </c>
      <c r="AU184" s="44">
        <f t="shared" si="92"/>
        <v>-2157364.5892027384</v>
      </c>
      <c r="AV184" s="44">
        <f t="shared" si="92"/>
        <v>-168750.04899203134</v>
      </c>
      <c r="AW184" s="44">
        <f t="shared" si="92"/>
        <v>0</v>
      </c>
      <c r="AX184" s="44">
        <f t="shared" si="92"/>
        <v>-67810.879467156628</v>
      </c>
      <c r="AY184" s="44">
        <f t="shared" si="92"/>
        <v>0</v>
      </c>
      <c r="AZ184" s="44">
        <f t="shared" si="92"/>
        <v>0</v>
      </c>
      <c r="BA184" s="44">
        <f t="shared" si="92"/>
        <v>0</v>
      </c>
      <c r="BB184" s="44">
        <f t="shared" si="92"/>
        <v>0</v>
      </c>
      <c r="BC184" s="44">
        <f t="shared" si="92"/>
        <v>0</v>
      </c>
      <c r="BD184" s="44">
        <f t="shared" si="92"/>
        <v>0</v>
      </c>
      <c r="BE184" s="44">
        <f t="shared" si="92"/>
        <v>0</v>
      </c>
      <c r="BF184" s="44">
        <f t="shared" si="92"/>
        <v>22922.424210030233</v>
      </c>
      <c r="BG184" s="44">
        <f t="shared" si="92"/>
        <v>0</v>
      </c>
      <c r="BH184" s="44">
        <f t="shared" si="92"/>
        <v>0</v>
      </c>
      <c r="BI184" s="44">
        <f t="shared" si="92"/>
        <v>0</v>
      </c>
      <c r="BJ184" s="44">
        <f t="shared" si="92"/>
        <v>0</v>
      </c>
      <c r="BK184" s="44">
        <f t="shared" si="92"/>
        <v>0</v>
      </c>
      <c r="BL184" s="44">
        <f t="shared" si="92"/>
        <v>0</v>
      </c>
      <c r="BM184" s="44">
        <f t="shared" si="92"/>
        <v>0</v>
      </c>
      <c r="BN184" s="44">
        <f t="shared" si="92"/>
        <v>0</v>
      </c>
      <c r="BO184" s="44">
        <f t="shared" si="92"/>
        <v>0</v>
      </c>
      <c r="BP184" s="44">
        <f t="shared" si="92"/>
        <v>0</v>
      </c>
      <c r="BQ184" s="44">
        <f t="shared" si="92"/>
        <v>0</v>
      </c>
      <c r="BR184" s="44">
        <f t="shared" si="92"/>
        <v>0</v>
      </c>
      <c r="BS184" s="44">
        <f t="shared" si="92"/>
        <v>0</v>
      </c>
      <c r="BT184" s="44">
        <f t="shared" si="92"/>
        <v>0</v>
      </c>
      <c r="BU184" s="44">
        <f t="shared" si="92"/>
        <v>0</v>
      </c>
      <c r="BV184" s="44">
        <f t="shared" si="92"/>
        <v>0</v>
      </c>
      <c r="BW184" s="44">
        <f t="shared" si="92"/>
        <v>0</v>
      </c>
      <c r="BX184" s="44">
        <f t="shared" si="92"/>
        <v>0</v>
      </c>
      <c r="BY184" s="44">
        <f t="shared" si="92"/>
        <v>0</v>
      </c>
      <c r="BZ184" s="44">
        <f t="shared" si="92"/>
        <v>0</v>
      </c>
      <c r="CA184" s="44">
        <f t="shared" si="92"/>
        <v>0</v>
      </c>
      <c r="CB184" s="44">
        <f t="shared" ref="CB184:CL184" si="93">SUM(CB179:CB183)</f>
        <v>0</v>
      </c>
      <c r="CC184" s="44">
        <f t="shared" si="93"/>
        <v>0</v>
      </c>
      <c r="CD184" s="44">
        <f t="shared" si="93"/>
        <v>0</v>
      </c>
      <c r="CE184" s="44">
        <f t="shared" si="93"/>
        <v>0</v>
      </c>
      <c r="CF184" s="44">
        <f t="shared" si="93"/>
        <v>0</v>
      </c>
      <c r="CG184" s="44">
        <f t="shared" si="93"/>
        <v>0</v>
      </c>
      <c r="CH184" s="44">
        <f t="shared" si="93"/>
        <v>0</v>
      </c>
      <c r="CI184" s="44">
        <f t="shared" si="93"/>
        <v>0</v>
      </c>
      <c r="CJ184" s="44">
        <f t="shared" si="93"/>
        <v>-213638.50424915773</v>
      </c>
      <c r="CK184" s="44">
        <f t="shared" si="93"/>
        <v>-2371003.0934518962</v>
      </c>
      <c r="CL184" s="44">
        <f t="shared" si="93"/>
        <v>23580479.146548107</v>
      </c>
      <c r="CN184" s="38"/>
      <c r="CO184" s="38"/>
    </row>
    <row r="185" spans="1:93" ht="15.6" customHeight="1" outlineLevel="1" x14ac:dyDescent="0.25">
      <c r="A185" s="22">
        <f t="shared" si="67"/>
        <v>178</v>
      </c>
      <c r="B185" s="201" t="s">
        <v>231</v>
      </c>
      <c r="C185" s="58" t="s">
        <v>225</v>
      </c>
      <c r="D185" s="59">
        <v>907</v>
      </c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36">
        <f>SUM(F185:AT185)</f>
        <v>0</v>
      </c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>
        <f t="shared" si="90"/>
        <v>0</v>
      </c>
      <c r="CK185" s="19">
        <f t="shared" ref="CK185:CK188" si="94">CJ185+AU185</f>
        <v>0</v>
      </c>
      <c r="CL185" s="19">
        <f>CK185+E185</f>
        <v>0</v>
      </c>
      <c r="CN185" s="38"/>
      <c r="CO185" s="38"/>
    </row>
    <row r="186" spans="1:93" outlineLevel="1" x14ac:dyDescent="0.25">
      <c r="A186" s="22">
        <f t="shared" si="67"/>
        <v>179</v>
      </c>
      <c r="B186" s="201"/>
      <c r="C186" s="58" t="s">
        <v>232</v>
      </c>
      <c r="D186" s="53">
        <v>908</v>
      </c>
      <c r="E186" s="36">
        <v>25644195.02</v>
      </c>
      <c r="F186" s="36"/>
      <c r="G186" s="36">
        <v>-25171897.539999999</v>
      </c>
      <c r="H186" s="36"/>
      <c r="I186" s="36"/>
      <c r="J186" s="36"/>
      <c r="K186" s="36"/>
      <c r="L186" s="36"/>
      <c r="M186" s="36"/>
      <c r="N186" s="36"/>
      <c r="O186" s="36"/>
      <c r="P186" s="36">
        <v>-8566.022894825277</v>
      </c>
      <c r="Q186" s="36"/>
      <c r="R186" s="36"/>
      <c r="S186" s="36"/>
      <c r="T186" s="36"/>
      <c r="U186" s="36"/>
      <c r="V186" s="36"/>
      <c r="W186" s="36">
        <v>27457.950056757247</v>
      </c>
      <c r="X186" s="36"/>
      <c r="Y186" s="36"/>
      <c r="Z186" s="36"/>
      <c r="AA186" s="36"/>
      <c r="AB186" s="36"/>
      <c r="AC186" s="36"/>
      <c r="AD186" s="36"/>
      <c r="AE186" s="36"/>
      <c r="AF186" s="36"/>
      <c r="AG186" s="36">
        <v>0</v>
      </c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>
        <f>SUM(F186:AT186)</f>
        <v>-25153005.612838067</v>
      </c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36">
        <v>1469.3704350132493</v>
      </c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>
        <v>-58054.486119000001</v>
      </c>
      <c r="CH186" s="19"/>
      <c r="CI186" s="19"/>
      <c r="CJ186" s="19">
        <f t="shared" si="90"/>
        <v>-56585.115683986754</v>
      </c>
      <c r="CK186" s="19">
        <f t="shared" si="94"/>
        <v>-25209590.728522055</v>
      </c>
      <c r="CL186" s="19">
        <f>CK186+E186</f>
        <v>434604.2914779447</v>
      </c>
      <c r="CN186" s="38"/>
      <c r="CO186" s="38"/>
    </row>
    <row r="187" spans="1:93" outlineLevel="1" x14ac:dyDescent="0.25">
      <c r="A187" s="22">
        <f t="shared" si="67"/>
        <v>180</v>
      </c>
      <c r="B187" s="201"/>
      <c r="C187" s="58" t="s">
        <v>233</v>
      </c>
      <c r="D187" s="53">
        <v>909</v>
      </c>
      <c r="E187" s="36">
        <v>1482296.21</v>
      </c>
      <c r="F187" s="36"/>
      <c r="G187" s="36">
        <v>-97870.849999999991</v>
      </c>
      <c r="H187" s="36"/>
      <c r="I187" s="36"/>
      <c r="J187" s="36"/>
      <c r="K187" s="36"/>
      <c r="L187" s="36"/>
      <c r="M187" s="36"/>
      <c r="N187" s="36"/>
      <c r="O187" s="36"/>
      <c r="P187" s="36">
        <v>-15928.494324460458</v>
      </c>
      <c r="Q187" s="36"/>
      <c r="R187" s="36"/>
      <c r="S187" s="36"/>
      <c r="T187" s="36"/>
      <c r="U187" s="36"/>
      <c r="V187" s="36"/>
      <c r="W187" s="36">
        <v>51057.977197864784</v>
      </c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>
        <f>SUM(F187:AT187)</f>
        <v>-62741.367126595673</v>
      </c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36">
        <v>2732.2899929181121</v>
      </c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>
        <f t="shared" si="90"/>
        <v>2732.2899929181121</v>
      </c>
      <c r="CK187" s="19">
        <f t="shared" si="94"/>
        <v>-60009.077133677558</v>
      </c>
      <c r="CL187" s="19">
        <f>CK187+E187</f>
        <v>1422287.1328663223</v>
      </c>
      <c r="CN187" s="38"/>
      <c r="CO187" s="38"/>
    </row>
    <row r="188" spans="1:93" outlineLevel="1" x14ac:dyDescent="0.25">
      <c r="A188" s="22">
        <f t="shared" si="67"/>
        <v>181</v>
      </c>
      <c r="B188" s="202"/>
      <c r="C188" s="62" t="s">
        <v>234</v>
      </c>
      <c r="D188" s="63">
        <v>910</v>
      </c>
      <c r="E188" s="36">
        <v>118.87</v>
      </c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36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36">
        <f>SUM(F188:AT188)</f>
        <v>0</v>
      </c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36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>
        <f t="shared" si="90"/>
        <v>0</v>
      </c>
      <c r="CK188" s="19">
        <f t="shared" si="94"/>
        <v>0</v>
      </c>
      <c r="CL188" s="19">
        <f>CK188+E188</f>
        <v>118.87</v>
      </c>
      <c r="CN188" s="38"/>
      <c r="CO188" s="38"/>
    </row>
    <row r="189" spans="1:93" outlineLevel="1" x14ac:dyDescent="0.25">
      <c r="A189" s="22">
        <f t="shared" si="67"/>
        <v>182</v>
      </c>
      <c r="B189" s="208" t="s">
        <v>235</v>
      </c>
      <c r="C189" s="235"/>
      <c r="D189" s="236"/>
      <c r="E189" s="44">
        <f>SUM(E185:E188)</f>
        <v>27126610.100000001</v>
      </c>
      <c r="F189" s="44">
        <f t="shared" ref="F189:CA189" si="95">SUM(F185:F188)</f>
        <v>0</v>
      </c>
      <c r="G189" s="44">
        <f t="shared" si="95"/>
        <v>-25269768.390000001</v>
      </c>
      <c r="H189" s="44">
        <f t="shared" si="95"/>
        <v>0</v>
      </c>
      <c r="I189" s="44">
        <f t="shared" si="95"/>
        <v>0</v>
      </c>
      <c r="J189" s="44">
        <f t="shared" si="95"/>
        <v>0</v>
      </c>
      <c r="K189" s="44">
        <f t="shared" si="95"/>
        <v>0</v>
      </c>
      <c r="L189" s="44">
        <f t="shared" si="95"/>
        <v>0</v>
      </c>
      <c r="M189" s="44">
        <f t="shared" si="95"/>
        <v>0</v>
      </c>
      <c r="N189" s="44">
        <f t="shared" si="95"/>
        <v>0</v>
      </c>
      <c r="O189" s="44">
        <f t="shared" si="95"/>
        <v>0</v>
      </c>
      <c r="P189" s="44">
        <f t="shared" si="95"/>
        <v>-24494.517219285735</v>
      </c>
      <c r="Q189" s="44">
        <f t="shared" si="95"/>
        <v>0</v>
      </c>
      <c r="R189" s="44">
        <f t="shared" si="95"/>
        <v>0</v>
      </c>
      <c r="S189" s="44">
        <f t="shared" si="95"/>
        <v>0</v>
      </c>
      <c r="T189" s="44">
        <f t="shared" si="95"/>
        <v>0</v>
      </c>
      <c r="U189" s="44">
        <f t="shared" si="95"/>
        <v>0</v>
      </c>
      <c r="V189" s="44">
        <f t="shared" si="95"/>
        <v>0</v>
      </c>
      <c r="W189" s="44">
        <f t="shared" si="95"/>
        <v>78515.927254622031</v>
      </c>
      <c r="X189" s="44">
        <f t="shared" si="95"/>
        <v>0</v>
      </c>
      <c r="Y189" s="44">
        <f t="shared" si="95"/>
        <v>0</v>
      </c>
      <c r="Z189" s="44">
        <f t="shared" si="95"/>
        <v>0</v>
      </c>
      <c r="AA189" s="44">
        <f t="shared" si="95"/>
        <v>0</v>
      </c>
      <c r="AB189" s="44">
        <f t="shared" si="95"/>
        <v>0</v>
      </c>
      <c r="AC189" s="44">
        <f t="shared" si="95"/>
        <v>0</v>
      </c>
      <c r="AD189" s="44">
        <f t="shared" si="95"/>
        <v>0</v>
      </c>
      <c r="AE189" s="44">
        <f t="shared" si="95"/>
        <v>0</v>
      </c>
      <c r="AF189" s="44">
        <f t="shared" si="95"/>
        <v>0</v>
      </c>
      <c r="AG189" s="44">
        <f t="shared" si="95"/>
        <v>0</v>
      </c>
      <c r="AH189" s="44">
        <f t="shared" si="95"/>
        <v>0</v>
      </c>
      <c r="AI189" s="44">
        <f t="shared" si="95"/>
        <v>0</v>
      </c>
      <c r="AJ189" s="44">
        <f t="shared" si="95"/>
        <v>0</v>
      </c>
      <c r="AK189" s="44">
        <f t="shared" si="95"/>
        <v>0</v>
      </c>
      <c r="AL189" s="44">
        <f t="shared" si="95"/>
        <v>0</v>
      </c>
      <c r="AM189" s="44">
        <f t="shared" si="95"/>
        <v>0</v>
      </c>
      <c r="AN189" s="44">
        <f t="shared" si="95"/>
        <v>0</v>
      </c>
      <c r="AO189" s="44">
        <f t="shared" si="95"/>
        <v>0</v>
      </c>
      <c r="AP189" s="44"/>
      <c r="AQ189" s="44">
        <f t="shared" si="95"/>
        <v>0</v>
      </c>
      <c r="AR189" s="44">
        <f t="shared" si="95"/>
        <v>0</v>
      </c>
      <c r="AS189" s="44">
        <f t="shared" si="95"/>
        <v>0</v>
      </c>
      <c r="AT189" s="44">
        <f t="shared" si="95"/>
        <v>0</v>
      </c>
      <c r="AU189" s="44">
        <f t="shared" si="95"/>
        <v>-25215746.979964662</v>
      </c>
      <c r="AV189" s="44">
        <f t="shared" si="95"/>
        <v>0</v>
      </c>
      <c r="AW189" s="44">
        <f t="shared" si="95"/>
        <v>0</v>
      </c>
      <c r="AX189" s="44">
        <f t="shared" si="95"/>
        <v>0</v>
      </c>
      <c r="AY189" s="44">
        <f t="shared" si="95"/>
        <v>0</v>
      </c>
      <c r="AZ189" s="44">
        <f t="shared" si="95"/>
        <v>0</v>
      </c>
      <c r="BA189" s="44">
        <f t="shared" si="95"/>
        <v>0</v>
      </c>
      <c r="BB189" s="44">
        <f t="shared" si="95"/>
        <v>0</v>
      </c>
      <c r="BC189" s="44">
        <f t="shared" si="95"/>
        <v>0</v>
      </c>
      <c r="BD189" s="44">
        <f t="shared" si="95"/>
        <v>0</v>
      </c>
      <c r="BE189" s="44">
        <f t="shared" si="95"/>
        <v>0</v>
      </c>
      <c r="BF189" s="44">
        <f t="shared" si="95"/>
        <v>4201.6604279313615</v>
      </c>
      <c r="BG189" s="44">
        <f t="shared" si="95"/>
        <v>0</v>
      </c>
      <c r="BH189" s="44">
        <f t="shared" si="95"/>
        <v>0</v>
      </c>
      <c r="BI189" s="44">
        <f t="shared" si="95"/>
        <v>0</v>
      </c>
      <c r="BJ189" s="44">
        <f t="shared" si="95"/>
        <v>0</v>
      </c>
      <c r="BK189" s="44">
        <f t="shared" si="95"/>
        <v>0</v>
      </c>
      <c r="BL189" s="44">
        <f t="shared" si="95"/>
        <v>0</v>
      </c>
      <c r="BM189" s="44">
        <f t="shared" si="95"/>
        <v>0</v>
      </c>
      <c r="BN189" s="44">
        <f t="shared" si="95"/>
        <v>0</v>
      </c>
      <c r="BO189" s="44">
        <f t="shared" si="95"/>
        <v>0</v>
      </c>
      <c r="BP189" s="44">
        <f t="shared" si="95"/>
        <v>0</v>
      </c>
      <c r="BQ189" s="44">
        <f t="shared" si="95"/>
        <v>0</v>
      </c>
      <c r="BR189" s="44">
        <f t="shared" si="95"/>
        <v>0</v>
      </c>
      <c r="BS189" s="44">
        <f t="shared" si="95"/>
        <v>0</v>
      </c>
      <c r="BT189" s="44">
        <f t="shared" si="95"/>
        <v>0</v>
      </c>
      <c r="BU189" s="44">
        <f t="shared" si="95"/>
        <v>0</v>
      </c>
      <c r="BV189" s="44">
        <f t="shared" si="95"/>
        <v>0</v>
      </c>
      <c r="BW189" s="44">
        <f t="shared" si="95"/>
        <v>0</v>
      </c>
      <c r="BX189" s="44">
        <f t="shared" si="95"/>
        <v>0</v>
      </c>
      <c r="BY189" s="44">
        <f t="shared" si="95"/>
        <v>0</v>
      </c>
      <c r="BZ189" s="44">
        <f t="shared" si="95"/>
        <v>0</v>
      </c>
      <c r="CA189" s="44">
        <f t="shared" si="95"/>
        <v>0</v>
      </c>
      <c r="CB189" s="44">
        <f t="shared" ref="CB189:CL189" si="96">SUM(CB185:CB188)</f>
        <v>0</v>
      </c>
      <c r="CC189" s="44">
        <f t="shared" si="96"/>
        <v>0</v>
      </c>
      <c r="CD189" s="44">
        <f t="shared" si="96"/>
        <v>0</v>
      </c>
      <c r="CE189" s="44">
        <f t="shared" si="96"/>
        <v>0</v>
      </c>
      <c r="CF189" s="44">
        <f t="shared" si="96"/>
        <v>0</v>
      </c>
      <c r="CG189" s="44">
        <f t="shared" si="96"/>
        <v>-58054.486119000001</v>
      </c>
      <c r="CH189" s="44">
        <f t="shared" si="96"/>
        <v>0</v>
      </c>
      <c r="CI189" s="44">
        <f t="shared" si="96"/>
        <v>0</v>
      </c>
      <c r="CJ189" s="44">
        <f t="shared" si="96"/>
        <v>-53852.82569106864</v>
      </c>
      <c r="CK189" s="44">
        <f t="shared" si="96"/>
        <v>-25269599.805655733</v>
      </c>
      <c r="CL189" s="44">
        <f t="shared" si="96"/>
        <v>1857010.2943442671</v>
      </c>
      <c r="CN189" s="38"/>
      <c r="CO189" s="38"/>
    </row>
    <row r="190" spans="1:93" ht="15.6" customHeight="1" outlineLevel="1" x14ac:dyDescent="0.25">
      <c r="A190" s="22">
        <f t="shared" si="67"/>
        <v>183</v>
      </c>
      <c r="B190" s="201" t="s">
        <v>236</v>
      </c>
      <c r="C190" s="64" t="s">
        <v>237</v>
      </c>
      <c r="D190" s="48">
        <v>911</v>
      </c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36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36">
        <f>SUM(F190:AT190)</f>
        <v>0</v>
      </c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36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>
        <f t="shared" si="90"/>
        <v>0</v>
      </c>
      <c r="CK190" s="19">
        <f t="shared" ref="CK190:CK193" si="97">CJ190+AU190</f>
        <v>0</v>
      </c>
      <c r="CL190" s="19">
        <f>CK190+E190</f>
        <v>0</v>
      </c>
      <c r="CN190" s="38"/>
      <c r="CO190" s="38"/>
    </row>
    <row r="191" spans="1:93" ht="15.6" customHeight="1" outlineLevel="1" x14ac:dyDescent="0.25">
      <c r="A191" s="22">
        <f t="shared" si="67"/>
        <v>184</v>
      </c>
      <c r="B191" s="201"/>
      <c r="C191" s="57" t="s">
        <v>238</v>
      </c>
      <c r="D191" s="48">
        <v>912</v>
      </c>
      <c r="E191" s="36">
        <v>-97683.24</v>
      </c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>
        <v>1808.7527559877622</v>
      </c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>
        <f>SUM(F191:AT191)</f>
        <v>1808.7527559877622</v>
      </c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36">
        <v>-254.25107294713052</v>
      </c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>
        <f t="shared" si="90"/>
        <v>-254.25107294713052</v>
      </c>
      <c r="CK191" s="19">
        <f t="shared" si="97"/>
        <v>1554.5016830406316</v>
      </c>
      <c r="CL191" s="19">
        <f>CK191+E191</f>
        <v>-96128.738316959367</v>
      </c>
      <c r="CN191" s="38"/>
      <c r="CO191" s="38"/>
    </row>
    <row r="192" spans="1:93" ht="15.6" customHeight="1" outlineLevel="1" x14ac:dyDescent="0.25">
      <c r="A192" s="22">
        <f t="shared" si="67"/>
        <v>185</v>
      </c>
      <c r="B192" s="201"/>
      <c r="C192" s="57" t="s">
        <v>239</v>
      </c>
      <c r="D192" s="48">
        <v>913</v>
      </c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36">
        <f>SUM(F192:AT192)</f>
        <v>0</v>
      </c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>
        <f t="shared" si="90"/>
        <v>0</v>
      </c>
      <c r="CK192" s="19">
        <f t="shared" si="97"/>
        <v>0</v>
      </c>
      <c r="CL192" s="19">
        <f>CK192+E192</f>
        <v>0</v>
      </c>
      <c r="CN192" s="38"/>
      <c r="CO192" s="38"/>
    </row>
    <row r="193" spans="1:93" ht="15.6" customHeight="1" outlineLevel="1" x14ac:dyDescent="0.25">
      <c r="A193" s="22">
        <f t="shared" si="67"/>
        <v>186</v>
      </c>
      <c r="B193" s="202"/>
      <c r="C193" s="65" t="s">
        <v>240</v>
      </c>
      <c r="D193" s="66">
        <v>916</v>
      </c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36">
        <f>SUM(F193:AT193)</f>
        <v>0</v>
      </c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>
        <f t="shared" si="90"/>
        <v>0</v>
      </c>
      <c r="CK193" s="19">
        <f t="shared" si="97"/>
        <v>0</v>
      </c>
      <c r="CL193" s="19">
        <f>CK193+E193</f>
        <v>0</v>
      </c>
      <c r="CN193" s="38"/>
      <c r="CO193" s="38"/>
    </row>
    <row r="194" spans="1:93" ht="15.6" customHeight="1" outlineLevel="1" x14ac:dyDescent="0.25">
      <c r="A194" s="22">
        <f t="shared" si="67"/>
        <v>187</v>
      </c>
      <c r="B194" s="208" t="s">
        <v>241</v>
      </c>
      <c r="C194" s="235"/>
      <c r="D194" s="236"/>
      <c r="E194" s="44">
        <f>SUM(E190:E193)</f>
        <v>-97683.24</v>
      </c>
      <c r="F194" s="44">
        <f t="shared" ref="F194:CA194" si="98">SUM(F190:F193)</f>
        <v>0</v>
      </c>
      <c r="G194" s="44">
        <f t="shared" si="98"/>
        <v>0</v>
      </c>
      <c r="H194" s="44">
        <f t="shared" si="98"/>
        <v>0</v>
      </c>
      <c r="I194" s="44">
        <f t="shared" si="98"/>
        <v>0</v>
      </c>
      <c r="J194" s="44">
        <f t="shared" si="98"/>
        <v>0</v>
      </c>
      <c r="K194" s="44">
        <f t="shared" si="98"/>
        <v>0</v>
      </c>
      <c r="L194" s="44">
        <f t="shared" si="98"/>
        <v>0</v>
      </c>
      <c r="M194" s="44">
        <f t="shared" si="98"/>
        <v>0</v>
      </c>
      <c r="N194" s="44">
        <f t="shared" si="98"/>
        <v>0</v>
      </c>
      <c r="O194" s="44">
        <f t="shared" si="98"/>
        <v>0</v>
      </c>
      <c r="P194" s="44">
        <f t="shared" si="98"/>
        <v>1808.7527559877622</v>
      </c>
      <c r="Q194" s="44">
        <f t="shared" si="98"/>
        <v>0</v>
      </c>
      <c r="R194" s="44">
        <f t="shared" si="98"/>
        <v>0</v>
      </c>
      <c r="S194" s="44">
        <f t="shared" si="98"/>
        <v>0</v>
      </c>
      <c r="T194" s="44">
        <f t="shared" si="98"/>
        <v>0</v>
      </c>
      <c r="U194" s="44">
        <f t="shared" si="98"/>
        <v>0</v>
      </c>
      <c r="V194" s="44">
        <f t="shared" si="98"/>
        <v>0</v>
      </c>
      <c r="W194" s="44">
        <f t="shared" si="98"/>
        <v>0</v>
      </c>
      <c r="X194" s="44">
        <f t="shared" si="98"/>
        <v>0</v>
      </c>
      <c r="Y194" s="44">
        <f t="shared" si="98"/>
        <v>0</v>
      </c>
      <c r="Z194" s="44">
        <f t="shared" si="98"/>
        <v>0</v>
      </c>
      <c r="AA194" s="44">
        <f t="shared" si="98"/>
        <v>0</v>
      </c>
      <c r="AB194" s="44">
        <f t="shared" si="98"/>
        <v>0</v>
      </c>
      <c r="AC194" s="44">
        <f t="shared" si="98"/>
        <v>0</v>
      </c>
      <c r="AD194" s="44">
        <f t="shared" si="98"/>
        <v>0</v>
      </c>
      <c r="AE194" s="44">
        <f t="shared" si="98"/>
        <v>0</v>
      </c>
      <c r="AF194" s="44">
        <f t="shared" si="98"/>
        <v>0</v>
      </c>
      <c r="AG194" s="44">
        <f t="shared" si="98"/>
        <v>0</v>
      </c>
      <c r="AH194" s="44">
        <f t="shared" si="98"/>
        <v>0</v>
      </c>
      <c r="AI194" s="44">
        <f t="shared" si="98"/>
        <v>0</v>
      </c>
      <c r="AJ194" s="44">
        <f t="shared" si="98"/>
        <v>0</v>
      </c>
      <c r="AK194" s="44">
        <f t="shared" si="98"/>
        <v>0</v>
      </c>
      <c r="AL194" s="44">
        <f t="shared" si="98"/>
        <v>0</v>
      </c>
      <c r="AM194" s="44">
        <f t="shared" si="98"/>
        <v>0</v>
      </c>
      <c r="AN194" s="44">
        <f t="shared" si="98"/>
        <v>0</v>
      </c>
      <c r="AO194" s="44">
        <f t="shared" si="98"/>
        <v>0</v>
      </c>
      <c r="AP194" s="44"/>
      <c r="AQ194" s="44">
        <f t="shared" si="98"/>
        <v>0</v>
      </c>
      <c r="AR194" s="44">
        <f t="shared" si="98"/>
        <v>0</v>
      </c>
      <c r="AS194" s="44">
        <f t="shared" si="98"/>
        <v>0</v>
      </c>
      <c r="AT194" s="44">
        <f t="shared" si="98"/>
        <v>0</v>
      </c>
      <c r="AU194" s="44">
        <f t="shared" si="98"/>
        <v>1808.7527559877622</v>
      </c>
      <c r="AV194" s="44">
        <f t="shared" si="98"/>
        <v>0</v>
      </c>
      <c r="AW194" s="44">
        <f t="shared" si="98"/>
        <v>0</v>
      </c>
      <c r="AX194" s="44">
        <f t="shared" si="98"/>
        <v>0</v>
      </c>
      <c r="AY194" s="44">
        <f t="shared" si="98"/>
        <v>0</v>
      </c>
      <c r="AZ194" s="44">
        <f t="shared" si="98"/>
        <v>0</v>
      </c>
      <c r="BA194" s="44">
        <f t="shared" si="98"/>
        <v>0</v>
      </c>
      <c r="BB194" s="44">
        <f t="shared" si="98"/>
        <v>0</v>
      </c>
      <c r="BC194" s="44">
        <f t="shared" si="98"/>
        <v>0</v>
      </c>
      <c r="BD194" s="44">
        <f t="shared" si="98"/>
        <v>0</v>
      </c>
      <c r="BE194" s="44">
        <f t="shared" si="98"/>
        <v>0</v>
      </c>
      <c r="BF194" s="44">
        <f t="shared" si="98"/>
        <v>-254.25107294713052</v>
      </c>
      <c r="BG194" s="44">
        <f t="shared" si="98"/>
        <v>0</v>
      </c>
      <c r="BH194" s="44">
        <f t="shared" si="98"/>
        <v>0</v>
      </c>
      <c r="BI194" s="44">
        <f t="shared" si="98"/>
        <v>0</v>
      </c>
      <c r="BJ194" s="44">
        <f t="shared" si="98"/>
        <v>0</v>
      </c>
      <c r="BK194" s="44">
        <f t="shared" si="98"/>
        <v>0</v>
      </c>
      <c r="BL194" s="44">
        <f t="shared" si="98"/>
        <v>0</v>
      </c>
      <c r="BM194" s="44">
        <f t="shared" si="98"/>
        <v>0</v>
      </c>
      <c r="BN194" s="44">
        <f t="shared" si="98"/>
        <v>0</v>
      </c>
      <c r="BO194" s="44">
        <f t="shared" si="98"/>
        <v>0</v>
      </c>
      <c r="BP194" s="44">
        <f t="shared" si="98"/>
        <v>0</v>
      </c>
      <c r="BQ194" s="44">
        <f t="shared" si="98"/>
        <v>0</v>
      </c>
      <c r="BR194" s="44">
        <f t="shared" si="98"/>
        <v>0</v>
      </c>
      <c r="BS194" s="44">
        <f t="shared" si="98"/>
        <v>0</v>
      </c>
      <c r="BT194" s="44">
        <f t="shared" si="98"/>
        <v>0</v>
      </c>
      <c r="BU194" s="44">
        <f t="shared" si="98"/>
        <v>0</v>
      </c>
      <c r="BV194" s="44">
        <f t="shared" si="98"/>
        <v>0</v>
      </c>
      <c r="BW194" s="44">
        <f t="shared" si="98"/>
        <v>0</v>
      </c>
      <c r="BX194" s="44">
        <f t="shared" si="98"/>
        <v>0</v>
      </c>
      <c r="BY194" s="44">
        <f t="shared" si="98"/>
        <v>0</v>
      </c>
      <c r="BZ194" s="44">
        <f t="shared" si="98"/>
        <v>0</v>
      </c>
      <c r="CA194" s="44">
        <f t="shared" si="98"/>
        <v>0</v>
      </c>
      <c r="CB194" s="44">
        <f t="shared" ref="CB194:CL194" si="99">SUM(CB190:CB193)</f>
        <v>0</v>
      </c>
      <c r="CC194" s="44">
        <f t="shared" si="99"/>
        <v>0</v>
      </c>
      <c r="CD194" s="44">
        <f t="shared" si="99"/>
        <v>0</v>
      </c>
      <c r="CE194" s="44">
        <f t="shared" si="99"/>
        <v>0</v>
      </c>
      <c r="CF194" s="44">
        <f t="shared" si="99"/>
        <v>0</v>
      </c>
      <c r="CG194" s="44">
        <f t="shared" si="99"/>
        <v>0</v>
      </c>
      <c r="CH194" s="44">
        <f t="shared" si="99"/>
        <v>0</v>
      </c>
      <c r="CI194" s="44">
        <f t="shared" si="99"/>
        <v>0</v>
      </c>
      <c r="CJ194" s="44">
        <f t="shared" si="99"/>
        <v>-254.25107294713052</v>
      </c>
      <c r="CK194" s="44">
        <f t="shared" si="99"/>
        <v>1554.5016830406316</v>
      </c>
      <c r="CL194" s="44">
        <f t="shared" si="99"/>
        <v>-96128.738316959367</v>
      </c>
      <c r="CN194" s="38"/>
      <c r="CO194" s="38"/>
    </row>
    <row r="195" spans="1:93" ht="15.6" customHeight="1" outlineLevel="1" x14ac:dyDescent="0.25">
      <c r="A195" s="22">
        <f t="shared" si="67"/>
        <v>188</v>
      </c>
      <c r="B195" s="200" t="s">
        <v>242</v>
      </c>
      <c r="C195" s="64" t="s">
        <v>243</v>
      </c>
      <c r="D195" s="67">
        <v>920</v>
      </c>
      <c r="E195" s="36">
        <v>34148853.009999998</v>
      </c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>
        <v>-338216.77485090133</v>
      </c>
      <c r="Q195" s="36"/>
      <c r="R195" s="36"/>
      <c r="S195" s="36"/>
      <c r="T195" s="36"/>
      <c r="U195" s="36"/>
      <c r="V195" s="36"/>
      <c r="W195" s="36">
        <v>1981558.6999202673</v>
      </c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>
        <f t="shared" ref="AU195:AU208" si="100">SUM(F195:AT195)</f>
        <v>1643341.9250693661</v>
      </c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36">
        <v>66810.20276092265</v>
      </c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>
        <f t="shared" si="90"/>
        <v>66810.20276092265</v>
      </c>
      <c r="CK195" s="19">
        <f t="shared" ref="CK195:CK208" si="101">CJ195+AU195</f>
        <v>1710152.1278302888</v>
      </c>
      <c r="CL195" s="19">
        <f t="shared" ref="CL195:CL207" si="102">CK195+E195</f>
        <v>35859005.137830287</v>
      </c>
      <c r="CN195" s="38"/>
      <c r="CO195" s="38"/>
    </row>
    <row r="196" spans="1:93" outlineLevel="1" x14ac:dyDescent="0.25">
      <c r="A196" s="22">
        <f t="shared" si="67"/>
        <v>189</v>
      </c>
      <c r="B196" s="201"/>
      <c r="C196" s="57" t="s">
        <v>244</v>
      </c>
      <c r="D196" s="48">
        <v>921</v>
      </c>
      <c r="E196" s="36">
        <v>3695611.17</v>
      </c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>
        <v>-450.09993444299243</v>
      </c>
      <c r="Q196" s="36"/>
      <c r="R196" s="36"/>
      <c r="S196" s="36"/>
      <c r="T196" s="36"/>
      <c r="U196" s="36"/>
      <c r="V196" s="36"/>
      <c r="W196" s="36">
        <v>2637.0793646880011</v>
      </c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>
        <f t="shared" si="100"/>
        <v>2186.9794302450086</v>
      </c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36">
        <v>89.003553381845492</v>
      </c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>
        <f t="shared" si="90"/>
        <v>89.003553381845492</v>
      </c>
      <c r="CK196" s="19">
        <f t="shared" si="101"/>
        <v>2275.9829836268541</v>
      </c>
      <c r="CL196" s="19">
        <f t="shared" si="102"/>
        <v>3697887.1529836268</v>
      </c>
      <c r="CN196" s="38"/>
      <c r="CO196" s="38"/>
    </row>
    <row r="197" spans="1:93" outlineLevel="1" x14ac:dyDescent="0.25">
      <c r="A197" s="22">
        <f t="shared" si="67"/>
        <v>190</v>
      </c>
      <c r="B197" s="201"/>
      <c r="C197" s="57" t="s">
        <v>245</v>
      </c>
      <c r="D197" s="48">
        <v>922</v>
      </c>
      <c r="E197" s="36">
        <v>-16007876.690000001</v>
      </c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>
        <f t="shared" si="100"/>
        <v>0</v>
      </c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36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>
        <f t="shared" si="90"/>
        <v>0</v>
      </c>
      <c r="CK197" s="19">
        <f t="shared" si="101"/>
        <v>0</v>
      </c>
      <c r="CL197" s="19">
        <f t="shared" si="102"/>
        <v>-16007876.690000001</v>
      </c>
      <c r="CN197" s="38"/>
      <c r="CO197" s="38"/>
    </row>
    <row r="198" spans="1:93" outlineLevel="1" x14ac:dyDescent="0.25">
      <c r="A198" s="22">
        <f t="shared" si="67"/>
        <v>191</v>
      </c>
      <c r="B198" s="201"/>
      <c r="C198" s="57" t="s">
        <v>246</v>
      </c>
      <c r="D198" s="48">
        <v>923</v>
      </c>
      <c r="E198" s="36">
        <v>10116132.66</v>
      </c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>
        <f t="shared" si="100"/>
        <v>0</v>
      </c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36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>
        <f t="shared" si="90"/>
        <v>0</v>
      </c>
      <c r="CK198" s="19">
        <f t="shared" si="101"/>
        <v>0</v>
      </c>
      <c r="CL198" s="19">
        <f t="shared" si="102"/>
        <v>10116132.66</v>
      </c>
      <c r="CN198" s="38"/>
      <c r="CO198" s="38"/>
    </row>
    <row r="199" spans="1:93" outlineLevel="1" x14ac:dyDescent="0.25">
      <c r="A199" s="22">
        <f t="shared" si="67"/>
        <v>192</v>
      </c>
      <c r="B199" s="201"/>
      <c r="C199" s="57" t="s">
        <v>247</v>
      </c>
      <c r="D199" s="48">
        <v>924</v>
      </c>
      <c r="E199" s="36">
        <v>316271.67</v>
      </c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>
        <v>-1521.9928380864972</v>
      </c>
      <c r="Q199" s="36"/>
      <c r="R199" s="36"/>
      <c r="S199" s="36">
        <v>170575.62719000003</v>
      </c>
      <c r="T199" s="36"/>
      <c r="U199" s="36"/>
      <c r="V199" s="36"/>
      <c r="W199" s="36">
        <v>8917.166165526678</v>
      </c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>
        <f t="shared" si="100"/>
        <v>177970.80051744019</v>
      </c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36">
        <v>300.96154308277329</v>
      </c>
      <c r="BG199" s="19"/>
      <c r="BH199" s="19"/>
      <c r="BI199" s="19">
        <v>0</v>
      </c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>
        <f t="shared" si="90"/>
        <v>300.96154308277329</v>
      </c>
      <c r="CK199" s="19">
        <f t="shared" si="101"/>
        <v>178271.76206052297</v>
      </c>
      <c r="CL199" s="19">
        <f t="shared" si="102"/>
        <v>494543.43206052296</v>
      </c>
      <c r="CN199" s="38"/>
      <c r="CO199" s="38"/>
    </row>
    <row r="200" spans="1:93" outlineLevel="1" x14ac:dyDescent="0.25">
      <c r="A200" s="22">
        <f t="shared" si="67"/>
        <v>193</v>
      </c>
      <c r="B200" s="201"/>
      <c r="C200" s="57" t="s">
        <v>248</v>
      </c>
      <c r="D200" s="48">
        <v>925</v>
      </c>
      <c r="E200" s="36">
        <v>4854210.53</v>
      </c>
      <c r="F200" s="36"/>
      <c r="G200" s="36"/>
      <c r="H200" s="36"/>
      <c r="I200" s="36"/>
      <c r="J200" s="36"/>
      <c r="K200" s="36"/>
      <c r="L200" s="36"/>
      <c r="M200" s="36"/>
      <c r="N200" s="36"/>
      <c r="O200" s="36">
        <v>-24042.600429258582</v>
      </c>
      <c r="P200" s="36">
        <v>-6455.4402525187215</v>
      </c>
      <c r="Q200" s="36"/>
      <c r="R200" s="36"/>
      <c r="S200" s="36">
        <v>380063.69219240034</v>
      </c>
      <c r="T200" s="36"/>
      <c r="U200" s="36">
        <v>-16580.372792206952</v>
      </c>
      <c r="V200" s="36"/>
      <c r="W200" s="36">
        <v>37821.619105455655</v>
      </c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>
        <f>SUM(F200:AT200)</f>
        <v>370806.89782387175</v>
      </c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36">
        <v>1276.510119534654</v>
      </c>
      <c r="BG200" s="19"/>
      <c r="BH200" s="19"/>
      <c r="BI200" s="19">
        <v>0</v>
      </c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>
        <f t="shared" si="90"/>
        <v>1276.510119534654</v>
      </c>
      <c r="CK200" s="19">
        <f t="shared" si="101"/>
        <v>372083.40794340643</v>
      </c>
      <c r="CL200" s="19">
        <f t="shared" si="102"/>
        <v>5226293.9379434064</v>
      </c>
      <c r="CN200" s="38"/>
      <c r="CO200" s="38"/>
    </row>
    <row r="201" spans="1:93" outlineLevel="1" x14ac:dyDescent="0.25">
      <c r="A201" s="22">
        <f t="shared" ref="A201:A249" si="103">A200+1</f>
        <v>194</v>
      </c>
      <c r="B201" s="201"/>
      <c r="C201" s="57" t="s">
        <v>249</v>
      </c>
      <c r="D201" s="48">
        <v>926</v>
      </c>
      <c r="E201" s="36">
        <v>11206237.68</v>
      </c>
      <c r="F201" s="36"/>
      <c r="G201" s="36">
        <v>-25361.26</v>
      </c>
      <c r="H201" s="36"/>
      <c r="I201" s="36"/>
      <c r="J201" s="36"/>
      <c r="K201" s="36"/>
      <c r="L201" s="36"/>
      <c r="M201" s="36"/>
      <c r="N201" s="36">
        <v>-17289.176081915386</v>
      </c>
      <c r="O201" s="36"/>
      <c r="P201" s="36"/>
      <c r="Q201" s="36">
        <v>191286.54157686234</v>
      </c>
      <c r="R201" s="36"/>
      <c r="S201" s="36"/>
      <c r="T201" s="36"/>
      <c r="U201" s="36"/>
      <c r="V201" s="36">
        <v>1414165.1287299758</v>
      </c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>
        <f t="shared" si="100"/>
        <v>1562801.2342249227</v>
      </c>
      <c r="AV201" s="19"/>
      <c r="AW201" s="19"/>
      <c r="AX201" s="19"/>
      <c r="AY201" s="19"/>
      <c r="AZ201" s="19"/>
      <c r="BA201" s="19"/>
      <c r="BB201" s="19"/>
      <c r="BC201" s="19"/>
      <c r="BD201" s="19">
        <v>257699.55792073626</v>
      </c>
      <c r="BE201" s="19"/>
      <c r="BF201" s="36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>
        <f t="shared" si="90"/>
        <v>257699.55792073626</v>
      </c>
      <c r="CK201" s="19">
        <f t="shared" si="101"/>
        <v>1820500.792145659</v>
      </c>
      <c r="CL201" s="19">
        <f t="shared" si="102"/>
        <v>13026738.472145658</v>
      </c>
      <c r="CN201" s="38"/>
      <c r="CO201" s="38"/>
    </row>
    <row r="202" spans="1:93" outlineLevel="1" x14ac:dyDescent="0.25">
      <c r="A202" s="22">
        <f t="shared" si="103"/>
        <v>195</v>
      </c>
      <c r="B202" s="201"/>
      <c r="C202" s="57" t="s">
        <v>250</v>
      </c>
      <c r="D202" s="48">
        <v>927</v>
      </c>
      <c r="E202" s="19"/>
      <c r="F202" s="19"/>
      <c r="G202" s="36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36">
        <f t="shared" si="100"/>
        <v>0</v>
      </c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>
        <f t="shared" si="90"/>
        <v>0</v>
      </c>
      <c r="CK202" s="19">
        <f t="shared" si="101"/>
        <v>0</v>
      </c>
      <c r="CL202" s="19">
        <f t="shared" si="102"/>
        <v>0</v>
      </c>
      <c r="CN202" s="38"/>
      <c r="CO202" s="38"/>
    </row>
    <row r="203" spans="1:93" outlineLevel="1" x14ac:dyDescent="0.25">
      <c r="A203" s="22">
        <f t="shared" si="103"/>
        <v>196</v>
      </c>
      <c r="B203" s="201"/>
      <c r="C203" s="57" t="s">
        <v>251</v>
      </c>
      <c r="D203" s="48">
        <v>928</v>
      </c>
      <c r="E203" s="36">
        <v>6722527.79</v>
      </c>
      <c r="F203" s="36">
        <v>171058.39261295024</v>
      </c>
      <c r="G203" s="36">
        <v>-2867601.0010600123</v>
      </c>
      <c r="H203" s="36">
        <v>-362.38468065106872</v>
      </c>
      <c r="I203" s="36"/>
      <c r="J203" s="36"/>
      <c r="K203" s="36"/>
      <c r="L203" s="36">
        <v>232169.01142999995</v>
      </c>
      <c r="M203" s="36"/>
      <c r="N203" s="36"/>
      <c r="O203" s="36"/>
      <c r="P203" s="36">
        <v>-40.934224683175017</v>
      </c>
      <c r="Q203" s="36"/>
      <c r="R203" s="36"/>
      <c r="S203" s="36"/>
      <c r="T203" s="36"/>
      <c r="U203" s="36"/>
      <c r="V203" s="36"/>
      <c r="W203" s="36">
        <v>239.82851576081512</v>
      </c>
      <c r="X203" s="36"/>
      <c r="Y203" s="36"/>
      <c r="Z203" s="36">
        <v>-18253.489559999667</v>
      </c>
      <c r="AA203" s="36"/>
      <c r="AB203" s="36"/>
      <c r="AC203" s="61">
        <v>-15376.674480000001</v>
      </c>
      <c r="AD203" s="36"/>
      <c r="AE203" s="36"/>
      <c r="AF203" s="36"/>
      <c r="AG203" s="36"/>
      <c r="AH203" s="36"/>
      <c r="AI203" s="36"/>
      <c r="AJ203" s="36"/>
      <c r="AK203" s="36"/>
      <c r="AL203" s="36">
        <v>0</v>
      </c>
      <c r="AM203" s="36"/>
      <c r="AN203" s="36">
        <v>-87457</v>
      </c>
      <c r="AO203" s="36"/>
      <c r="AP203" s="36"/>
      <c r="AQ203" s="36"/>
      <c r="AR203" s="36"/>
      <c r="AS203" s="36"/>
      <c r="AT203" s="36"/>
      <c r="AU203" s="36">
        <f t="shared" si="100"/>
        <v>-2585624.2514466355</v>
      </c>
      <c r="AV203" s="36">
        <v>-233483.29158357851</v>
      </c>
      <c r="AW203" s="19"/>
      <c r="AX203" s="19">
        <v>-93823.423683371337</v>
      </c>
      <c r="AY203" s="19"/>
      <c r="AZ203" s="19"/>
      <c r="BA203" s="19"/>
      <c r="BB203" s="19"/>
      <c r="BC203" s="19"/>
      <c r="BD203" s="19"/>
      <c r="BE203" s="19"/>
      <c r="BF203" s="36">
        <v>8.0944056484746447</v>
      </c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>
        <v>-80324.436000000002</v>
      </c>
      <c r="CH203" s="19"/>
      <c r="CI203" s="19"/>
      <c r="CJ203" s="19">
        <f t="shared" si="90"/>
        <v>-407623.05686130136</v>
      </c>
      <c r="CK203" s="19">
        <f t="shared" si="101"/>
        <v>-2993247.3083079369</v>
      </c>
      <c r="CL203" s="19">
        <f t="shared" si="102"/>
        <v>3729280.4816920632</v>
      </c>
      <c r="CN203" s="38"/>
      <c r="CO203" s="38"/>
    </row>
    <row r="204" spans="1:93" outlineLevel="1" x14ac:dyDescent="0.25">
      <c r="A204" s="22">
        <f t="shared" si="103"/>
        <v>197</v>
      </c>
      <c r="B204" s="201"/>
      <c r="C204" s="57" t="s">
        <v>252</v>
      </c>
      <c r="D204" s="48">
        <v>929</v>
      </c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36">
        <f t="shared" si="100"/>
        <v>0</v>
      </c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>
        <f t="shared" si="90"/>
        <v>0</v>
      </c>
      <c r="CK204" s="19">
        <f t="shared" si="101"/>
        <v>0</v>
      </c>
      <c r="CL204" s="19">
        <f t="shared" si="102"/>
        <v>0</v>
      </c>
      <c r="CN204" s="38"/>
      <c r="CO204" s="38"/>
    </row>
    <row r="205" spans="1:93" outlineLevel="1" x14ac:dyDescent="0.25">
      <c r="A205" s="22">
        <f t="shared" si="103"/>
        <v>198</v>
      </c>
      <c r="B205" s="201"/>
      <c r="C205" s="57" t="s">
        <v>253</v>
      </c>
      <c r="D205" s="48">
        <v>930.1</v>
      </c>
      <c r="E205" s="36">
        <v>10153.81</v>
      </c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36">
        <f t="shared" si="100"/>
        <v>0</v>
      </c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>
        <f t="shared" si="90"/>
        <v>0</v>
      </c>
      <c r="CK205" s="19">
        <f t="shared" si="101"/>
        <v>0</v>
      </c>
      <c r="CL205" s="19">
        <f t="shared" si="102"/>
        <v>10153.81</v>
      </c>
      <c r="CN205" s="38"/>
      <c r="CO205" s="38"/>
    </row>
    <row r="206" spans="1:93" outlineLevel="1" x14ac:dyDescent="0.25">
      <c r="A206" s="22">
        <f t="shared" si="103"/>
        <v>199</v>
      </c>
      <c r="B206" s="201"/>
      <c r="C206" s="57" t="s">
        <v>254</v>
      </c>
      <c r="D206" s="48">
        <v>930.2</v>
      </c>
      <c r="E206" s="36">
        <v>3660411.24</v>
      </c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36">
        <v>-487.23206229424704</v>
      </c>
      <c r="Q206" s="19"/>
      <c r="R206" s="19"/>
      <c r="S206" s="19"/>
      <c r="T206" s="19"/>
      <c r="U206" s="19"/>
      <c r="V206" s="19"/>
      <c r="W206" s="36">
        <v>2854.6318694327056</v>
      </c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36">
        <f t="shared" si="100"/>
        <v>2367.3998071384585</v>
      </c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36">
        <v>96.346125709656491</v>
      </c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>
        <f t="shared" si="90"/>
        <v>96.346125709656491</v>
      </c>
      <c r="CK206" s="19">
        <f t="shared" si="101"/>
        <v>2463.745932848115</v>
      </c>
      <c r="CL206" s="19">
        <f t="shared" si="102"/>
        <v>3662874.9859328484</v>
      </c>
      <c r="CN206" s="38"/>
      <c r="CO206" s="38"/>
    </row>
    <row r="207" spans="1:93" outlineLevel="1" x14ac:dyDescent="0.25">
      <c r="A207" s="22">
        <f t="shared" si="103"/>
        <v>200</v>
      </c>
      <c r="B207" s="201"/>
      <c r="C207" s="57" t="s">
        <v>130</v>
      </c>
      <c r="D207" s="48">
        <v>931</v>
      </c>
      <c r="E207" s="36">
        <v>4163137.05</v>
      </c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36">
        <f t="shared" si="100"/>
        <v>0</v>
      </c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>
        <f t="shared" si="90"/>
        <v>0</v>
      </c>
      <c r="CK207" s="19">
        <f t="shared" si="101"/>
        <v>0</v>
      </c>
      <c r="CL207" s="19">
        <f t="shared" si="102"/>
        <v>4163137.05</v>
      </c>
      <c r="CN207" s="38"/>
      <c r="CO207" s="38"/>
    </row>
    <row r="208" spans="1:93" outlineLevel="1" x14ac:dyDescent="0.25">
      <c r="A208" s="22">
        <f t="shared" si="103"/>
        <v>201</v>
      </c>
      <c r="B208" s="202"/>
      <c r="C208" s="62" t="s">
        <v>255</v>
      </c>
      <c r="D208" s="63">
        <v>932</v>
      </c>
      <c r="E208" s="36">
        <v>10526993.66</v>
      </c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36">
        <v>-410.60189183534476</v>
      </c>
      <c r="Q208" s="19"/>
      <c r="R208" s="19"/>
      <c r="S208" s="19"/>
      <c r="T208" s="19"/>
      <c r="U208" s="19"/>
      <c r="V208" s="19"/>
      <c r="W208" s="36">
        <v>2405.6652605400086</v>
      </c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36">
        <f t="shared" si="100"/>
        <v>1995.0633687046638</v>
      </c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36">
        <v>81.193140905205979</v>
      </c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>
        <f t="shared" si="90"/>
        <v>81.193140905205979</v>
      </c>
      <c r="CK208" s="19">
        <f t="shared" si="101"/>
        <v>2076.2565096098697</v>
      </c>
      <c r="CL208" s="19">
        <f>CK208+E208</f>
        <v>10529069.91650961</v>
      </c>
      <c r="CN208" s="38"/>
      <c r="CO208" s="38"/>
    </row>
    <row r="209" spans="1:93" outlineLevel="1" x14ac:dyDescent="0.25">
      <c r="A209" s="22">
        <f t="shared" si="103"/>
        <v>202</v>
      </c>
      <c r="B209" s="241" t="s">
        <v>256</v>
      </c>
      <c r="C209" s="241"/>
      <c r="D209" s="241"/>
      <c r="E209" s="44">
        <f>SUM(E195:E208)</f>
        <v>73412663.579999998</v>
      </c>
      <c r="F209" s="44">
        <f t="shared" ref="F209:CA209" si="104">SUM(F195:F208)</f>
        <v>171058.39261295024</v>
      </c>
      <c r="G209" s="44">
        <f t="shared" si="104"/>
        <v>-2892962.261060012</v>
      </c>
      <c r="H209" s="44">
        <f t="shared" si="104"/>
        <v>-362.38468065106872</v>
      </c>
      <c r="I209" s="44">
        <f t="shared" si="104"/>
        <v>0</v>
      </c>
      <c r="J209" s="44">
        <f t="shared" si="104"/>
        <v>0</v>
      </c>
      <c r="K209" s="44">
        <f t="shared" si="104"/>
        <v>0</v>
      </c>
      <c r="L209" s="44">
        <f t="shared" si="104"/>
        <v>232169.01142999995</v>
      </c>
      <c r="M209" s="44">
        <f t="shared" si="104"/>
        <v>0</v>
      </c>
      <c r="N209" s="44">
        <f t="shared" si="104"/>
        <v>-17289.176081915386</v>
      </c>
      <c r="O209" s="44">
        <f t="shared" si="104"/>
        <v>-24042.600429258582</v>
      </c>
      <c r="P209" s="44">
        <f t="shared" si="104"/>
        <v>-347583.07605476235</v>
      </c>
      <c r="Q209" s="44">
        <f t="shared" si="104"/>
        <v>191286.54157686234</v>
      </c>
      <c r="R209" s="44">
        <f t="shared" si="104"/>
        <v>0</v>
      </c>
      <c r="S209" s="44">
        <f t="shared" si="104"/>
        <v>550639.31938240037</v>
      </c>
      <c r="T209" s="44">
        <f t="shared" si="104"/>
        <v>0</v>
      </c>
      <c r="U209" s="44">
        <f t="shared" si="104"/>
        <v>-16580.372792206952</v>
      </c>
      <c r="V209" s="44">
        <f t="shared" si="104"/>
        <v>1414165.1287299758</v>
      </c>
      <c r="W209" s="44">
        <f t="shared" si="104"/>
        <v>2036434.6902016713</v>
      </c>
      <c r="X209" s="44">
        <f t="shared" si="104"/>
        <v>0</v>
      </c>
      <c r="Y209" s="44">
        <f t="shared" si="104"/>
        <v>0</v>
      </c>
      <c r="Z209" s="44">
        <f t="shared" si="104"/>
        <v>-18253.489559999667</v>
      </c>
      <c r="AA209" s="44">
        <f t="shared" si="104"/>
        <v>0</v>
      </c>
      <c r="AB209" s="44">
        <f t="shared" si="104"/>
        <v>0</v>
      </c>
      <c r="AC209" s="44">
        <f t="shared" si="104"/>
        <v>-15376.674480000001</v>
      </c>
      <c r="AD209" s="44">
        <f t="shared" si="104"/>
        <v>0</v>
      </c>
      <c r="AE209" s="44">
        <f t="shared" si="104"/>
        <v>0</v>
      </c>
      <c r="AF209" s="44">
        <f t="shared" si="104"/>
        <v>0</v>
      </c>
      <c r="AG209" s="44">
        <f t="shared" si="104"/>
        <v>0</v>
      </c>
      <c r="AH209" s="44">
        <f t="shared" si="104"/>
        <v>0</v>
      </c>
      <c r="AI209" s="44">
        <f t="shared" si="104"/>
        <v>0</v>
      </c>
      <c r="AJ209" s="44">
        <f t="shared" si="104"/>
        <v>0</v>
      </c>
      <c r="AK209" s="44">
        <f t="shared" si="104"/>
        <v>0</v>
      </c>
      <c r="AL209" s="44">
        <f t="shared" si="104"/>
        <v>0</v>
      </c>
      <c r="AM209" s="44">
        <f t="shared" si="104"/>
        <v>0</v>
      </c>
      <c r="AN209" s="44">
        <f t="shared" si="104"/>
        <v>-87457</v>
      </c>
      <c r="AO209" s="44">
        <f t="shared" si="104"/>
        <v>0</v>
      </c>
      <c r="AP209" s="44"/>
      <c r="AQ209" s="44">
        <f t="shared" si="104"/>
        <v>0</v>
      </c>
      <c r="AR209" s="44">
        <f t="shared" si="104"/>
        <v>0</v>
      </c>
      <c r="AS209" s="44">
        <f t="shared" si="104"/>
        <v>0</v>
      </c>
      <c r="AT209" s="44">
        <f t="shared" si="104"/>
        <v>0</v>
      </c>
      <c r="AU209" s="44">
        <f t="shared" si="104"/>
        <v>1175846.0487950533</v>
      </c>
      <c r="AV209" s="44">
        <f t="shared" si="104"/>
        <v>-233483.29158357851</v>
      </c>
      <c r="AW209" s="44">
        <f t="shared" si="104"/>
        <v>0</v>
      </c>
      <c r="AX209" s="44">
        <f t="shared" si="104"/>
        <v>-93823.423683371337</v>
      </c>
      <c r="AY209" s="44">
        <f t="shared" si="104"/>
        <v>0</v>
      </c>
      <c r="AZ209" s="44">
        <f t="shared" si="104"/>
        <v>0</v>
      </c>
      <c r="BA209" s="44">
        <f t="shared" si="104"/>
        <v>0</v>
      </c>
      <c r="BB209" s="44">
        <f t="shared" si="104"/>
        <v>0</v>
      </c>
      <c r="BC209" s="44">
        <f t="shared" si="104"/>
        <v>0</v>
      </c>
      <c r="BD209" s="44">
        <f t="shared" si="104"/>
        <v>257699.55792073626</v>
      </c>
      <c r="BE209" s="44">
        <f t="shared" si="104"/>
        <v>0</v>
      </c>
      <c r="BF209" s="44">
        <f t="shared" si="104"/>
        <v>68662.311649185242</v>
      </c>
      <c r="BG209" s="44">
        <f t="shared" si="104"/>
        <v>0</v>
      </c>
      <c r="BH209" s="44">
        <f t="shared" si="104"/>
        <v>0</v>
      </c>
      <c r="BI209" s="44">
        <f t="shared" si="104"/>
        <v>0</v>
      </c>
      <c r="BJ209" s="44">
        <f t="shared" si="104"/>
        <v>0</v>
      </c>
      <c r="BK209" s="44">
        <f t="shared" si="104"/>
        <v>0</v>
      </c>
      <c r="BL209" s="44">
        <f t="shared" si="104"/>
        <v>0</v>
      </c>
      <c r="BM209" s="44">
        <f t="shared" si="104"/>
        <v>0</v>
      </c>
      <c r="BN209" s="44">
        <f t="shared" si="104"/>
        <v>0</v>
      </c>
      <c r="BO209" s="44">
        <f t="shared" si="104"/>
        <v>0</v>
      </c>
      <c r="BP209" s="44">
        <f t="shared" si="104"/>
        <v>0</v>
      </c>
      <c r="BQ209" s="44">
        <f t="shared" si="104"/>
        <v>0</v>
      </c>
      <c r="BR209" s="44">
        <f t="shared" si="104"/>
        <v>0</v>
      </c>
      <c r="BS209" s="44">
        <f t="shared" si="104"/>
        <v>0</v>
      </c>
      <c r="BT209" s="44">
        <f t="shared" si="104"/>
        <v>0</v>
      </c>
      <c r="BU209" s="44">
        <f t="shared" si="104"/>
        <v>0</v>
      </c>
      <c r="BV209" s="44">
        <f t="shared" si="104"/>
        <v>0</v>
      </c>
      <c r="BW209" s="44">
        <f t="shared" si="104"/>
        <v>0</v>
      </c>
      <c r="BX209" s="44">
        <f t="shared" si="104"/>
        <v>0</v>
      </c>
      <c r="BY209" s="44">
        <f t="shared" si="104"/>
        <v>0</v>
      </c>
      <c r="BZ209" s="44">
        <f t="shared" si="104"/>
        <v>0</v>
      </c>
      <c r="CA209" s="44">
        <f t="shared" si="104"/>
        <v>0</v>
      </c>
      <c r="CB209" s="44">
        <f t="shared" ref="CB209:CL209" si="105">SUM(CB195:CB208)</f>
        <v>0</v>
      </c>
      <c r="CC209" s="44">
        <f t="shared" si="105"/>
        <v>0</v>
      </c>
      <c r="CD209" s="44">
        <f t="shared" si="105"/>
        <v>0</v>
      </c>
      <c r="CE209" s="44">
        <f t="shared" si="105"/>
        <v>0</v>
      </c>
      <c r="CF209" s="44">
        <f t="shared" si="105"/>
        <v>0</v>
      </c>
      <c r="CG209" s="44">
        <f t="shared" si="105"/>
        <v>-80324.436000000002</v>
      </c>
      <c r="CH209" s="44">
        <f t="shared" si="105"/>
        <v>0</v>
      </c>
      <c r="CI209" s="44">
        <f t="shared" si="105"/>
        <v>0</v>
      </c>
      <c r="CJ209" s="44">
        <f t="shared" si="105"/>
        <v>-81269.281697028346</v>
      </c>
      <c r="CK209" s="44">
        <f t="shared" si="105"/>
        <v>1094576.7670980254</v>
      </c>
      <c r="CL209" s="44">
        <f t="shared" si="105"/>
        <v>74507240.347098023</v>
      </c>
      <c r="CN209" s="38"/>
      <c r="CO209" s="38"/>
    </row>
    <row r="210" spans="1:93" outlineLevel="1" x14ac:dyDescent="0.25">
      <c r="A210" s="22">
        <f t="shared" si="103"/>
        <v>203</v>
      </c>
      <c r="B210" s="224" t="s">
        <v>257</v>
      </c>
      <c r="C210" s="68" t="s">
        <v>258</v>
      </c>
      <c r="D210" s="69">
        <v>403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36">
        <f t="shared" ref="AU210:AU221" si="106">SUM(F210:AT210)</f>
        <v>0</v>
      </c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36">
        <v>954.56656500000031</v>
      </c>
      <c r="BW210" s="36">
        <v>0</v>
      </c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>
        <f t="shared" si="90"/>
        <v>954.56656500000031</v>
      </c>
      <c r="CK210" s="19">
        <f t="shared" ref="CK210:CK221" si="107">CJ210+AU210</f>
        <v>954.56656500000031</v>
      </c>
      <c r="CL210" s="19">
        <f>CK210+E210</f>
        <v>954.56656500000031</v>
      </c>
      <c r="CN210" s="38"/>
      <c r="CO210" s="38"/>
    </row>
    <row r="211" spans="1:93" outlineLevel="1" x14ac:dyDescent="0.25">
      <c r="A211" s="22">
        <f t="shared" si="103"/>
        <v>204</v>
      </c>
      <c r="B211" s="239"/>
      <c r="C211" s="68" t="s">
        <v>259</v>
      </c>
      <c r="D211" s="69">
        <v>403</v>
      </c>
      <c r="E211" s="19">
        <v>8118817.7200000007</v>
      </c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19"/>
      <c r="Y211" s="19">
        <v>261160.7053099999</v>
      </c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>
        <f t="shared" si="106"/>
        <v>261160.7053099999</v>
      </c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36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36">
        <v>213.80234499900553</v>
      </c>
      <c r="BW211" s="36">
        <v>-16.97</v>
      </c>
      <c r="BX211" s="19">
        <v>0</v>
      </c>
      <c r="BY211" s="36">
        <v>0</v>
      </c>
      <c r="BZ211" s="36">
        <v>0</v>
      </c>
      <c r="CA211" s="36">
        <v>11306.53</v>
      </c>
      <c r="CB211" s="36"/>
      <c r="CC211" s="36"/>
      <c r="CD211" s="19"/>
      <c r="CE211" s="19"/>
      <c r="CF211" s="19"/>
      <c r="CG211" s="19">
        <v>-6081019.9078250006</v>
      </c>
      <c r="CH211" s="19"/>
      <c r="CI211" s="19"/>
      <c r="CJ211" s="19">
        <f t="shared" si="90"/>
        <v>-6069516.5454800017</v>
      </c>
      <c r="CK211" s="19">
        <f t="shared" si="107"/>
        <v>-5808355.8401700016</v>
      </c>
      <c r="CL211" s="19">
        <f t="shared" ref="CL211:CL246" si="108">CK211+E211</f>
        <v>2310461.8798299991</v>
      </c>
      <c r="CN211" s="38"/>
      <c r="CO211" s="38"/>
    </row>
    <row r="212" spans="1:93" outlineLevel="1" x14ac:dyDescent="0.25">
      <c r="A212" s="22">
        <f t="shared" si="103"/>
        <v>205</v>
      </c>
      <c r="B212" s="239"/>
      <c r="C212" s="68" t="s">
        <v>260</v>
      </c>
      <c r="D212" s="69">
        <v>403</v>
      </c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36">
        <f>SUM(F212:AT212)</f>
        <v>0</v>
      </c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36"/>
      <c r="BW212" s="36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>
        <f t="shared" si="90"/>
        <v>0</v>
      </c>
      <c r="CK212" s="19">
        <f t="shared" si="107"/>
        <v>0</v>
      </c>
      <c r="CL212" s="19">
        <f t="shared" si="108"/>
        <v>0</v>
      </c>
      <c r="CN212" s="38"/>
      <c r="CO212" s="38"/>
    </row>
    <row r="213" spans="1:93" outlineLevel="1" x14ac:dyDescent="0.25">
      <c r="A213" s="22">
        <f t="shared" si="103"/>
        <v>206</v>
      </c>
      <c r="B213" s="239"/>
      <c r="C213" s="68" t="s">
        <v>261</v>
      </c>
      <c r="D213" s="69">
        <v>403</v>
      </c>
      <c r="E213" s="36">
        <v>144253091.83999994</v>
      </c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>
        <v>13557652.716294</v>
      </c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>
        <f t="shared" si="106"/>
        <v>13557652.716294</v>
      </c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36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>
        <v>-2906116.24</v>
      </c>
      <c r="BS213" s="19"/>
      <c r="BT213" s="19"/>
      <c r="BU213" s="19"/>
      <c r="BV213" s="36">
        <v>297938.9893529953</v>
      </c>
      <c r="BW213" s="36">
        <v>-42615.11</v>
      </c>
      <c r="BX213" s="36">
        <v>373018.48</v>
      </c>
      <c r="BY213" s="36">
        <v>403751.7</v>
      </c>
      <c r="BZ213" s="36">
        <v>617.78</v>
      </c>
      <c r="CA213" s="36">
        <v>88762.219999999987</v>
      </c>
      <c r="CB213" s="36"/>
      <c r="CC213" s="36"/>
      <c r="CD213" s="19"/>
      <c r="CE213" s="19"/>
      <c r="CF213" s="19"/>
      <c r="CG213" s="19"/>
      <c r="CH213" s="19"/>
      <c r="CI213" s="19">
        <v>-343654.17358200159</v>
      </c>
      <c r="CJ213" s="19">
        <f t="shared" si="90"/>
        <v>-2128296.354229006</v>
      </c>
      <c r="CK213" s="19">
        <f t="shared" si="107"/>
        <v>11429356.362064995</v>
      </c>
      <c r="CL213" s="19">
        <f t="shared" si="108"/>
        <v>155682448.20206493</v>
      </c>
      <c r="CN213" s="38"/>
      <c r="CO213" s="38"/>
    </row>
    <row r="214" spans="1:93" outlineLevel="1" x14ac:dyDescent="0.25">
      <c r="A214" s="22">
        <f t="shared" si="103"/>
        <v>207</v>
      </c>
      <c r="B214" s="239"/>
      <c r="C214" s="68" t="s">
        <v>262</v>
      </c>
      <c r="D214" s="69">
        <v>403</v>
      </c>
      <c r="E214" s="36">
        <v>2031456.13</v>
      </c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>
        <v>-102797.65554699999</v>
      </c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>
        <v>-689507.20602600183</v>
      </c>
      <c r="AT214" s="36"/>
      <c r="AU214" s="36">
        <f t="shared" si="106"/>
        <v>-792304.86157300184</v>
      </c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36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36">
        <v>49556.256208499981</v>
      </c>
      <c r="BW214" s="36">
        <v>0</v>
      </c>
      <c r="BX214" s="36">
        <v>94.89</v>
      </c>
      <c r="BY214" s="36">
        <v>0</v>
      </c>
      <c r="BZ214" s="36">
        <v>0</v>
      </c>
      <c r="CA214" s="36">
        <v>13301.26</v>
      </c>
      <c r="CB214" s="36"/>
      <c r="CC214" s="36"/>
      <c r="CD214" s="19"/>
      <c r="CE214" s="19"/>
      <c r="CF214" s="19"/>
      <c r="CG214" s="19">
        <v>-77531.841334208322</v>
      </c>
      <c r="CH214" s="19"/>
      <c r="CI214" s="19"/>
      <c r="CJ214" s="19">
        <f t="shared" si="90"/>
        <v>-14579.43512570834</v>
      </c>
      <c r="CK214" s="19">
        <f t="shared" si="107"/>
        <v>-806884.29669871018</v>
      </c>
      <c r="CL214" s="19">
        <f t="shared" si="108"/>
        <v>1224571.8333012897</v>
      </c>
      <c r="CN214" s="38"/>
      <c r="CO214" s="38"/>
    </row>
    <row r="215" spans="1:93" outlineLevel="1" x14ac:dyDescent="0.25">
      <c r="A215" s="22">
        <f t="shared" si="103"/>
        <v>208</v>
      </c>
      <c r="B215" s="239"/>
      <c r="C215" s="68" t="s">
        <v>263</v>
      </c>
      <c r="D215" s="69">
        <v>403</v>
      </c>
      <c r="E215" s="36">
        <v>10061700.168104999</v>
      </c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>
        <v>-660479.469045192</v>
      </c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>
        <f t="shared" si="106"/>
        <v>-660479.469045192</v>
      </c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36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36">
        <v>260437.25874008049</v>
      </c>
      <c r="BW215" s="36"/>
      <c r="BX215" s="36">
        <v>52291.459549999992</v>
      </c>
      <c r="BY215" s="36">
        <v>0</v>
      </c>
      <c r="BZ215" s="36">
        <v>0</v>
      </c>
      <c r="CA215" s="36">
        <v>10627.835669999999</v>
      </c>
      <c r="CB215" s="36"/>
      <c r="CC215" s="36"/>
      <c r="CD215" s="19"/>
      <c r="CE215" s="19"/>
      <c r="CF215" s="19"/>
      <c r="CG215" s="19"/>
      <c r="CH215" s="19"/>
      <c r="CI215" s="19"/>
      <c r="CJ215" s="19">
        <f t="shared" si="90"/>
        <v>323356.55396008049</v>
      </c>
      <c r="CK215" s="19">
        <f t="shared" si="107"/>
        <v>-337122.91508511151</v>
      </c>
      <c r="CL215" s="19">
        <f t="shared" si="108"/>
        <v>9724577.253019888</v>
      </c>
      <c r="CN215" s="38"/>
      <c r="CO215" s="38"/>
    </row>
    <row r="216" spans="1:93" outlineLevel="1" x14ac:dyDescent="0.25">
      <c r="A216" s="22">
        <f t="shared" si="103"/>
        <v>209</v>
      </c>
      <c r="B216" s="239"/>
      <c r="C216" s="68" t="s">
        <v>264</v>
      </c>
      <c r="D216" s="69">
        <v>403.1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36">
        <f t="shared" si="106"/>
        <v>0</v>
      </c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>
        <f t="shared" si="90"/>
        <v>0</v>
      </c>
      <c r="CK216" s="19">
        <f t="shared" si="107"/>
        <v>0</v>
      </c>
      <c r="CL216" s="19">
        <f t="shared" si="108"/>
        <v>0</v>
      </c>
      <c r="CN216" s="38"/>
      <c r="CO216" s="38"/>
    </row>
    <row r="217" spans="1:93" outlineLevel="1" x14ac:dyDescent="0.25">
      <c r="A217" s="22">
        <f t="shared" si="103"/>
        <v>210</v>
      </c>
      <c r="B217" s="239"/>
      <c r="C217" s="45" t="s">
        <v>265</v>
      </c>
      <c r="D217" s="69">
        <v>403.1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36">
        <f t="shared" si="106"/>
        <v>0</v>
      </c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>
        <f t="shared" si="90"/>
        <v>0</v>
      </c>
      <c r="CK217" s="19">
        <f t="shared" si="107"/>
        <v>0</v>
      </c>
      <c r="CL217" s="19">
        <f t="shared" si="108"/>
        <v>0</v>
      </c>
      <c r="CN217" s="38"/>
      <c r="CO217" s="38"/>
    </row>
    <row r="218" spans="1:93" outlineLevel="1" x14ac:dyDescent="0.25">
      <c r="A218" s="22">
        <f t="shared" si="103"/>
        <v>211</v>
      </c>
      <c r="B218" s="239"/>
      <c r="C218" s="68" t="s">
        <v>266</v>
      </c>
      <c r="D218" s="69">
        <v>403.1</v>
      </c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36">
        <f t="shared" si="106"/>
        <v>0</v>
      </c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>
        <f t="shared" si="90"/>
        <v>0</v>
      </c>
      <c r="CK218" s="19">
        <f t="shared" si="107"/>
        <v>0</v>
      </c>
      <c r="CL218" s="19">
        <f t="shared" si="108"/>
        <v>0</v>
      </c>
      <c r="CN218" s="38"/>
      <c r="CO218" s="38"/>
    </row>
    <row r="219" spans="1:93" outlineLevel="1" x14ac:dyDescent="0.25">
      <c r="A219" s="22">
        <f t="shared" si="103"/>
        <v>212</v>
      </c>
      <c r="B219" s="239"/>
      <c r="C219" s="68" t="s">
        <v>267</v>
      </c>
      <c r="D219" s="69">
        <v>403.1</v>
      </c>
      <c r="E219" s="36">
        <v>250948.56</v>
      </c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>
        <v>-250948.56</v>
      </c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>
        <f t="shared" si="106"/>
        <v>-250948.56</v>
      </c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36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>
        <f t="shared" si="90"/>
        <v>0</v>
      </c>
      <c r="CK219" s="19">
        <f t="shared" si="107"/>
        <v>-250948.56</v>
      </c>
      <c r="CL219" s="19">
        <f t="shared" si="108"/>
        <v>0</v>
      </c>
      <c r="CN219" s="38"/>
      <c r="CO219" s="38"/>
    </row>
    <row r="220" spans="1:93" outlineLevel="1" x14ac:dyDescent="0.25">
      <c r="A220" s="22">
        <f t="shared" si="103"/>
        <v>213</v>
      </c>
      <c r="B220" s="239"/>
      <c r="C220" s="68" t="s">
        <v>268</v>
      </c>
      <c r="D220" s="69">
        <v>403.1</v>
      </c>
      <c r="E220" s="36">
        <v>66747.37</v>
      </c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>
        <v>-66747.37</v>
      </c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36">
        <f t="shared" si="106"/>
        <v>-66747.37</v>
      </c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>
        <f t="shared" si="90"/>
        <v>0</v>
      </c>
      <c r="CK220" s="19">
        <f t="shared" si="107"/>
        <v>-66747.37</v>
      </c>
      <c r="CL220" s="19">
        <f t="shared" si="108"/>
        <v>0</v>
      </c>
      <c r="CN220" s="38"/>
      <c r="CO220" s="38"/>
    </row>
    <row r="221" spans="1:93" outlineLevel="1" x14ac:dyDescent="0.25">
      <c r="A221" s="22">
        <f t="shared" si="103"/>
        <v>214</v>
      </c>
      <c r="B221" s="240"/>
      <c r="C221" s="68" t="s">
        <v>269</v>
      </c>
      <c r="D221" s="69">
        <v>403.1</v>
      </c>
      <c r="E221" s="36">
        <v>55343.627280000001</v>
      </c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>
        <v>-55343.627279999979</v>
      </c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>
        <f t="shared" si="106"/>
        <v>-55343.627279999979</v>
      </c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36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>
        <f t="shared" si="90"/>
        <v>0</v>
      </c>
      <c r="CK221" s="19">
        <f t="shared" si="107"/>
        <v>-55343.627279999979</v>
      </c>
      <c r="CL221" s="19">
        <f t="shared" si="108"/>
        <v>0</v>
      </c>
      <c r="CN221" s="38"/>
      <c r="CO221" s="38"/>
    </row>
    <row r="222" spans="1:93" outlineLevel="1" x14ac:dyDescent="0.25">
      <c r="A222" s="22">
        <f t="shared" si="103"/>
        <v>215</v>
      </c>
      <c r="B222" s="241" t="s">
        <v>270</v>
      </c>
      <c r="C222" s="241"/>
      <c r="D222" s="241"/>
      <c r="E222" s="44">
        <f>SUM(E210:E221)</f>
        <v>164838105.41538495</v>
      </c>
      <c r="F222" s="44">
        <f t="shared" ref="F222:CA222" si="109">SUM(F210:F221)</f>
        <v>0</v>
      </c>
      <c r="G222" s="44">
        <f t="shared" si="109"/>
        <v>0</v>
      </c>
      <c r="H222" s="44">
        <f t="shared" si="109"/>
        <v>0</v>
      </c>
      <c r="I222" s="44">
        <f t="shared" si="109"/>
        <v>0</v>
      </c>
      <c r="J222" s="44">
        <f t="shared" si="109"/>
        <v>0</v>
      </c>
      <c r="K222" s="44">
        <f t="shared" si="109"/>
        <v>0</v>
      </c>
      <c r="L222" s="44">
        <f t="shared" si="109"/>
        <v>0</v>
      </c>
      <c r="M222" s="44">
        <f t="shared" si="109"/>
        <v>0</v>
      </c>
      <c r="N222" s="44">
        <f t="shared" si="109"/>
        <v>0</v>
      </c>
      <c r="O222" s="44">
        <f t="shared" si="109"/>
        <v>0</v>
      </c>
      <c r="P222" s="44">
        <f t="shared" si="109"/>
        <v>0</v>
      </c>
      <c r="Q222" s="44">
        <f t="shared" si="109"/>
        <v>0</v>
      </c>
      <c r="R222" s="44">
        <f t="shared" si="109"/>
        <v>0</v>
      </c>
      <c r="S222" s="44">
        <f t="shared" si="109"/>
        <v>0</v>
      </c>
      <c r="T222" s="44">
        <f t="shared" si="109"/>
        <v>0</v>
      </c>
      <c r="U222" s="44">
        <f t="shared" si="109"/>
        <v>0</v>
      </c>
      <c r="V222" s="44">
        <f t="shared" si="109"/>
        <v>0</v>
      </c>
      <c r="W222" s="44">
        <f t="shared" si="109"/>
        <v>0</v>
      </c>
      <c r="X222" s="44">
        <f t="shared" si="109"/>
        <v>0</v>
      </c>
      <c r="Y222" s="44">
        <f t="shared" si="109"/>
        <v>12682496.739731807</v>
      </c>
      <c r="Z222" s="44">
        <f t="shared" si="109"/>
        <v>0</v>
      </c>
      <c r="AA222" s="44">
        <f t="shared" si="109"/>
        <v>0</v>
      </c>
      <c r="AB222" s="44">
        <f t="shared" si="109"/>
        <v>0</v>
      </c>
      <c r="AC222" s="44">
        <f t="shared" si="109"/>
        <v>0</v>
      </c>
      <c r="AD222" s="44">
        <f t="shared" si="109"/>
        <v>0</v>
      </c>
      <c r="AE222" s="44">
        <f t="shared" si="109"/>
        <v>0</v>
      </c>
      <c r="AF222" s="44">
        <f t="shared" si="109"/>
        <v>0</v>
      </c>
      <c r="AG222" s="44">
        <f t="shared" si="109"/>
        <v>0</v>
      </c>
      <c r="AH222" s="44">
        <f t="shared" si="109"/>
        <v>0</v>
      </c>
      <c r="AI222" s="44">
        <f t="shared" si="109"/>
        <v>0</v>
      </c>
      <c r="AJ222" s="44">
        <f t="shared" si="109"/>
        <v>0</v>
      </c>
      <c r="AK222" s="44">
        <f t="shared" si="109"/>
        <v>0</v>
      </c>
      <c r="AL222" s="44">
        <f t="shared" si="109"/>
        <v>0</v>
      </c>
      <c r="AM222" s="44">
        <f t="shared" si="109"/>
        <v>0</v>
      </c>
      <c r="AN222" s="44">
        <f t="shared" si="109"/>
        <v>0</v>
      </c>
      <c r="AO222" s="44">
        <f t="shared" si="109"/>
        <v>0</v>
      </c>
      <c r="AP222" s="44"/>
      <c r="AQ222" s="44">
        <f t="shared" si="109"/>
        <v>0</v>
      </c>
      <c r="AR222" s="44">
        <f t="shared" si="109"/>
        <v>0</v>
      </c>
      <c r="AS222" s="44">
        <f t="shared" si="109"/>
        <v>-689507.20602600183</v>
      </c>
      <c r="AT222" s="44">
        <f t="shared" si="109"/>
        <v>0</v>
      </c>
      <c r="AU222" s="44">
        <f t="shared" si="109"/>
        <v>11992989.533705806</v>
      </c>
      <c r="AV222" s="44">
        <f t="shared" si="109"/>
        <v>0</v>
      </c>
      <c r="AW222" s="44">
        <f t="shared" si="109"/>
        <v>0</v>
      </c>
      <c r="AX222" s="44">
        <f t="shared" si="109"/>
        <v>0</v>
      </c>
      <c r="AY222" s="44">
        <f t="shared" si="109"/>
        <v>0</v>
      </c>
      <c r="AZ222" s="44">
        <f t="shared" si="109"/>
        <v>0</v>
      </c>
      <c r="BA222" s="44">
        <f t="shared" si="109"/>
        <v>0</v>
      </c>
      <c r="BB222" s="44">
        <f t="shared" si="109"/>
        <v>0</v>
      </c>
      <c r="BC222" s="44">
        <f t="shared" si="109"/>
        <v>0</v>
      </c>
      <c r="BD222" s="44">
        <f t="shared" si="109"/>
        <v>0</v>
      </c>
      <c r="BE222" s="44">
        <f t="shared" si="109"/>
        <v>0</v>
      </c>
      <c r="BF222" s="44">
        <f t="shared" si="109"/>
        <v>0</v>
      </c>
      <c r="BG222" s="44">
        <f t="shared" si="109"/>
        <v>0</v>
      </c>
      <c r="BH222" s="44">
        <f t="shared" si="109"/>
        <v>0</v>
      </c>
      <c r="BI222" s="44">
        <f t="shared" si="109"/>
        <v>0</v>
      </c>
      <c r="BJ222" s="44">
        <f t="shared" si="109"/>
        <v>0</v>
      </c>
      <c r="BK222" s="44">
        <f t="shared" si="109"/>
        <v>0</v>
      </c>
      <c r="BL222" s="44">
        <f t="shared" si="109"/>
        <v>0</v>
      </c>
      <c r="BM222" s="44">
        <f t="shared" si="109"/>
        <v>0</v>
      </c>
      <c r="BN222" s="44">
        <f t="shared" si="109"/>
        <v>0</v>
      </c>
      <c r="BO222" s="44">
        <f t="shared" si="109"/>
        <v>0</v>
      </c>
      <c r="BP222" s="44">
        <f t="shared" si="109"/>
        <v>0</v>
      </c>
      <c r="BQ222" s="44">
        <f t="shared" si="109"/>
        <v>0</v>
      </c>
      <c r="BR222" s="44">
        <f t="shared" si="109"/>
        <v>-2906116.24</v>
      </c>
      <c r="BS222" s="44">
        <f t="shared" si="109"/>
        <v>0</v>
      </c>
      <c r="BT222" s="44">
        <f t="shared" si="109"/>
        <v>0</v>
      </c>
      <c r="BU222" s="44">
        <f t="shared" si="109"/>
        <v>0</v>
      </c>
      <c r="BV222" s="44">
        <f t="shared" si="109"/>
        <v>609100.87321157486</v>
      </c>
      <c r="BW222" s="44">
        <f t="shared" si="109"/>
        <v>-42632.08</v>
      </c>
      <c r="BX222" s="44">
        <f t="shared" si="109"/>
        <v>425404.82954999997</v>
      </c>
      <c r="BY222" s="44">
        <f t="shared" si="109"/>
        <v>403751.7</v>
      </c>
      <c r="BZ222" s="44">
        <f t="shared" si="109"/>
        <v>617.78</v>
      </c>
      <c r="CA222" s="44">
        <f t="shared" si="109"/>
        <v>123997.84566999998</v>
      </c>
      <c r="CB222" s="44">
        <f t="shared" ref="CB222:CL222" si="110">SUM(CB210:CB221)</f>
        <v>0</v>
      </c>
      <c r="CC222" s="44">
        <f t="shared" si="110"/>
        <v>0</v>
      </c>
      <c r="CD222" s="44">
        <f t="shared" si="110"/>
        <v>0</v>
      </c>
      <c r="CE222" s="44">
        <f t="shared" si="110"/>
        <v>0</v>
      </c>
      <c r="CF222" s="44">
        <f t="shared" si="110"/>
        <v>0</v>
      </c>
      <c r="CG222" s="44">
        <f t="shared" si="110"/>
        <v>-6158551.7491592085</v>
      </c>
      <c r="CH222" s="44">
        <f t="shared" si="110"/>
        <v>0</v>
      </c>
      <c r="CI222" s="44">
        <f t="shared" si="110"/>
        <v>-343654.17358200159</v>
      </c>
      <c r="CJ222" s="44">
        <f t="shared" si="110"/>
        <v>-7888081.2143096356</v>
      </c>
      <c r="CK222" s="44">
        <f t="shared" si="110"/>
        <v>4104908.3193961722</v>
      </c>
      <c r="CL222" s="44">
        <f t="shared" si="110"/>
        <v>168943013.73478112</v>
      </c>
      <c r="CN222" s="38"/>
      <c r="CO222" s="38"/>
    </row>
    <row r="223" spans="1:93" outlineLevel="1" x14ac:dyDescent="0.25">
      <c r="A223" s="22">
        <f t="shared" si="103"/>
        <v>216</v>
      </c>
      <c r="B223" s="224" t="s">
        <v>271</v>
      </c>
      <c r="C223" s="39" t="s">
        <v>272</v>
      </c>
      <c r="D223" s="56">
        <v>404.1</v>
      </c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36">
        <f t="shared" ref="AU223:AU229" si="111">SUM(F223:AT223)</f>
        <v>0</v>
      </c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>
        <f t="shared" si="90"/>
        <v>0</v>
      </c>
      <c r="CK223" s="19">
        <f t="shared" ref="CK223:CK229" si="112">CJ223+AU223</f>
        <v>0</v>
      </c>
      <c r="CL223" s="19">
        <f t="shared" si="108"/>
        <v>0</v>
      </c>
      <c r="CN223" s="38"/>
      <c r="CO223" s="38"/>
    </row>
    <row r="224" spans="1:93" outlineLevel="1" x14ac:dyDescent="0.25">
      <c r="A224" s="22">
        <f t="shared" si="103"/>
        <v>217</v>
      </c>
      <c r="B224" s="239"/>
      <c r="C224" s="39" t="s">
        <v>273</v>
      </c>
      <c r="D224" s="56">
        <v>404.2</v>
      </c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36">
        <f t="shared" si="111"/>
        <v>0</v>
      </c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>
        <f t="shared" si="90"/>
        <v>0</v>
      </c>
      <c r="CK224" s="19">
        <f t="shared" si="112"/>
        <v>0</v>
      </c>
      <c r="CL224" s="19">
        <f t="shared" si="108"/>
        <v>0</v>
      </c>
      <c r="CN224" s="38"/>
      <c r="CO224" s="38"/>
    </row>
    <row r="225" spans="1:93" ht="31.5" customHeight="1" outlineLevel="1" x14ac:dyDescent="0.25">
      <c r="A225" s="22">
        <f t="shared" si="103"/>
        <v>218</v>
      </c>
      <c r="B225" s="239"/>
      <c r="C225" s="58" t="s">
        <v>274</v>
      </c>
      <c r="D225" s="56">
        <v>404.3</v>
      </c>
      <c r="E225" s="36">
        <v>29096612.68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36"/>
      <c r="Y225" s="36">
        <v>-3791539.4502255036</v>
      </c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>
        <v>-149248.62199999983</v>
      </c>
      <c r="AT225" s="19"/>
      <c r="AU225" s="36">
        <f t="shared" si="111"/>
        <v>-3940788.0722255036</v>
      </c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36">
        <v>-231352.79852725062</v>
      </c>
      <c r="BW225" s="19"/>
      <c r="BX225" s="36">
        <v>185866.22726000001</v>
      </c>
      <c r="BY225" s="19"/>
      <c r="BZ225" s="36"/>
      <c r="CA225" s="36">
        <v>256512.96409999998</v>
      </c>
      <c r="CB225" s="36"/>
      <c r="CC225" s="36"/>
      <c r="CD225" s="19"/>
      <c r="CE225" s="19"/>
      <c r="CF225" s="19"/>
      <c r="CG225" s="19">
        <v>-144642.378</v>
      </c>
      <c r="CH225" s="19"/>
      <c r="CI225" s="19">
        <v>-74624.310999999871</v>
      </c>
      <c r="CJ225" s="19">
        <f t="shared" si="90"/>
        <v>-8240.2961672504898</v>
      </c>
      <c r="CK225" s="19">
        <f t="shared" si="112"/>
        <v>-3949028.3683927543</v>
      </c>
      <c r="CL225" s="19">
        <f t="shared" si="108"/>
        <v>25147584.311607245</v>
      </c>
      <c r="CN225" s="38"/>
      <c r="CO225" s="38"/>
    </row>
    <row r="226" spans="1:93" outlineLevel="1" x14ac:dyDescent="0.25">
      <c r="A226" s="22">
        <f t="shared" si="103"/>
        <v>219</v>
      </c>
      <c r="B226" s="239"/>
      <c r="C226" s="39" t="s">
        <v>275</v>
      </c>
      <c r="D226" s="56">
        <v>405</v>
      </c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36">
        <f t="shared" si="111"/>
        <v>0</v>
      </c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>
        <f t="shared" si="90"/>
        <v>0</v>
      </c>
      <c r="CK226" s="19">
        <f t="shared" si="112"/>
        <v>0</v>
      </c>
      <c r="CL226" s="19">
        <f t="shared" si="108"/>
        <v>0</v>
      </c>
      <c r="CN226" s="38"/>
      <c r="CO226" s="38"/>
    </row>
    <row r="227" spans="1:93" outlineLevel="1" x14ac:dyDescent="0.25">
      <c r="A227" s="22">
        <f t="shared" si="103"/>
        <v>220</v>
      </c>
      <c r="B227" s="239"/>
      <c r="C227" s="39" t="s">
        <v>276</v>
      </c>
      <c r="D227" s="56">
        <v>406</v>
      </c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36">
        <f t="shared" si="111"/>
        <v>0</v>
      </c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>
        <f t="shared" si="90"/>
        <v>0</v>
      </c>
      <c r="CK227" s="19">
        <f t="shared" si="112"/>
        <v>0</v>
      </c>
      <c r="CL227" s="19">
        <f t="shared" si="108"/>
        <v>0</v>
      </c>
      <c r="CN227" s="38"/>
      <c r="CO227" s="38"/>
    </row>
    <row r="228" spans="1:93" outlineLevel="1" x14ac:dyDescent="0.25">
      <c r="A228" s="22">
        <f t="shared" si="103"/>
        <v>221</v>
      </c>
      <c r="B228" s="239"/>
      <c r="C228" s="39" t="s">
        <v>277</v>
      </c>
      <c r="D228" s="56">
        <v>407.1</v>
      </c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36">
        <f t="shared" si="111"/>
        <v>0</v>
      </c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>
        <f t="shared" si="90"/>
        <v>0</v>
      </c>
      <c r="CK228" s="19">
        <f t="shared" si="112"/>
        <v>0</v>
      </c>
      <c r="CL228" s="19">
        <f t="shared" si="108"/>
        <v>0</v>
      </c>
      <c r="CN228" s="38"/>
      <c r="CO228" s="38"/>
    </row>
    <row r="229" spans="1:93" outlineLevel="1" x14ac:dyDescent="0.25">
      <c r="A229" s="22">
        <f t="shared" si="103"/>
        <v>222</v>
      </c>
      <c r="B229" s="240"/>
      <c r="C229" s="39" t="s">
        <v>278</v>
      </c>
      <c r="D229" s="56">
        <v>407.2</v>
      </c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36">
        <f t="shared" si="111"/>
        <v>0</v>
      </c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>
        <f t="shared" si="90"/>
        <v>0</v>
      </c>
      <c r="CK229" s="19">
        <f t="shared" si="112"/>
        <v>0</v>
      </c>
      <c r="CL229" s="19">
        <f t="shared" si="108"/>
        <v>0</v>
      </c>
      <c r="CN229" s="38"/>
      <c r="CO229" s="38"/>
    </row>
    <row r="230" spans="1:93" outlineLevel="1" x14ac:dyDescent="0.25">
      <c r="A230" s="22">
        <f t="shared" si="103"/>
        <v>223</v>
      </c>
      <c r="B230" s="242" t="s">
        <v>279</v>
      </c>
      <c r="C230" s="242"/>
      <c r="D230" s="242"/>
      <c r="E230" s="44">
        <f>SUM(E223:E229)</f>
        <v>29096612.68</v>
      </c>
      <c r="F230" s="44">
        <f t="shared" ref="F230:CA230" si="113">SUM(F223:F229)</f>
        <v>0</v>
      </c>
      <c r="G230" s="44">
        <f t="shared" si="113"/>
        <v>0</v>
      </c>
      <c r="H230" s="44">
        <f t="shared" si="113"/>
        <v>0</v>
      </c>
      <c r="I230" s="44">
        <f t="shared" si="113"/>
        <v>0</v>
      </c>
      <c r="J230" s="44">
        <f t="shared" si="113"/>
        <v>0</v>
      </c>
      <c r="K230" s="44">
        <f t="shared" si="113"/>
        <v>0</v>
      </c>
      <c r="L230" s="44">
        <f t="shared" si="113"/>
        <v>0</v>
      </c>
      <c r="M230" s="44">
        <f t="shared" si="113"/>
        <v>0</v>
      </c>
      <c r="N230" s="44">
        <f t="shared" si="113"/>
        <v>0</v>
      </c>
      <c r="O230" s="44">
        <f t="shared" si="113"/>
        <v>0</v>
      </c>
      <c r="P230" s="44">
        <f t="shared" si="113"/>
        <v>0</v>
      </c>
      <c r="Q230" s="44">
        <f t="shared" si="113"/>
        <v>0</v>
      </c>
      <c r="R230" s="44">
        <f t="shared" si="113"/>
        <v>0</v>
      </c>
      <c r="S230" s="44">
        <f t="shared" si="113"/>
        <v>0</v>
      </c>
      <c r="T230" s="44">
        <f t="shared" si="113"/>
        <v>0</v>
      </c>
      <c r="U230" s="44">
        <f t="shared" si="113"/>
        <v>0</v>
      </c>
      <c r="V230" s="44">
        <f t="shared" si="113"/>
        <v>0</v>
      </c>
      <c r="W230" s="44">
        <f t="shared" si="113"/>
        <v>0</v>
      </c>
      <c r="X230" s="44">
        <f t="shared" si="113"/>
        <v>0</v>
      </c>
      <c r="Y230" s="44">
        <f t="shared" si="113"/>
        <v>-3791539.4502255036</v>
      </c>
      <c r="Z230" s="44">
        <f t="shared" si="113"/>
        <v>0</v>
      </c>
      <c r="AA230" s="44">
        <f t="shared" si="113"/>
        <v>0</v>
      </c>
      <c r="AB230" s="44">
        <f t="shared" si="113"/>
        <v>0</v>
      </c>
      <c r="AC230" s="44">
        <f t="shared" si="113"/>
        <v>0</v>
      </c>
      <c r="AD230" s="44">
        <f t="shared" si="113"/>
        <v>0</v>
      </c>
      <c r="AE230" s="44">
        <f t="shared" si="113"/>
        <v>0</v>
      </c>
      <c r="AF230" s="44">
        <f t="shared" si="113"/>
        <v>0</v>
      </c>
      <c r="AG230" s="44">
        <f t="shared" si="113"/>
        <v>0</v>
      </c>
      <c r="AH230" s="44">
        <f t="shared" si="113"/>
        <v>0</v>
      </c>
      <c r="AI230" s="44">
        <f t="shared" si="113"/>
        <v>0</v>
      </c>
      <c r="AJ230" s="44">
        <f t="shared" si="113"/>
        <v>0</v>
      </c>
      <c r="AK230" s="44">
        <f t="shared" si="113"/>
        <v>0</v>
      </c>
      <c r="AL230" s="44">
        <f t="shared" si="113"/>
        <v>0</v>
      </c>
      <c r="AM230" s="44">
        <f t="shared" si="113"/>
        <v>0</v>
      </c>
      <c r="AN230" s="44">
        <f t="shared" si="113"/>
        <v>0</v>
      </c>
      <c r="AO230" s="44">
        <f t="shared" si="113"/>
        <v>0</v>
      </c>
      <c r="AP230" s="44"/>
      <c r="AQ230" s="44">
        <f t="shared" si="113"/>
        <v>0</v>
      </c>
      <c r="AR230" s="44">
        <f t="shared" si="113"/>
        <v>0</v>
      </c>
      <c r="AS230" s="44">
        <f t="shared" si="113"/>
        <v>-149248.62199999983</v>
      </c>
      <c r="AT230" s="44">
        <f t="shared" si="113"/>
        <v>0</v>
      </c>
      <c r="AU230" s="44">
        <f t="shared" si="113"/>
        <v>-3940788.0722255036</v>
      </c>
      <c r="AV230" s="44">
        <f t="shared" si="113"/>
        <v>0</v>
      </c>
      <c r="AW230" s="44">
        <f t="shared" si="113"/>
        <v>0</v>
      </c>
      <c r="AX230" s="44">
        <f t="shared" si="113"/>
        <v>0</v>
      </c>
      <c r="AY230" s="44">
        <f t="shared" si="113"/>
        <v>0</v>
      </c>
      <c r="AZ230" s="44">
        <f t="shared" si="113"/>
        <v>0</v>
      </c>
      <c r="BA230" s="44">
        <f t="shared" si="113"/>
        <v>0</v>
      </c>
      <c r="BB230" s="44">
        <f t="shared" si="113"/>
        <v>0</v>
      </c>
      <c r="BC230" s="44">
        <f t="shared" si="113"/>
        <v>0</v>
      </c>
      <c r="BD230" s="44">
        <f t="shared" si="113"/>
        <v>0</v>
      </c>
      <c r="BE230" s="44">
        <f t="shared" si="113"/>
        <v>0</v>
      </c>
      <c r="BF230" s="44">
        <f t="shared" si="113"/>
        <v>0</v>
      </c>
      <c r="BG230" s="44">
        <f t="shared" si="113"/>
        <v>0</v>
      </c>
      <c r="BH230" s="44">
        <f t="shared" si="113"/>
        <v>0</v>
      </c>
      <c r="BI230" s="44">
        <f t="shared" si="113"/>
        <v>0</v>
      </c>
      <c r="BJ230" s="44">
        <f t="shared" si="113"/>
        <v>0</v>
      </c>
      <c r="BK230" s="44">
        <f t="shared" si="113"/>
        <v>0</v>
      </c>
      <c r="BL230" s="44">
        <f t="shared" si="113"/>
        <v>0</v>
      </c>
      <c r="BM230" s="44">
        <f t="shared" si="113"/>
        <v>0</v>
      </c>
      <c r="BN230" s="44">
        <f t="shared" si="113"/>
        <v>0</v>
      </c>
      <c r="BO230" s="44">
        <f t="shared" si="113"/>
        <v>0</v>
      </c>
      <c r="BP230" s="44">
        <f t="shared" si="113"/>
        <v>0</v>
      </c>
      <c r="BQ230" s="44">
        <f t="shared" si="113"/>
        <v>0</v>
      </c>
      <c r="BR230" s="44">
        <f t="shared" si="113"/>
        <v>0</v>
      </c>
      <c r="BS230" s="44">
        <f t="shared" si="113"/>
        <v>0</v>
      </c>
      <c r="BT230" s="44">
        <f t="shared" si="113"/>
        <v>0</v>
      </c>
      <c r="BU230" s="44">
        <f t="shared" si="113"/>
        <v>0</v>
      </c>
      <c r="BV230" s="44">
        <f t="shared" si="113"/>
        <v>-231352.79852725062</v>
      </c>
      <c r="BW230" s="44">
        <f t="shared" si="113"/>
        <v>0</v>
      </c>
      <c r="BX230" s="44">
        <f t="shared" si="113"/>
        <v>185866.22726000001</v>
      </c>
      <c r="BY230" s="44">
        <f t="shared" si="113"/>
        <v>0</v>
      </c>
      <c r="BZ230" s="44">
        <f t="shared" si="113"/>
        <v>0</v>
      </c>
      <c r="CA230" s="44">
        <f t="shared" si="113"/>
        <v>256512.96409999998</v>
      </c>
      <c r="CB230" s="44">
        <f t="shared" ref="CB230:CL230" si="114">SUM(CB223:CB229)</f>
        <v>0</v>
      </c>
      <c r="CC230" s="44">
        <f t="shared" si="114"/>
        <v>0</v>
      </c>
      <c r="CD230" s="44">
        <f t="shared" si="114"/>
        <v>0</v>
      </c>
      <c r="CE230" s="44">
        <f t="shared" si="114"/>
        <v>0</v>
      </c>
      <c r="CF230" s="44">
        <f t="shared" si="114"/>
        <v>0</v>
      </c>
      <c r="CG230" s="44">
        <f t="shared" si="114"/>
        <v>-144642.378</v>
      </c>
      <c r="CH230" s="44">
        <f t="shared" si="114"/>
        <v>0</v>
      </c>
      <c r="CI230" s="44">
        <f t="shared" si="114"/>
        <v>-74624.310999999871</v>
      </c>
      <c r="CJ230" s="44">
        <f t="shared" si="114"/>
        <v>-8240.2961672504898</v>
      </c>
      <c r="CK230" s="44">
        <f t="shared" si="114"/>
        <v>-3949028.3683927543</v>
      </c>
      <c r="CL230" s="44">
        <f t="shared" si="114"/>
        <v>25147584.311607245</v>
      </c>
      <c r="CN230" s="38"/>
      <c r="CO230" s="38"/>
    </row>
    <row r="231" spans="1:93" outlineLevel="1" x14ac:dyDescent="0.25">
      <c r="A231" s="22">
        <f t="shared" si="103"/>
        <v>224</v>
      </c>
      <c r="B231" s="200" t="s">
        <v>280</v>
      </c>
      <c r="C231" s="55" t="s">
        <v>281</v>
      </c>
      <c r="D231" s="70">
        <v>407.3</v>
      </c>
      <c r="E231" s="36">
        <v>12194548.859999999</v>
      </c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>
        <v>338867.23404892068</v>
      </c>
      <c r="AE231" s="36"/>
      <c r="AF231" s="36"/>
      <c r="AG231" s="36"/>
      <c r="AH231" s="36"/>
      <c r="AI231" s="36"/>
      <c r="AJ231" s="36"/>
      <c r="AK231" s="36"/>
      <c r="AL231" s="36"/>
      <c r="AM231" s="36">
        <v>1614927.4900000002</v>
      </c>
      <c r="AN231" s="36"/>
      <c r="AO231" s="36">
        <v>0</v>
      </c>
      <c r="AP231" s="36"/>
      <c r="AQ231" s="19">
        <v>0</v>
      </c>
      <c r="AR231" s="36"/>
      <c r="AS231" s="36"/>
      <c r="AT231" s="36"/>
      <c r="AU231" s="36">
        <f>SUM(F231:AT231)</f>
        <v>1953794.7240489209</v>
      </c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36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>
        <v>-10589.577548920177</v>
      </c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71">
        <v>1669271.8210219755</v>
      </c>
      <c r="CI231" s="71"/>
      <c r="CJ231" s="19">
        <f>SUM(AV231:CI231)</f>
        <v>1658682.2434730553</v>
      </c>
      <c r="CK231" s="19">
        <f t="shared" ref="CK231:CK232" si="115">CJ231+AU231</f>
        <v>3612476.9675219762</v>
      </c>
      <c r="CL231" s="19">
        <f t="shared" si="108"/>
        <v>15807025.827521976</v>
      </c>
      <c r="CN231" s="38"/>
      <c r="CO231" s="38"/>
    </row>
    <row r="232" spans="1:93" outlineLevel="1" x14ac:dyDescent="0.25">
      <c r="A232" s="22">
        <f t="shared" si="103"/>
        <v>225</v>
      </c>
      <c r="B232" s="216"/>
      <c r="C232" s="62" t="s">
        <v>282</v>
      </c>
      <c r="D232" s="72">
        <v>407.4</v>
      </c>
      <c r="E232" s="36">
        <v>-137178419.48999998</v>
      </c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36"/>
      <c r="AH232" s="19"/>
      <c r="AI232" s="19"/>
      <c r="AJ232" s="19"/>
      <c r="AK232" s="19"/>
      <c r="AL232" s="19">
        <v>131168189.513</v>
      </c>
      <c r="AM232" s="19"/>
      <c r="AN232" s="19"/>
      <c r="AO232" s="19"/>
      <c r="AP232" s="19"/>
      <c r="AQ232" s="19"/>
      <c r="AR232" s="19"/>
      <c r="AS232" s="19"/>
      <c r="AT232" s="19"/>
      <c r="AU232" s="36">
        <f>SUM(F232:AT232)</f>
        <v>131168189.513</v>
      </c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>
        <v>6303193.7592588468</v>
      </c>
      <c r="CH232" s="19"/>
      <c r="CI232" s="19"/>
      <c r="CJ232" s="19">
        <f t="shared" si="90"/>
        <v>6303193.7592588468</v>
      </c>
      <c r="CK232" s="19">
        <f t="shared" si="115"/>
        <v>137471383.27225885</v>
      </c>
      <c r="CL232" s="19">
        <f t="shared" si="108"/>
        <v>292963.78225886822</v>
      </c>
      <c r="CN232" s="38"/>
      <c r="CO232" s="38"/>
    </row>
    <row r="233" spans="1:93" outlineLevel="1" x14ac:dyDescent="0.25">
      <c r="A233" s="22">
        <f t="shared" si="103"/>
        <v>226</v>
      </c>
      <c r="B233" s="243" t="s">
        <v>283</v>
      </c>
      <c r="C233" s="235"/>
      <c r="D233" s="236"/>
      <c r="E233" s="44">
        <f>SUM(E231:E232)</f>
        <v>-124983870.62999998</v>
      </c>
      <c r="F233" s="44">
        <f t="shared" ref="F233:CA233" si="116">SUM(F231:F232)</f>
        <v>0</v>
      </c>
      <c r="G233" s="44">
        <f t="shared" si="116"/>
        <v>0</v>
      </c>
      <c r="H233" s="44">
        <f t="shared" si="116"/>
        <v>0</v>
      </c>
      <c r="I233" s="44">
        <f t="shared" si="116"/>
        <v>0</v>
      </c>
      <c r="J233" s="44">
        <f t="shared" si="116"/>
        <v>0</v>
      </c>
      <c r="K233" s="44">
        <f t="shared" si="116"/>
        <v>0</v>
      </c>
      <c r="L233" s="44">
        <f t="shared" si="116"/>
        <v>0</v>
      </c>
      <c r="M233" s="44">
        <f t="shared" si="116"/>
        <v>0</v>
      </c>
      <c r="N233" s="44">
        <f t="shared" si="116"/>
        <v>0</v>
      </c>
      <c r="O233" s="44">
        <f t="shared" si="116"/>
        <v>0</v>
      </c>
      <c r="P233" s="44">
        <f t="shared" si="116"/>
        <v>0</v>
      </c>
      <c r="Q233" s="44">
        <f t="shared" si="116"/>
        <v>0</v>
      </c>
      <c r="R233" s="44">
        <f t="shared" si="116"/>
        <v>0</v>
      </c>
      <c r="S233" s="44">
        <f t="shared" si="116"/>
        <v>0</v>
      </c>
      <c r="T233" s="44">
        <f t="shared" si="116"/>
        <v>0</v>
      </c>
      <c r="U233" s="44">
        <f t="shared" si="116"/>
        <v>0</v>
      </c>
      <c r="V233" s="44">
        <f t="shared" si="116"/>
        <v>0</v>
      </c>
      <c r="W233" s="44">
        <f t="shared" si="116"/>
        <v>0</v>
      </c>
      <c r="X233" s="44">
        <f t="shared" si="116"/>
        <v>0</v>
      </c>
      <c r="Y233" s="44">
        <f t="shared" si="116"/>
        <v>0</v>
      </c>
      <c r="Z233" s="44">
        <f t="shared" si="116"/>
        <v>0</v>
      </c>
      <c r="AA233" s="44">
        <f t="shared" si="116"/>
        <v>0</v>
      </c>
      <c r="AB233" s="44">
        <f t="shared" si="116"/>
        <v>0</v>
      </c>
      <c r="AC233" s="44">
        <f t="shared" si="116"/>
        <v>0</v>
      </c>
      <c r="AD233" s="44">
        <f t="shared" si="116"/>
        <v>338867.23404892068</v>
      </c>
      <c r="AE233" s="44">
        <f t="shared" si="116"/>
        <v>0</v>
      </c>
      <c r="AF233" s="44">
        <f t="shared" si="116"/>
        <v>0</v>
      </c>
      <c r="AG233" s="44">
        <f t="shared" si="116"/>
        <v>0</v>
      </c>
      <c r="AH233" s="44">
        <f t="shared" si="116"/>
        <v>0</v>
      </c>
      <c r="AI233" s="44">
        <f t="shared" si="116"/>
        <v>0</v>
      </c>
      <c r="AJ233" s="44">
        <f t="shared" si="116"/>
        <v>0</v>
      </c>
      <c r="AK233" s="44">
        <f t="shared" si="116"/>
        <v>0</v>
      </c>
      <c r="AL233" s="44">
        <f t="shared" si="116"/>
        <v>131168189.513</v>
      </c>
      <c r="AM233" s="44">
        <f t="shared" si="116"/>
        <v>1614927.4900000002</v>
      </c>
      <c r="AN233" s="44">
        <f t="shared" si="116"/>
        <v>0</v>
      </c>
      <c r="AO233" s="44">
        <f t="shared" si="116"/>
        <v>0</v>
      </c>
      <c r="AP233" s="44"/>
      <c r="AQ233" s="44">
        <f>SUM(AQ231:AQ231)</f>
        <v>0</v>
      </c>
      <c r="AR233" s="44">
        <f t="shared" si="116"/>
        <v>0</v>
      </c>
      <c r="AS233" s="44">
        <f t="shared" si="116"/>
        <v>0</v>
      </c>
      <c r="AT233" s="44">
        <f t="shared" si="116"/>
        <v>0</v>
      </c>
      <c r="AU233" s="44">
        <f t="shared" si="116"/>
        <v>133121984.23704892</v>
      </c>
      <c r="AV233" s="44">
        <f t="shared" si="116"/>
        <v>0</v>
      </c>
      <c r="AW233" s="44">
        <f t="shared" si="116"/>
        <v>0</v>
      </c>
      <c r="AX233" s="44">
        <f t="shared" si="116"/>
        <v>0</v>
      </c>
      <c r="AY233" s="44">
        <f t="shared" si="116"/>
        <v>0</v>
      </c>
      <c r="AZ233" s="44">
        <f t="shared" si="116"/>
        <v>0</v>
      </c>
      <c r="BA233" s="44">
        <f t="shared" si="116"/>
        <v>0</v>
      </c>
      <c r="BB233" s="44">
        <f t="shared" si="116"/>
        <v>0</v>
      </c>
      <c r="BC233" s="44">
        <f t="shared" si="116"/>
        <v>0</v>
      </c>
      <c r="BD233" s="44">
        <f t="shared" si="116"/>
        <v>0</v>
      </c>
      <c r="BE233" s="44">
        <f t="shared" si="116"/>
        <v>0</v>
      </c>
      <c r="BF233" s="44">
        <f t="shared" si="116"/>
        <v>0</v>
      </c>
      <c r="BG233" s="44">
        <f t="shared" si="116"/>
        <v>0</v>
      </c>
      <c r="BH233" s="44">
        <f t="shared" si="116"/>
        <v>0</v>
      </c>
      <c r="BI233" s="44">
        <f t="shared" si="116"/>
        <v>0</v>
      </c>
      <c r="BJ233" s="44">
        <f t="shared" si="116"/>
        <v>0</v>
      </c>
      <c r="BK233" s="44">
        <f t="shared" si="116"/>
        <v>0</v>
      </c>
      <c r="BL233" s="44">
        <f t="shared" si="116"/>
        <v>0</v>
      </c>
      <c r="BM233" s="44">
        <f t="shared" si="116"/>
        <v>0</v>
      </c>
      <c r="BN233" s="44">
        <f t="shared" si="116"/>
        <v>0</v>
      </c>
      <c r="BO233" s="44">
        <f t="shared" si="116"/>
        <v>0</v>
      </c>
      <c r="BP233" s="44">
        <f t="shared" si="116"/>
        <v>0</v>
      </c>
      <c r="BQ233" s="44">
        <f t="shared" si="116"/>
        <v>0</v>
      </c>
      <c r="BR233" s="44">
        <f t="shared" si="116"/>
        <v>0</v>
      </c>
      <c r="BS233" s="44">
        <f t="shared" si="116"/>
        <v>0</v>
      </c>
      <c r="BT233" s="44">
        <f t="shared" si="116"/>
        <v>-10589.577548920177</v>
      </c>
      <c r="BU233" s="44">
        <f t="shared" si="116"/>
        <v>0</v>
      </c>
      <c r="BV233" s="44">
        <f t="shared" si="116"/>
        <v>0</v>
      </c>
      <c r="BW233" s="44">
        <f t="shared" si="116"/>
        <v>0</v>
      </c>
      <c r="BX233" s="44">
        <f t="shared" si="116"/>
        <v>0</v>
      </c>
      <c r="BY233" s="44">
        <f t="shared" si="116"/>
        <v>0</v>
      </c>
      <c r="BZ233" s="44">
        <f t="shared" si="116"/>
        <v>0</v>
      </c>
      <c r="CA233" s="44">
        <f t="shared" si="116"/>
        <v>0</v>
      </c>
      <c r="CB233" s="44">
        <f t="shared" ref="CB233:CL233" si="117">SUM(CB231:CB232)</f>
        <v>0</v>
      </c>
      <c r="CC233" s="44">
        <f t="shared" si="117"/>
        <v>0</v>
      </c>
      <c r="CD233" s="44">
        <f t="shared" si="117"/>
        <v>0</v>
      </c>
      <c r="CE233" s="44">
        <f t="shared" si="117"/>
        <v>0</v>
      </c>
      <c r="CF233" s="44">
        <f t="shared" si="117"/>
        <v>0</v>
      </c>
      <c r="CG233" s="44">
        <f t="shared" si="117"/>
        <v>6303193.7592588468</v>
      </c>
      <c r="CH233" s="44">
        <f t="shared" si="117"/>
        <v>1669271.8210219755</v>
      </c>
      <c r="CI233" s="44">
        <f t="shared" si="117"/>
        <v>0</v>
      </c>
      <c r="CJ233" s="44">
        <f t="shared" si="117"/>
        <v>7961876.0027319025</v>
      </c>
      <c r="CK233" s="44">
        <f t="shared" si="117"/>
        <v>141083860.23978081</v>
      </c>
      <c r="CL233" s="44">
        <f t="shared" si="117"/>
        <v>16099989.609780844</v>
      </c>
      <c r="CN233" s="38"/>
      <c r="CO233" s="38"/>
    </row>
    <row r="234" spans="1:93" outlineLevel="1" x14ac:dyDescent="0.25">
      <c r="A234" s="22">
        <f t="shared" si="103"/>
        <v>227</v>
      </c>
      <c r="B234" s="224" t="s">
        <v>284</v>
      </c>
      <c r="C234" s="55" t="s">
        <v>285</v>
      </c>
      <c r="D234" s="70">
        <v>408.1</v>
      </c>
      <c r="E234" s="36">
        <v>136186547.91999999</v>
      </c>
      <c r="F234" s="36">
        <v>1642545.4504677013</v>
      </c>
      <c r="G234" s="36">
        <v>-107544614.3024285</v>
      </c>
      <c r="H234" s="36">
        <v>-3479.7082997817242</v>
      </c>
      <c r="I234" s="36"/>
      <c r="J234" s="36"/>
      <c r="K234" s="36"/>
      <c r="L234" s="36"/>
      <c r="M234" s="36">
        <v>858.74887999892235</v>
      </c>
      <c r="N234" s="36"/>
      <c r="O234" s="36"/>
      <c r="P234" s="36">
        <v>-113036.86452218764</v>
      </c>
      <c r="Q234" s="36"/>
      <c r="R234" s="36"/>
      <c r="S234" s="36"/>
      <c r="T234" s="36"/>
      <c r="U234" s="36"/>
      <c r="V234" s="36"/>
      <c r="W234" s="36">
        <v>161103.54499382243</v>
      </c>
      <c r="X234" s="36"/>
      <c r="Y234" s="36"/>
      <c r="Z234" s="36"/>
      <c r="AA234" s="36"/>
      <c r="AB234" s="36"/>
      <c r="AC234" s="36">
        <v>-147650.67252558001</v>
      </c>
      <c r="AD234" s="36"/>
      <c r="AE234" s="36"/>
      <c r="AF234" s="36"/>
      <c r="AG234" s="36"/>
      <c r="AH234" s="36"/>
      <c r="AI234" s="36"/>
      <c r="AJ234" s="36"/>
      <c r="AK234" s="36"/>
      <c r="AL234" s="36">
        <v>0</v>
      </c>
      <c r="AM234" s="36"/>
      <c r="AN234" s="36"/>
      <c r="AO234" s="36"/>
      <c r="AP234" s="36"/>
      <c r="AQ234" s="36"/>
      <c r="AR234" s="36"/>
      <c r="AS234" s="36"/>
      <c r="AT234" s="36"/>
      <c r="AU234" s="36">
        <f t="shared" ref="AU234:AU239" si="118">SUM(F234:AT234)</f>
        <v>-106004273.80343454</v>
      </c>
      <c r="AV234" s="36">
        <v>-2241964.9366084165</v>
      </c>
      <c r="AW234" s="36"/>
      <c r="AX234" s="36">
        <v>-900915.97006365238</v>
      </c>
      <c r="AY234" s="36"/>
      <c r="AZ234" s="36"/>
      <c r="BA234" s="36"/>
      <c r="BB234" s="36"/>
      <c r="BC234" s="36"/>
      <c r="BD234" s="36"/>
      <c r="BE234" s="36"/>
      <c r="BF234" s="36">
        <v>18923.376664912594</v>
      </c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>
        <v>-771295.31558099994</v>
      </c>
      <c r="CH234" s="36"/>
      <c r="CI234" s="36"/>
      <c r="CJ234" s="36">
        <f t="shared" si="90"/>
        <v>-3895252.845588156</v>
      </c>
      <c r="CK234" s="19">
        <f t="shared" ref="CK234:CK239" si="119">CJ234+AU234</f>
        <v>-109899526.6490227</v>
      </c>
      <c r="CL234" s="19">
        <f t="shared" si="108"/>
        <v>26287021.270977288</v>
      </c>
      <c r="CN234" s="38"/>
      <c r="CO234" s="38"/>
    </row>
    <row r="235" spans="1:93" outlineLevel="1" x14ac:dyDescent="0.25">
      <c r="A235" s="22">
        <f t="shared" si="103"/>
        <v>228</v>
      </c>
      <c r="B235" s="225"/>
      <c r="C235" s="58" t="s">
        <v>286</v>
      </c>
      <c r="D235" s="54">
        <v>409.1</v>
      </c>
      <c r="E235" s="36">
        <v>45229648.609999999</v>
      </c>
      <c r="F235" s="36">
        <v>8573745.9899481367</v>
      </c>
      <c r="G235" s="36">
        <v>554084.2790043425</v>
      </c>
      <c r="H235" s="36">
        <v>-18163.3543674227</v>
      </c>
      <c r="I235" s="36">
        <v>1966089.9118269086</v>
      </c>
      <c r="J235" s="36">
        <v>-16074542.57656165</v>
      </c>
      <c r="K235" s="36">
        <v>56631.197287767813</v>
      </c>
      <c r="L235" s="36">
        <v>-48755.492400299991</v>
      </c>
      <c r="M235" s="36">
        <v>-180.33726479977369</v>
      </c>
      <c r="N235" s="36">
        <v>3630.726977202231</v>
      </c>
      <c r="O235" s="36">
        <v>5048.9460901443017</v>
      </c>
      <c r="P235" s="36">
        <v>293793.68409413495</v>
      </c>
      <c r="Q235" s="36">
        <v>-40170.173731141091</v>
      </c>
      <c r="R235" s="36"/>
      <c r="S235" s="36">
        <v>-115634.25707030407</v>
      </c>
      <c r="T235" s="36">
        <v>-206822.26670000007</v>
      </c>
      <c r="U235" s="36">
        <v>3481.8782863634588</v>
      </c>
      <c r="V235" s="36">
        <v>-296974.67703329492</v>
      </c>
      <c r="W235" s="36">
        <v>-777487.76562678919</v>
      </c>
      <c r="X235" s="36"/>
      <c r="Y235" s="36">
        <v>-1814067.8939472267</v>
      </c>
      <c r="Z235" s="36">
        <v>3833.2328075999299</v>
      </c>
      <c r="AA235" s="36"/>
      <c r="AB235" s="36"/>
      <c r="AC235" s="36">
        <v>-770705.83411794004</v>
      </c>
      <c r="AD235" s="36">
        <v>-71162.119150273342</v>
      </c>
      <c r="AE235" s="36"/>
      <c r="AF235" s="36"/>
      <c r="AG235" s="36"/>
      <c r="AH235" s="36"/>
      <c r="AI235" s="36"/>
      <c r="AJ235" s="36"/>
      <c r="AK235" s="36"/>
      <c r="AL235" s="36">
        <v>-452673.37772999925</v>
      </c>
      <c r="AM235" s="36">
        <v>-339134.77290000004</v>
      </c>
      <c r="AN235" s="36">
        <v>18365.969999999998</v>
      </c>
      <c r="AO235" s="36">
        <v>0</v>
      </c>
      <c r="AP235" s="36"/>
      <c r="AQ235" s="36">
        <v>0</v>
      </c>
      <c r="AR235" s="36"/>
      <c r="AS235" s="36">
        <v>176138.72388546035</v>
      </c>
      <c r="AT235" s="36"/>
      <c r="AU235" s="36">
        <f t="shared" si="118"/>
        <v>-9371630.3583930787</v>
      </c>
      <c r="AV235" s="36">
        <v>-11702591.169929225</v>
      </c>
      <c r="AW235" s="36"/>
      <c r="AX235" s="36">
        <v>-4702594.186002017</v>
      </c>
      <c r="AY235" s="36"/>
      <c r="AZ235" s="36">
        <v>596614.66645446536</v>
      </c>
      <c r="BA235" s="36"/>
      <c r="BB235" s="36"/>
      <c r="BC235" s="36"/>
      <c r="BD235" s="36">
        <v>-54116.907163354612</v>
      </c>
      <c r="BE235" s="36"/>
      <c r="BF235" s="36">
        <v>-49183.341404883569</v>
      </c>
      <c r="BG235" s="36"/>
      <c r="BH235" s="36"/>
      <c r="BI235" s="36">
        <v>0</v>
      </c>
      <c r="BJ235" s="36"/>
      <c r="BK235" s="36"/>
      <c r="BL235" s="36"/>
      <c r="BM235" s="36"/>
      <c r="BN235" s="36"/>
      <c r="BO235" s="36"/>
      <c r="BP235" s="36"/>
      <c r="BQ235" s="36"/>
      <c r="BR235" s="36">
        <v>610284.41040000005</v>
      </c>
      <c r="BS235" s="36"/>
      <c r="BT235" s="36">
        <v>2223.811285273237</v>
      </c>
      <c r="BU235" s="36"/>
      <c r="BV235" s="36">
        <v>-79327.095683831198</v>
      </c>
      <c r="BW235" s="36">
        <v>8952.7368000000006</v>
      </c>
      <c r="BX235" s="36">
        <v>-128366.9219301</v>
      </c>
      <c r="BY235" s="36">
        <v>-84787.856999999975</v>
      </c>
      <c r="BZ235" s="36">
        <v>-129.7338</v>
      </c>
      <c r="CA235" s="36">
        <v>-79907.27005169999</v>
      </c>
      <c r="CB235" s="36"/>
      <c r="CC235" s="36"/>
      <c r="CD235" s="36"/>
      <c r="CE235" s="36"/>
      <c r="CF235" s="36"/>
      <c r="CG235" s="36">
        <v>-4026001.3000829997</v>
      </c>
      <c r="CH235" s="36">
        <v>-631273.47975710849</v>
      </c>
      <c r="CI235" s="36">
        <v>87838.481762220297</v>
      </c>
      <c r="CJ235" s="36">
        <f t="shared" si="90"/>
        <v>-20232365.156103261</v>
      </c>
      <c r="CK235" s="19">
        <f>CJ235+AU235</f>
        <v>-29603995.514496341</v>
      </c>
      <c r="CL235" s="19">
        <f t="shared" si="108"/>
        <v>15625653.095503658</v>
      </c>
      <c r="CN235" s="38"/>
      <c r="CO235" s="38"/>
    </row>
    <row r="236" spans="1:93" outlineLevel="1" x14ac:dyDescent="0.25">
      <c r="A236" s="22">
        <f t="shared" si="103"/>
        <v>229</v>
      </c>
      <c r="B236" s="225"/>
      <c r="C236" s="58" t="s">
        <v>287</v>
      </c>
      <c r="D236" s="54">
        <v>409.1</v>
      </c>
      <c r="E236" s="19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>
        <f t="shared" si="118"/>
        <v>0</v>
      </c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>
        <f t="shared" si="90"/>
        <v>0</v>
      </c>
      <c r="CK236" s="19">
        <f t="shared" si="119"/>
        <v>0</v>
      </c>
      <c r="CL236" s="19">
        <f t="shared" si="108"/>
        <v>0</v>
      </c>
      <c r="CN236" s="38"/>
      <c r="CO236" s="38"/>
    </row>
    <row r="237" spans="1:93" outlineLevel="1" x14ac:dyDescent="0.25">
      <c r="A237" s="22">
        <f t="shared" si="103"/>
        <v>230</v>
      </c>
      <c r="B237" s="225"/>
      <c r="C237" s="58" t="s">
        <v>287</v>
      </c>
      <c r="D237" s="54">
        <v>410.1</v>
      </c>
      <c r="E237" s="36">
        <v>216121194.81</v>
      </c>
      <c r="F237" s="36"/>
      <c r="G237" s="36"/>
      <c r="H237" s="36"/>
      <c r="I237" s="36">
        <v>425511.86349998927</v>
      </c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>
        <f t="shared" si="118"/>
        <v>425511.86349998927</v>
      </c>
      <c r="AV237" s="36"/>
      <c r="AW237" s="36"/>
      <c r="AX237" s="36"/>
      <c r="AY237" s="36">
        <v>41986.914588788524</v>
      </c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>
        <f t="shared" si="90"/>
        <v>41986.914588788524</v>
      </c>
      <c r="CK237" s="19">
        <f t="shared" si="119"/>
        <v>467498.77808877779</v>
      </c>
      <c r="CL237" s="19">
        <f t="shared" si="108"/>
        <v>216588693.58808878</v>
      </c>
      <c r="CN237" s="38"/>
      <c r="CO237" s="38"/>
    </row>
    <row r="238" spans="1:93" outlineLevel="1" x14ac:dyDescent="0.25">
      <c r="A238" s="22">
        <f t="shared" si="103"/>
        <v>231</v>
      </c>
      <c r="B238" s="225"/>
      <c r="C238" s="58" t="s">
        <v>288</v>
      </c>
      <c r="D238" s="54">
        <v>411.1</v>
      </c>
      <c r="E238" s="36">
        <v>-223700423.25999999</v>
      </c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>
        <f t="shared" si="118"/>
        <v>0</v>
      </c>
      <c r="AV238" s="36"/>
      <c r="AW238" s="36"/>
      <c r="AX238" s="36"/>
      <c r="AY238" s="36">
        <v>-175091.66624726076</v>
      </c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>
        <f t="shared" si="90"/>
        <v>-175091.66624726076</v>
      </c>
      <c r="CK238" s="19">
        <f t="shared" si="119"/>
        <v>-175091.66624726076</v>
      </c>
      <c r="CL238" s="19">
        <f t="shared" si="108"/>
        <v>-223875514.92624724</v>
      </c>
      <c r="CN238" s="38"/>
      <c r="CO238" s="38"/>
    </row>
    <row r="239" spans="1:93" outlineLevel="1" x14ac:dyDescent="0.25">
      <c r="A239" s="22">
        <f t="shared" si="103"/>
        <v>232</v>
      </c>
      <c r="B239" s="226"/>
      <c r="C239" s="62" t="s">
        <v>289</v>
      </c>
      <c r="D239" s="72">
        <v>411.4</v>
      </c>
      <c r="E239" s="19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>
        <f t="shared" si="118"/>
        <v>0</v>
      </c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>
        <f t="shared" si="90"/>
        <v>0</v>
      </c>
      <c r="CK239" s="19">
        <f t="shared" si="119"/>
        <v>0</v>
      </c>
      <c r="CL239" s="19">
        <f t="shared" si="108"/>
        <v>0</v>
      </c>
      <c r="CN239" s="38"/>
      <c r="CO239" s="38"/>
    </row>
    <row r="240" spans="1:93" outlineLevel="1" x14ac:dyDescent="0.25">
      <c r="A240" s="22">
        <f t="shared" si="103"/>
        <v>233</v>
      </c>
      <c r="B240" s="242" t="s">
        <v>290</v>
      </c>
      <c r="C240" s="242"/>
      <c r="D240" s="242"/>
      <c r="E240" s="44">
        <f>SUM(E234:E239)</f>
        <v>173836968.07999998</v>
      </c>
      <c r="F240" s="44">
        <f t="shared" ref="F240:CA240" si="120">SUM(F234:F239)</f>
        <v>10216291.440415839</v>
      </c>
      <c r="G240" s="44">
        <f t="shared" si="120"/>
        <v>-106990530.02342416</v>
      </c>
      <c r="H240" s="44">
        <f t="shared" si="120"/>
        <v>-21643.062667204424</v>
      </c>
      <c r="I240" s="44">
        <f t="shared" si="120"/>
        <v>2391601.7753268979</v>
      </c>
      <c r="J240" s="44">
        <f t="shared" si="120"/>
        <v>-16074542.57656165</v>
      </c>
      <c r="K240" s="44">
        <f t="shared" si="120"/>
        <v>56631.197287767813</v>
      </c>
      <c r="L240" s="44">
        <f t="shared" si="120"/>
        <v>-48755.492400299991</v>
      </c>
      <c r="M240" s="44">
        <f t="shared" si="120"/>
        <v>678.41161519914863</v>
      </c>
      <c r="N240" s="44">
        <f t="shared" si="120"/>
        <v>3630.726977202231</v>
      </c>
      <c r="O240" s="44">
        <f t="shared" si="120"/>
        <v>5048.9460901443017</v>
      </c>
      <c r="P240" s="44">
        <f t="shared" si="120"/>
        <v>180756.81957194733</v>
      </c>
      <c r="Q240" s="44">
        <f t="shared" si="120"/>
        <v>-40170.173731141091</v>
      </c>
      <c r="R240" s="44">
        <f t="shared" si="120"/>
        <v>0</v>
      </c>
      <c r="S240" s="44">
        <f t="shared" si="120"/>
        <v>-115634.25707030407</v>
      </c>
      <c r="T240" s="44">
        <f t="shared" si="120"/>
        <v>-206822.26670000007</v>
      </c>
      <c r="U240" s="44">
        <f t="shared" si="120"/>
        <v>3481.8782863634588</v>
      </c>
      <c r="V240" s="44">
        <f t="shared" si="120"/>
        <v>-296974.67703329492</v>
      </c>
      <c r="W240" s="44">
        <f t="shared" si="120"/>
        <v>-616384.22063296672</v>
      </c>
      <c r="X240" s="44">
        <f t="shared" si="120"/>
        <v>0</v>
      </c>
      <c r="Y240" s="44">
        <f t="shared" si="120"/>
        <v>-1814067.8939472267</v>
      </c>
      <c r="Z240" s="44">
        <f t="shared" si="120"/>
        <v>3833.2328075999299</v>
      </c>
      <c r="AA240" s="44">
        <f t="shared" si="120"/>
        <v>0</v>
      </c>
      <c r="AB240" s="44">
        <f t="shared" si="120"/>
        <v>0</v>
      </c>
      <c r="AC240" s="44">
        <f t="shared" si="120"/>
        <v>-918356.50664352009</v>
      </c>
      <c r="AD240" s="44">
        <f t="shared" si="120"/>
        <v>-71162.119150273342</v>
      </c>
      <c r="AE240" s="44">
        <f t="shared" si="120"/>
        <v>0</v>
      </c>
      <c r="AF240" s="44">
        <f t="shared" si="120"/>
        <v>0</v>
      </c>
      <c r="AG240" s="44">
        <f t="shared" si="120"/>
        <v>0</v>
      </c>
      <c r="AH240" s="44">
        <f t="shared" si="120"/>
        <v>0</v>
      </c>
      <c r="AI240" s="44">
        <f t="shared" si="120"/>
        <v>0</v>
      </c>
      <c r="AJ240" s="44">
        <f t="shared" si="120"/>
        <v>0</v>
      </c>
      <c r="AK240" s="44">
        <f t="shared" si="120"/>
        <v>0</v>
      </c>
      <c r="AL240" s="44">
        <f t="shared" si="120"/>
        <v>-452673.37772999925</v>
      </c>
      <c r="AM240" s="44">
        <f t="shared" si="120"/>
        <v>-339134.77290000004</v>
      </c>
      <c r="AN240" s="44">
        <f t="shared" si="120"/>
        <v>18365.969999999998</v>
      </c>
      <c r="AO240" s="44">
        <f t="shared" si="120"/>
        <v>0</v>
      </c>
      <c r="AP240" s="44"/>
      <c r="AQ240" s="44">
        <f t="shared" si="120"/>
        <v>0</v>
      </c>
      <c r="AR240" s="44">
        <f t="shared" si="120"/>
        <v>0</v>
      </c>
      <c r="AS240" s="44">
        <f t="shared" si="120"/>
        <v>176138.72388546035</v>
      </c>
      <c r="AT240" s="44">
        <f t="shared" si="120"/>
        <v>0</v>
      </c>
      <c r="AU240" s="44">
        <f t="shared" si="120"/>
        <v>-114950392.29832762</v>
      </c>
      <c r="AV240" s="44">
        <f t="shared" si="120"/>
        <v>-13944556.106537642</v>
      </c>
      <c r="AW240" s="44">
        <f t="shared" si="120"/>
        <v>0</v>
      </c>
      <c r="AX240" s="44">
        <f t="shared" si="120"/>
        <v>-5603510.1560656689</v>
      </c>
      <c r="AY240" s="44">
        <f t="shared" si="120"/>
        <v>-133104.75165847223</v>
      </c>
      <c r="AZ240" s="44">
        <f t="shared" si="120"/>
        <v>596614.66645446536</v>
      </c>
      <c r="BA240" s="44">
        <f t="shared" si="120"/>
        <v>0</v>
      </c>
      <c r="BB240" s="44">
        <f t="shared" si="120"/>
        <v>0</v>
      </c>
      <c r="BC240" s="44">
        <f t="shared" si="120"/>
        <v>0</v>
      </c>
      <c r="BD240" s="44">
        <f t="shared" si="120"/>
        <v>-54116.907163354612</v>
      </c>
      <c r="BE240" s="44">
        <f t="shared" si="120"/>
        <v>0</v>
      </c>
      <c r="BF240" s="44">
        <f t="shared" si="120"/>
        <v>-30259.964739970976</v>
      </c>
      <c r="BG240" s="44">
        <f t="shared" si="120"/>
        <v>0</v>
      </c>
      <c r="BH240" s="44">
        <f t="shared" si="120"/>
        <v>0</v>
      </c>
      <c r="BI240" s="44">
        <f t="shared" si="120"/>
        <v>0</v>
      </c>
      <c r="BJ240" s="44">
        <f t="shared" si="120"/>
        <v>0</v>
      </c>
      <c r="BK240" s="44">
        <f t="shared" si="120"/>
        <v>0</v>
      </c>
      <c r="BL240" s="44">
        <f t="shared" si="120"/>
        <v>0</v>
      </c>
      <c r="BM240" s="44">
        <f t="shared" si="120"/>
        <v>0</v>
      </c>
      <c r="BN240" s="44">
        <f t="shared" si="120"/>
        <v>0</v>
      </c>
      <c r="BO240" s="44">
        <f t="shared" si="120"/>
        <v>0</v>
      </c>
      <c r="BP240" s="44">
        <f t="shared" si="120"/>
        <v>0</v>
      </c>
      <c r="BQ240" s="44">
        <f t="shared" si="120"/>
        <v>0</v>
      </c>
      <c r="BR240" s="44">
        <f t="shared" si="120"/>
        <v>610284.41040000005</v>
      </c>
      <c r="BS240" s="44">
        <f t="shared" si="120"/>
        <v>0</v>
      </c>
      <c r="BT240" s="44">
        <f t="shared" si="120"/>
        <v>2223.811285273237</v>
      </c>
      <c r="BU240" s="44">
        <f t="shared" si="120"/>
        <v>0</v>
      </c>
      <c r="BV240" s="44">
        <f t="shared" si="120"/>
        <v>-79327.095683831198</v>
      </c>
      <c r="BW240" s="44">
        <f t="shared" si="120"/>
        <v>8952.7368000000006</v>
      </c>
      <c r="BX240" s="44">
        <f t="shared" si="120"/>
        <v>-128366.9219301</v>
      </c>
      <c r="BY240" s="44">
        <f t="shared" si="120"/>
        <v>-84787.856999999975</v>
      </c>
      <c r="BZ240" s="44">
        <f t="shared" si="120"/>
        <v>-129.7338</v>
      </c>
      <c r="CA240" s="44">
        <f t="shared" si="120"/>
        <v>-79907.27005169999</v>
      </c>
      <c r="CB240" s="44">
        <f t="shared" ref="CB240:CL240" si="121">SUM(CB234:CB239)</f>
        <v>0</v>
      </c>
      <c r="CC240" s="44">
        <f t="shared" si="121"/>
        <v>0</v>
      </c>
      <c r="CD240" s="44">
        <f t="shared" si="121"/>
        <v>0</v>
      </c>
      <c r="CE240" s="44">
        <f t="shared" si="121"/>
        <v>0</v>
      </c>
      <c r="CF240" s="44">
        <f t="shared" si="121"/>
        <v>0</v>
      </c>
      <c r="CG240" s="44">
        <f t="shared" si="121"/>
        <v>-4797296.6156639997</v>
      </c>
      <c r="CH240" s="44">
        <f t="shared" si="121"/>
        <v>-631273.47975710849</v>
      </c>
      <c r="CI240" s="44">
        <f t="shared" si="121"/>
        <v>87838.481762220297</v>
      </c>
      <c r="CJ240" s="44">
        <f t="shared" si="121"/>
        <v>-24260722.753349889</v>
      </c>
      <c r="CK240" s="44">
        <f t="shared" si="121"/>
        <v>-139211115.0516775</v>
      </c>
      <c r="CL240" s="44">
        <f t="shared" si="121"/>
        <v>34625853.028322488</v>
      </c>
      <c r="CN240" s="38"/>
      <c r="CO240" s="38"/>
    </row>
    <row r="241" spans="1:93" outlineLevel="1" x14ac:dyDescent="0.25">
      <c r="A241" s="22">
        <f t="shared" si="103"/>
        <v>234</v>
      </c>
      <c r="B241" s="200" t="s">
        <v>291</v>
      </c>
      <c r="C241" s="64" t="s">
        <v>292</v>
      </c>
      <c r="D241" s="67">
        <v>411.6</v>
      </c>
      <c r="E241" s="36">
        <v>0</v>
      </c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>
        <f t="shared" ref="AU241:AU246" si="122">SUM(F241:AT241)</f>
        <v>0</v>
      </c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36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>
        <f t="shared" si="90"/>
        <v>0</v>
      </c>
      <c r="CK241" s="19">
        <f t="shared" ref="CK241:CK246" si="123">CJ241+AU241</f>
        <v>0</v>
      </c>
      <c r="CL241" s="19">
        <f t="shared" si="108"/>
        <v>0</v>
      </c>
      <c r="CN241" s="38"/>
      <c r="CO241" s="38"/>
    </row>
    <row r="242" spans="1:93" outlineLevel="1" x14ac:dyDescent="0.25">
      <c r="A242" s="22">
        <f t="shared" si="103"/>
        <v>235</v>
      </c>
      <c r="B242" s="201"/>
      <c r="C242" s="57" t="s">
        <v>293</v>
      </c>
      <c r="D242" s="48">
        <v>411.7</v>
      </c>
      <c r="E242" s="36">
        <v>923313.3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>
        <v>984867.936666667</v>
      </c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36">
        <f t="shared" si="122"/>
        <v>984867.936666667</v>
      </c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>
        <f t="shared" si="90"/>
        <v>0</v>
      </c>
      <c r="CK242" s="19">
        <f t="shared" si="123"/>
        <v>984867.936666667</v>
      </c>
      <c r="CL242" s="19">
        <f t="shared" si="108"/>
        <v>1908181.236666667</v>
      </c>
      <c r="CN242" s="38"/>
      <c r="CO242" s="38"/>
    </row>
    <row r="243" spans="1:93" outlineLevel="1" x14ac:dyDescent="0.25">
      <c r="A243" s="22">
        <f t="shared" si="103"/>
        <v>236</v>
      </c>
      <c r="B243" s="201"/>
      <c r="C243" s="57" t="s">
        <v>294</v>
      </c>
      <c r="D243" s="48">
        <v>412</v>
      </c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36">
        <f t="shared" si="122"/>
        <v>0</v>
      </c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>
        <f t="shared" ref="CJ243:CJ246" si="124">SUM(AV243:CI243)</f>
        <v>0</v>
      </c>
      <c r="CK243" s="19">
        <f t="shared" si="123"/>
        <v>0</v>
      </c>
      <c r="CL243" s="19">
        <f t="shared" si="108"/>
        <v>0</v>
      </c>
      <c r="CN243" s="38"/>
      <c r="CO243" s="38"/>
    </row>
    <row r="244" spans="1:93" outlineLevel="1" x14ac:dyDescent="0.25">
      <c r="A244" s="22">
        <f t="shared" si="103"/>
        <v>237</v>
      </c>
      <c r="B244" s="201"/>
      <c r="C244" s="57" t="s">
        <v>295</v>
      </c>
      <c r="D244" s="48">
        <v>413</v>
      </c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36">
        <f t="shared" si="122"/>
        <v>0</v>
      </c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>
        <f t="shared" si="124"/>
        <v>0</v>
      </c>
      <c r="CK244" s="19">
        <f t="shared" si="123"/>
        <v>0</v>
      </c>
      <c r="CL244" s="19">
        <f t="shared" si="108"/>
        <v>0</v>
      </c>
      <c r="CN244" s="38"/>
      <c r="CO244" s="38"/>
    </row>
    <row r="245" spans="1:93" outlineLevel="1" x14ac:dyDescent="0.25">
      <c r="A245" s="22">
        <f t="shared" si="103"/>
        <v>238</v>
      </c>
      <c r="B245" s="201"/>
      <c r="C245" s="57" t="s">
        <v>296</v>
      </c>
      <c r="D245" s="73">
        <v>414</v>
      </c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36">
        <f t="shared" si="122"/>
        <v>0</v>
      </c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>
        <f t="shared" si="124"/>
        <v>0</v>
      </c>
      <c r="CK245" s="19">
        <f t="shared" si="123"/>
        <v>0</v>
      </c>
      <c r="CL245" s="19">
        <f t="shared" si="108"/>
        <v>0</v>
      </c>
      <c r="CN245" s="38"/>
      <c r="CO245" s="38"/>
    </row>
    <row r="246" spans="1:93" ht="15.6" customHeight="1" outlineLevel="1" x14ac:dyDescent="0.25">
      <c r="A246" s="22">
        <f t="shared" si="103"/>
        <v>239</v>
      </c>
      <c r="B246" s="202"/>
      <c r="C246" s="65" t="s">
        <v>297</v>
      </c>
      <c r="D246" s="74">
        <v>411.1</v>
      </c>
      <c r="E246" s="36">
        <v>252538.75</v>
      </c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>
        <v>-252538.74689999997</v>
      </c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>
        <f t="shared" si="122"/>
        <v>-252538.74689999997</v>
      </c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36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>
        <f t="shared" si="124"/>
        <v>0</v>
      </c>
      <c r="CK246" s="19">
        <f t="shared" si="123"/>
        <v>-252538.74689999997</v>
      </c>
      <c r="CL246" s="19">
        <f t="shared" si="108"/>
        <v>3.1000000308267772E-3</v>
      </c>
      <c r="CN246" s="38"/>
      <c r="CO246" s="38"/>
    </row>
    <row r="247" spans="1:93" outlineLevel="1" x14ac:dyDescent="0.25">
      <c r="A247" s="22">
        <f t="shared" si="103"/>
        <v>240</v>
      </c>
      <c r="B247" s="243" t="s">
        <v>298</v>
      </c>
      <c r="C247" s="235"/>
      <c r="D247" s="236"/>
      <c r="E247" s="44">
        <f>SUM(E241:E246)</f>
        <v>1175852.05</v>
      </c>
      <c r="F247" s="44">
        <f t="shared" ref="F247:CA247" si="125">SUM(F241:F246)</f>
        <v>0</v>
      </c>
      <c r="G247" s="44">
        <f t="shared" si="125"/>
        <v>0</v>
      </c>
      <c r="H247" s="44">
        <f t="shared" si="125"/>
        <v>0</v>
      </c>
      <c r="I247" s="44">
        <f t="shared" si="125"/>
        <v>0</v>
      </c>
      <c r="J247" s="44">
        <f t="shared" si="125"/>
        <v>0</v>
      </c>
      <c r="K247" s="44">
        <f t="shared" si="125"/>
        <v>0</v>
      </c>
      <c r="L247" s="44">
        <f t="shared" si="125"/>
        <v>0</v>
      </c>
      <c r="M247" s="44">
        <f t="shared" si="125"/>
        <v>0</v>
      </c>
      <c r="N247" s="44">
        <f t="shared" si="125"/>
        <v>0</v>
      </c>
      <c r="O247" s="44">
        <f t="shared" si="125"/>
        <v>0</v>
      </c>
      <c r="P247" s="44">
        <f t="shared" si="125"/>
        <v>0</v>
      </c>
      <c r="Q247" s="44">
        <f t="shared" si="125"/>
        <v>0</v>
      </c>
      <c r="R247" s="44">
        <f t="shared" si="125"/>
        <v>0</v>
      </c>
      <c r="S247" s="44">
        <f t="shared" si="125"/>
        <v>0</v>
      </c>
      <c r="T247" s="44">
        <f t="shared" si="125"/>
        <v>984867.936666667</v>
      </c>
      <c r="U247" s="44">
        <f t="shared" si="125"/>
        <v>0</v>
      </c>
      <c r="V247" s="44">
        <f t="shared" si="125"/>
        <v>0</v>
      </c>
      <c r="W247" s="44">
        <f t="shared" si="125"/>
        <v>0</v>
      </c>
      <c r="X247" s="44">
        <f t="shared" si="125"/>
        <v>0</v>
      </c>
      <c r="Y247" s="44">
        <f t="shared" si="125"/>
        <v>-252538.74689999997</v>
      </c>
      <c r="Z247" s="44">
        <f t="shared" si="125"/>
        <v>0</v>
      </c>
      <c r="AA247" s="44">
        <f t="shared" si="125"/>
        <v>0</v>
      </c>
      <c r="AB247" s="44">
        <f t="shared" si="125"/>
        <v>0</v>
      </c>
      <c r="AC247" s="44">
        <f t="shared" si="125"/>
        <v>0</v>
      </c>
      <c r="AD247" s="44">
        <f t="shared" si="125"/>
        <v>0</v>
      </c>
      <c r="AE247" s="44">
        <f t="shared" si="125"/>
        <v>0</v>
      </c>
      <c r="AF247" s="44">
        <f t="shared" si="125"/>
        <v>0</v>
      </c>
      <c r="AG247" s="44">
        <f t="shared" si="125"/>
        <v>0</v>
      </c>
      <c r="AH247" s="44">
        <f t="shared" si="125"/>
        <v>0</v>
      </c>
      <c r="AI247" s="44">
        <f t="shared" si="125"/>
        <v>0</v>
      </c>
      <c r="AJ247" s="44">
        <f t="shared" si="125"/>
        <v>0</v>
      </c>
      <c r="AK247" s="44">
        <f t="shared" si="125"/>
        <v>0</v>
      </c>
      <c r="AL247" s="44">
        <f t="shared" si="125"/>
        <v>0</v>
      </c>
      <c r="AM247" s="44">
        <f t="shared" si="125"/>
        <v>0</v>
      </c>
      <c r="AN247" s="44">
        <f t="shared" si="125"/>
        <v>0</v>
      </c>
      <c r="AO247" s="44">
        <f t="shared" si="125"/>
        <v>0</v>
      </c>
      <c r="AP247" s="44"/>
      <c r="AQ247" s="44">
        <f t="shared" si="125"/>
        <v>0</v>
      </c>
      <c r="AR247" s="44">
        <f t="shared" si="125"/>
        <v>0</v>
      </c>
      <c r="AS247" s="44">
        <f t="shared" si="125"/>
        <v>0</v>
      </c>
      <c r="AT247" s="44">
        <f t="shared" si="125"/>
        <v>0</v>
      </c>
      <c r="AU247" s="44">
        <f t="shared" si="125"/>
        <v>732329.18976666708</v>
      </c>
      <c r="AV247" s="44">
        <f t="shared" si="125"/>
        <v>0</v>
      </c>
      <c r="AW247" s="44">
        <f t="shared" si="125"/>
        <v>0</v>
      </c>
      <c r="AX247" s="44">
        <f t="shared" si="125"/>
        <v>0</v>
      </c>
      <c r="AY247" s="44">
        <f t="shared" si="125"/>
        <v>0</v>
      </c>
      <c r="AZ247" s="44">
        <f t="shared" si="125"/>
        <v>0</v>
      </c>
      <c r="BA247" s="44">
        <f t="shared" si="125"/>
        <v>0</v>
      </c>
      <c r="BB247" s="44">
        <f t="shared" si="125"/>
        <v>0</v>
      </c>
      <c r="BC247" s="44">
        <f t="shared" si="125"/>
        <v>0</v>
      </c>
      <c r="BD247" s="44">
        <f t="shared" si="125"/>
        <v>0</v>
      </c>
      <c r="BE247" s="44">
        <f t="shared" si="125"/>
        <v>0</v>
      </c>
      <c r="BF247" s="44">
        <f t="shared" si="125"/>
        <v>0</v>
      </c>
      <c r="BG247" s="44">
        <f t="shared" si="125"/>
        <v>0</v>
      </c>
      <c r="BH247" s="44">
        <f t="shared" si="125"/>
        <v>0</v>
      </c>
      <c r="BI247" s="44">
        <f t="shared" si="125"/>
        <v>0</v>
      </c>
      <c r="BJ247" s="44">
        <f t="shared" si="125"/>
        <v>0</v>
      </c>
      <c r="BK247" s="44">
        <f t="shared" si="125"/>
        <v>0</v>
      </c>
      <c r="BL247" s="44">
        <f t="shared" si="125"/>
        <v>0</v>
      </c>
      <c r="BM247" s="44">
        <f t="shared" si="125"/>
        <v>0</v>
      </c>
      <c r="BN247" s="44">
        <f t="shared" si="125"/>
        <v>0</v>
      </c>
      <c r="BO247" s="44">
        <f t="shared" si="125"/>
        <v>0</v>
      </c>
      <c r="BP247" s="44">
        <f t="shared" si="125"/>
        <v>0</v>
      </c>
      <c r="BQ247" s="44">
        <f t="shared" si="125"/>
        <v>0</v>
      </c>
      <c r="BR247" s="44">
        <f t="shared" si="125"/>
        <v>0</v>
      </c>
      <c r="BS247" s="44">
        <f t="shared" si="125"/>
        <v>0</v>
      </c>
      <c r="BT247" s="44">
        <f t="shared" si="125"/>
        <v>0</v>
      </c>
      <c r="BU247" s="44">
        <f t="shared" si="125"/>
        <v>0</v>
      </c>
      <c r="BV247" s="44">
        <f t="shared" si="125"/>
        <v>0</v>
      </c>
      <c r="BW247" s="44">
        <f t="shared" si="125"/>
        <v>0</v>
      </c>
      <c r="BX247" s="44">
        <f t="shared" si="125"/>
        <v>0</v>
      </c>
      <c r="BY247" s="44">
        <f t="shared" si="125"/>
        <v>0</v>
      </c>
      <c r="BZ247" s="44">
        <f t="shared" si="125"/>
        <v>0</v>
      </c>
      <c r="CA247" s="44">
        <f t="shared" si="125"/>
        <v>0</v>
      </c>
      <c r="CB247" s="44">
        <f t="shared" ref="CB247:CL247" si="126">SUM(CB241:CB246)</f>
        <v>0</v>
      </c>
      <c r="CC247" s="44">
        <f t="shared" si="126"/>
        <v>0</v>
      </c>
      <c r="CD247" s="44">
        <f t="shared" si="126"/>
        <v>0</v>
      </c>
      <c r="CE247" s="44">
        <f t="shared" si="126"/>
        <v>0</v>
      </c>
      <c r="CF247" s="44">
        <f t="shared" si="126"/>
        <v>0</v>
      </c>
      <c r="CG247" s="44">
        <f t="shared" si="126"/>
        <v>0</v>
      </c>
      <c r="CH247" s="44">
        <f t="shared" si="126"/>
        <v>0</v>
      </c>
      <c r="CI247" s="44">
        <f t="shared" si="126"/>
        <v>0</v>
      </c>
      <c r="CJ247" s="44">
        <f t="shared" si="126"/>
        <v>0</v>
      </c>
      <c r="CK247" s="44">
        <f t="shared" si="126"/>
        <v>732329.18976666708</v>
      </c>
      <c r="CL247" s="44">
        <f t="shared" si="126"/>
        <v>1908181.2397666671</v>
      </c>
      <c r="CN247" s="38"/>
      <c r="CO247" s="38"/>
    </row>
    <row r="248" spans="1:93" ht="16.5" outlineLevel="1" thickBot="1" x14ac:dyDescent="0.3">
      <c r="A248" s="22">
        <f t="shared" si="103"/>
        <v>241</v>
      </c>
      <c r="B248" s="190" t="s">
        <v>299</v>
      </c>
      <c r="C248" s="190"/>
      <c r="D248" s="191"/>
      <c r="E248" s="51">
        <f>SUM(E88,E132,E153,E178,E184,E189,E194,E209,E222,E230,E233,E240,E247)</f>
        <v>1152558116.3053851</v>
      </c>
      <c r="F248" s="51">
        <f t="shared" ref="F248:CA248" si="127">SUM(F88,F132,F153,F178,F184,F189,F194,F209,F222,F230,F233,F240,F247)</f>
        <v>10510982.286289798</v>
      </c>
      <c r="G248" s="51">
        <f t="shared" si="127"/>
        <v>-718687758.67800033</v>
      </c>
      <c r="H248" s="51">
        <f t="shared" si="127"/>
        <v>-22267.360875796054</v>
      </c>
      <c r="I248" s="51">
        <f t="shared" si="127"/>
        <v>2391601.7753268979</v>
      </c>
      <c r="J248" s="51">
        <f t="shared" si="127"/>
        <v>-16074542.57656165</v>
      </c>
      <c r="K248" s="51">
        <f t="shared" si="127"/>
        <v>-213041.17074922178</v>
      </c>
      <c r="L248" s="51">
        <f t="shared" si="127"/>
        <v>183413.51902969996</v>
      </c>
      <c r="M248" s="51">
        <f t="shared" si="127"/>
        <v>678.41161519914863</v>
      </c>
      <c r="N248" s="51">
        <f t="shared" si="127"/>
        <v>-13658.449104713156</v>
      </c>
      <c r="O248" s="51">
        <f t="shared" si="127"/>
        <v>-18993.65433911428</v>
      </c>
      <c r="P248" s="51">
        <f t="shared" si="127"/>
        <v>-1105216.2454017457</v>
      </c>
      <c r="Q248" s="51">
        <f t="shared" si="127"/>
        <v>151116.36784572125</v>
      </c>
      <c r="R248" s="51">
        <f t="shared" si="127"/>
        <v>30503.742766919091</v>
      </c>
      <c r="S248" s="51">
        <f t="shared" si="127"/>
        <v>435005.0623120963</v>
      </c>
      <c r="T248" s="51">
        <f t="shared" si="127"/>
        <v>778045.66996666696</v>
      </c>
      <c r="U248" s="51">
        <f t="shared" si="127"/>
        <v>-13098.494505843493</v>
      </c>
      <c r="V248" s="51">
        <f t="shared" si="127"/>
        <v>1117190.4516966809</v>
      </c>
      <c r="W248" s="51">
        <f t="shared" si="127"/>
        <v>2924834.9278341187</v>
      </c>
      <c r="X248" s="51">
        <f t="shared" si="127"/>
        <v>0</v>
      </c>
      <c r="Y248" s="51">
        <f t="shared" si="127"/>
        <v>6824350.6486590765</v>
      </c>
      <c r="Z248" s="51">
        <f t="shared" si="127"/>
        <v>-14420.256752399737</v>
      </c>
      <c r="AA248" s="51">
        <f t="shared" si="127"/>
        <v>0</v>
      </c>
      <c r="AB248" s="51">
        <f t="shared" si="127"/>
        <v>0</v>
      </c>
      <c r="AC248" s="51">
        <f t="shared" si="127"/>
        <v>-944846.67260394013</v>
      </c>
      <c r="AD248" s="51">
        <f t="shared" si="127"/>
        <v>267705.11489864736</v>
      </c>
      <c r="AE248" s="51">
        <f t="shared" si="127"/>
        <v>0</v>
      </c>
      <c r="AF248" s="51">
        <f t="shared" si="127"/>
        <v>0</v>
      </c>
      <c r="AG248" s="51">
        <f t="shared" si="127"/>
        <v>0</v>
      </c>
      <c r="AH248" s="51">
        <f t="shared" si="127"/>
        <v>0</v>
      </c>
      <c r="AI248" s="51">
        <f t="shared" si="127"/>
        <v>0</v>
      </c>
      <c r="AJ248" s="51">
        <f t="shared" si="127"/>
        <v>0</v>
      </c>
      <c r="AK248" s="51">
        <f t="shared" si="127"/>
        <v>0</v>
      </c>
      <c r="AL248" s="51">
        <f t="shared" si="127"/>
        <v>1702914.1352699972</v>
      </c>
      <c r="AM248" s="51">
        <f t="shared" si="127"/>
        <v>1275792.7171000002</v>
      </c>
      <c r="AN248" s="51">
        <f t="shared" si="127"/>
        <v>-69091.03</v>
      </c>
      <c r="AO248" s="51">
        <f t="shared" si="127"/>
        <v>0</v>
      </c>
      <c r="AP248" s="51">
        <f t="shared" si="127"/>
        <v>0</v>
      </c>
      <c r="AQ248" s="51">
        <f t="shared" si="127"/>
        <v>0</v>
      </c>
      <c r="AR248" s="51">
        <f t="shared" si="127"/>
        <v>0</v>
      </c>
      <c r="AS248" s="51">
        <f t="shared" si="127"/>
        <v>-662617.10414054128</v>
      </c>
      <c r="AT248" s="51">
        <f t="shared" si="127"/>
        <v>0</v>
      </c>
      <c r="AU248" s="51">
        <f t="shared" si="127"/>
        <v>-709245416.86242366</v>
      </c>
      <c r="AV248" s="51">
        <f t="shared" si="127"/>
        <v>-14346789.447113251</v>
      </c>
      <c r="AW248" s="51">
        <f t="shared" si="127"/>
        <v>0</v>
      </c>
      <c r="AX248" s="51">
        <f t="shared" si="127"/>
        <v>-5765144.459216197</v>
      </c>
      <c r="AY248" s="51">
        <f t="shared" si="127"/>
        <v>-133104.75165847223</v>
      </c>
      <c r="AZ248" s="51">
        <f t="shared" si="127"/>
        <v>596614.66645446536</v>
      </c>
      <c r="BA248" s="51">
        <f t="shared" si="127"/>
        <v>0</v>
      </c>
      <c r="BB248" s="51">
        <f t="shared" si="127"/>
        <v>0</v>
      </c>
      <c r="BC248" s="51">
        <f t="shared" si="127"/>
        <v>0</v>
      </c>
      <c r="BD248" s="51">
        <f t="shared" si="127"/>
        <v>203582.65075738163</v>
      </c>
      <c r="BE248" s="51">
        <f t="shared" si="127"/>
        <v>0</v>
      </c>
      <c r="BF248" s="51">
        <f t="shared" si="127"/>
        <v>185023.06626937975</v>
      </c>
      <c r="BG248" s="51">
        <f t="shared" si="127"/>
        <v>0</v>
      </c>
      <c r="BH248" s="51">
        <f t="shared" si="127"/>
        <v>0</v>
      </c>
      <c r="BI248" s="51">
        <f t="shared" si="127"/>
        <v>0</v>
      </c>
      <c r="BJ248" s="51">
        <f t="shared" si="127"/>
        <v>0</v>
      </c>
      <c r="BK248" s="51">
        <f t="shared" si="127"/>
        <v>0</v>
      </c>
      <c r="BL248" s="51">
        <f t="shared" si="127"/>
        <v>0</v>
      </c>
      <c r="BM248" s="51">
        <f t="shared" si="127"/>
        <v>0</v>
      </c>
      <c r="BN248" s="51">
        <f t="shared" si="127"/>
        <v>0</v>
      </c>
      <c r="BO248" s="51">
        <f t="shared" si="127"/>
        <v>0</v>
      </c>
      <c r="BP248" s="51">
        <f t="shared" si="127"/>
        <v>0</v>
      </c>
      <c r="BQ248" s="51">
        <f t="shared" si="127"/>
        <v>0</v>
      </c>
      <c r="BR248" s="51">
        <f t="shared" si="127"/>
        <v>-2295831.8296000003</v>
      </c>
      <c r="BS248" s="51">
        <f t="shared" si="127"/>
        <v>0</v>
      </c>
      <c r="BT248" s="51">
        <f t="shared" si="127"/>
        <v>-8365.7662636469395</v>
      </c>
      <c r="BU248" s="51">
        <f t="shared" si="127"/>
        <v>0</v>
      </c>
      <c r="BV248" s="51">
        <f t="shared" si="127"/>
        <v>298420.97900049301</v>
      </c>
      <c r="BW248" s="51">
        <f t="shared" si="127"/>
        <v>-33679.343200000003</v>
      </c>
      <c r="BX248" s="51">
        <f t="shared" si="127"/>
        <v>482904.13487989997</v>
      </c>
      <c r="BY248" s="51">
        <f t="shared" si="127"/>
        <v>318963.84300000005</v>
      </c>
      <c r="BZ248" s="51">
        <f t="shared" si="127"/>
        <v>488.0462</v>
      </c>
      <c r="CA248" s="51">
        <f t="shared" si="127"/>
        <v>300603.53971829993</v>
      </c>
      <c r="CB248" s="51">
        <f t="shared" ref="CB248:CJ248" si="128">SUM(CB88,CB132,CB153,CB178,CB184,CB189,CB194,CB209,CB222,CB230,CB233,CB240,CB247)</f>
        <v>0</v>
      </c>
      <c r="CC248" s="51">
        <f t="shared" si="128"/>
        <v>0</v>
      </c>
      <c r="CD248" s="51">
        <f t="shared" si="128"/>
        <v>0</v>
      </c>
      <c r="CE248" s="51">
        <f t="shared" si="128"/>
        <v>0</v>
      </c>
      <c r="CF248" s="51">
        <f t="shared" si="128"/>
        <v>0</v>
      </c>
      <c r="CG248" s="51">
        <f t="shared" si="128"/>
        <v>-4935675.905683361</v>
      </c>
      <c r="CH248" s="51">
        <f t="shared" si="128"/>
        <v>1037998.341264867</v>
      </c>
      <c r="CI248" s="51">
        <f t="shared" si="128"/>
        <v>-330440.00281978119</v>
      </c>
      <c r="CJ248" s="51">
        <f t="shared" si="128"/>
        <v>-24424432.238009922</v>
      </c>
      <c r="CK248" s="51">
        <f>SUM(CK88,CK132,CK153,CK178,CK184,CK189,CK194,CK209,CK222,CK230,CK233,CK240,CK247)+1</f>
        <v>-733669848.10043371</v>
      </c>
      <c r="CL248" s="51">
        <f>SUM(CL88,CL132,CL153,CL178,CL184,CL189,CL194,CL209,CL222,CL230,CL233,CL240,CL247)</f>
        <v>418888267.20495123</v>
      </c>
      <c r="CN248" s="38"/>
      <c r="CO248" s="38"/>
    </row>
    <row r="249" spans="1:93" ht="16.5" outlineLevel="1" thickBot="1" x14ac:dyDescent="0.3">
      <c r="A249" s="22">
        <f t="shared" si="103"/>
        <v>242</v>
      </c>
      <c r="B249" s="237" t="s">
        <v>300</v>
      </c>
      <c r="C249" s="237"/>
      <c r="D249" s="238"/>
      <c r="E249" s="51">
        <f>+E32-E248</f>
        <v>182074206.59461498</v>
      </c>
      <c r="F249" s="51">
        <f>+F32-F248</f>
        <v>32253615.866947755</v>
      </c>
      <c r="G249" s="51">
        <f t="shared" ref="G249:CA249" si="129">+G32-G248</f>
        <v>2084412.2876832485</v>
      </c>
      <c r="H249" s="51">
        <f t="shared" si="129"/>
        <v>-68328.809286971111</v>
      </c>
      <c r="I249" s="51">
        <f t="shared" si="129"/>
        <v>-2391601.7753268979</v>
      </c>
      <c r="J249" s="51">
        <f t="shared" si="129"/>
        <v>16074542.57656165</v>
      </c>
      <c r="K249" s="51">
        <f t="shared" si="129"/>
        <v>213041.17074922178</v>
      </c>
      <c r="L249" s="51">
        <f t="shared" si="129"/>
        <v>-183413.51902969996</v>
      </c>
      <c r="M249" s="51">
        <f t="shared" si="129"/>
        <v>-678.41161519914863</v>
      </c>
      <c r="N249" s="51">
        <f t="shared" si="129"/>
        <v>13658.449104713156</v>
      </c>
      <c r="O249" s="51">
        <f t="shared" si="129"/>
        <v>18993.65433911428</v>
      </c>
      <c r="P249" s="51">
        <f t="shared" si="129"/>
        <v>1105216.2454017457</v>
      </c>
      <c r="Q249" s="51">
        <f t="shared" si="129"/>
        <v>-151116.36784572125</v>
      </c>
      <c r="R249" s="51">
        <f t="shared" si="129"/>
        <v>-30503.742766919091</v>
      </c>
      <c r="S249" s="51">
        <f t="shared" si="129"/>
        <v>-435005.0623120963</v>
      </c>
      <c r="T249" s="51">
        <f t="shared" si="129"/>
        <v>-778045.66996666696</v>
      </c>
      <c r="U249" s="51">
        <f t="shared" si="129"/>
        <v>13098.494505843493</v>
      </c>
      <c r="V249" s="51">
        <f t="shared" si="129"/>
        <v>-1117190.4516966809</v>
      </c>
      <c r="W249" s="51">
        <f t="shared" si="129"/>
        <v>-2924834.9278341187</v>
      </c>
      <c r="X249" s="51">
        <f t="shared" si="129"/>
        <v>0</v>
      </c>
      <c r="Y249" s="51">
        <f t="shared" si="129"/>
        <v>-6824350.6486590765</v>
      </c>
      <c r="Z249" s="51">
        <f t="shared" si="129"/>
        <v>14420.256752399737</v>
      </c>
      <c r="AA249" s="51">
        <f t="shared" si="129"/>
        <v>0</v>
      </c>
      <c r="AB249" s="51">
        <f t="shared" si="129"/>
        <v>0</v>
      </c>
      <c r="AC249" s="51">
        <f t="shared" si="129"/>
        <v>-2899321.94739606</v>
      </c>
      <c r="AD249" s="51">
        <f t="shared" si="129"/>
        <v>-267705.11489864736</v>
      </c>
      <c r="AE249" s="51">
        <f t="shared" si="129"/>
        <v>0</v>
      </c>
      <c r="AF249" s="51">
        <f t="shared" si="129"/>
        <v>0</v>
      </c>
      <c r="AG249" s="51">
        <f t="shared" si="129"/>
        <v>0</v>
      </c>
      <c r="AH249" s="51">
        <f t="shared" si="129"/>
        <v>0</v>
      </c>
      <c r="AI249" s="51">
        <f t="shared" si="129"/>
        <v>0</v>
      </c>
      <c r="AJ249" s="51">
        <f t="shared" si="129"/>
        <v>0</v>
      </c>
      <c r="AK249" s="51">
        <f t="shared" si="129"/>
        <v>0</v>
      </c>
      <c r="AL249" s="51">
        <f t="shared" si="129"/>
        <v>-1702914.1352699972</v>
      </c>
      <c r="AM249" s="51">
        <f t="shared" si="129"/>
        <v>-1275792.7171000002</v>
      </c>
      <c r="AN249" s="51">
        <f t="shared" si="129"/>
        <v>69091.03</v>
      </c>
      <c r="AO249" s="51">
        <f t="shared" si="129"/>
        <v>0</v>
      </c>
      <c r="AP249" s="51">
        <f t="shared" si="129"/>
        <v>0</v>
      </c>
      <c r="AQ249" s="51">
        <f t="shared" si="129"/>
        <v>0</v>
      </c>
      <c r="AR249" s="51">
        <f t="shared" si="129"/>
        <v>0</v>
      </c>
      <c r="AS249" s="51">
        <f t="shared" si="129"/>
        <v>662617.10414054128</v>
      </c>
      <c r="AT249" s="51">
        <f t="shared" si="129"/>
        <v>0</v>
      </c>
      <c r="AU249" s="51">
        <f>+AU32-AU248</f>
        <v>31471903.835181355</v>
      </c>
      <c r="AV249" s="51">
        <f t="shared" si="129"/>
        <v>-44024033.448781371</v>
      </c>
      <c r="AW249" s="51">
        <f t="shared" si="129"/>
        <v>0</v>
      </c>
      <c r="AX249" s="51">
        <f t="shared" si="129"/>
        <v>-17690711.461626638</v>
      </c>
      <c r="AY249" s="51">
        <f t="shared" si="129"/>
        <v>133104.75165847223</v>
      </c>
      <c r="AZ249" s="51">
        <f t="shared" si="129"/>
        <v>-596614.66645446536</v>
      </c>
      <c r="BA249" s="51">
        <f t="shared" si="129"/>
        <v>0</v>
      </c>
      <c r="BB249" s="51">
        <f t="shared" si="129"/>
        <v>0</v>
      </c>
      <c r="BC249" s="51">
        <f t="shared" si="129"/>
        <v>0</v>
      </c>
      <c r="BD249" s="51">
        <f t="shared" si="129"/>
        <v>-203582.65075738163</v>
      </c>
      <c r="BE249" s="51">
        <f t="shared" si="129"/>
        <v>0</v>
      </c>
      <c r="BF249" s="51">
        <f t="shared" si="129"/>
        <v>-185023.06626937975</v>
      </c>
      <c r="BG249" s="51">
        <f t="shared" si="129"/>
        <v>0</v>
      </c>
      <c r="BH249" s="51">
        <f t="shared" si="129"/>
        <v>0</v>
      </c>
      <c r="BI249" s="51">
        <f t="shared" si="129"/>
        <v>0</v>
      </c>
      <c r="BJ249" s="51">
        <f t="shared" si="129"/>
        <v>0</v>
      </c>
      <c r="BK249" s="51">
        <f t="shared" si="129"/>
        <v>0</v>
      </c>
      <c r="BL249" s="51">
        <f t="shared" si="129"/>
        <v>0</v>
      </c>
      <c r="BM249" s="51">
        <f t="shared" si="129"/>
        <v>0</v>
      </c>
      <c r="BN249" s="51">
        <f t="shared" si="129"/>
        <v>0</v>
      </c>
      <c r="BO249" s="51">
        <f t="shared" si="129"/>
        <v>0</v>
      </c>
      <c r="BP249" s="51">
        <f t="shared" si="129"/>
        <v>0</v>
      </c>
      <c r="BQ249" s="51">
        <f t="shared" si="129"/>
        <v>0</v>
      </c>
      <c r="BR249" s="51">
        <f t="shared" si="129"/>
        <v>2295831.8296000003</v>
      </c>
      <c r="BS249" s="51">
        <f t="shared" si="129"/>
        <v>0</v>
      </c>
      <c r="BT249" s="51">
        <f t="shared" si="129"/>
        <v>8365.7662636469395</v>
      </c>
      <c r="BU249" s="51">
        <f t="shared" si="129"/>
        <v>0</v>
      </c>
      <c r="BV249" s="51">
        <f t="shared" si="129"/>
        <v>-298420.97900049301</v>
      </c>
      <c r="BW249" s="51">
        <f t="shared" si="129"/>
        <v>33679.343200000003</v>
      </c>
      <c r="BX249" s="51">
        <f t="shared" si="129"/>
        <v>-482904.13487989997</v>
      </c>
      <c r="BY249" s="51">
        <f t="shared" si="129"/>
        <v>-318963.84300000005</v>
      </c>
      <c r="BZ249" s="51">
        <f t="shared" si="129"/>
        <v>-488.0462</v>
      </c>
      <c r="CA249" s="51">
        <f t="shared" si="129"/>
        <v>-300603.53971829993</v>
      </c>
      <c r="CB249" s="51">
        <f t="shared" ref="CB249:CG249" si="130">+CB32-CB248</f>
        <v>0</v>
      </c>
      <c r="CC249" s="51">
        <f t="shared" si="130"/>
        <v>0</v>
      </c>
      <c r="CD249" s="51">
        <f t="shared" si="130"/>
        <v>0</v>
      </c>
      <c r="CE249" s="51">
        <f t="shared" si="130"/>
        <v>0</v>
      </c>
      <c r="CF249" s="51">
        <f t="shared" si="130"/>
        <v>0</v>
      </c>
      <c r="CG249" s="51">
        <f t="shared" si="130"/>
        <v>-15145433.094316639</v>
      </c>
      <c r="CH249" s="51">
        <f>+CH32-CH248</f>
        <v>-2374790.7095624562</v>
      </c>
      <c r="CI249" s="51">
        <f>+CI32-CI248</f>
        <v>330440.00281978119</v>
      </c>
      <c r="CJ249" s="51">
        <f t="shared" ref="CJ249:CK249" si="131">+CJ32-CJ248</f>
        <v>-78820147.94702512</v>
      </c>
      <c r="CK249" s="51">
        <f t="shared" si="131"/>
        <v>-47348245.111843705</v>
      </c>
      <c r="CL249" s="51">
        <f>+CL32-CL248</f>
        <v>134725962.48277146</v>
      </c>
      <c r="CN249" s="38"/>
      <c r="CO249" s="38"/>
    </row>
    <row r="250" spans="1:93" x14ac:dyDescent="0.25">
      <c r="A250" s="75"/>
      <c r="B250" s="76"/>
      <c r="C250" s="76"/>
      <c r="D250" s="76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77"/>
      <c r="BD250" s="77"/>
      <c r="BE250" s="77"/>
      <c r="BF250" s="77"/>
      <c r="BG250" s="77"/>
      <c r="BH250" s="77"/>
      <c r="BI250" s="77"/>
      <c r="BJ250" s="77"/>
      <c r="BK250" s="77"/>
      <c r="BL250" s="77"/>
      <c r="BM250" s="77"/>
      <c r="BN250" s="77"/>
      <c r="BO250" s="77"/>
      <c r="BP250" s="77"/>
      <c r="BQ250" s="77"/>
      <c r="BR250" s="77"/>
      <c r="BS250" s="77"/>
      <c r="BT250" s="77"/>
      <c r="BU250" s="77"/>
      <c r="BV250" s="77"/>
      <c r="BW250" s="77"/>
      <c r="BX250" s="77"/>
      <c r="BY250" s="77"/>
      <c r="BZ250" s="77"/>
      <c r="CA250" s="77"/>
      <c r="CB250" s="77"/>
      <c r="CC250" s="77"/>
      <c r="CD250" s="77"/>
      <c r="CE250" s="77"/>
      <c r="CF250" s="77"/>
      <c r="CG250" s="77"/>
      <c r="CH250" s="77"/>
      <c r="CI250" s="77"/>
      <c r="CJ250" s="78"/>
      <c r="CK250" s="78"/>
      <c r="CL250" s="78"/>
      <c r="CN250" s="38"/>
      <c r="CO250" s="38"/>
    </row>
    <row r="251" spans="1:93" x14ac:dyDescent="0.25">
      <c r="A251" s="75"/>
      <c r="B251" s="79"/>
      <c r="C251" s="79"/>
      <c r="D251" s="79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77"/>
      <c r="BF251" s="77"/>
      <c r="BG251" s="77"/>
      <c r="BH251" s="77"/>
      <c r="BI251" s="77"/>
      <c r="BJ251" s="77"/>
      <c r="BK251" s="77"/>
      <c r="BL251" s="77"/>
      <c r="BM251" s="77"/>
      <c r="BN251" s="77"/>
      <c r="BO251" s="77"/>
      <c r="BP251" s="77"/>
      <c r="BQ251" s="77"/>
      <c r="BR251" s="77"/>
      <c r="BS251" s="77"/>
      <c r="BT251" s="77"/>
      <c r="BU251" s="77"/>
      <c r="BV251" s="77"/>
      <c r="BW251" s="77"/>
      <c r="BX251" s="77"/>
      <c r="BY251" s="77"/>
      <c r="BZ251" s="77"/>
      <c r="CA251" s="77"/>
      <c r="CB251" s="77"/>
      <c r="CC251" s="77"/>
      <c r="CD251" s="77"/>
      <c r="CE251" s="77"/>
      <c r="CF251" s="77"/>
      <c r="CG251" s="77"/>
      <c r="CH251" s="77"/>
      <c r="CI251" s="77"/>
      <c r="CJ251" s="78"/>
      <c r="CK251" s="78"/>
      <c r="CL251" s="78"/>
      <c r="CN251" s="38"/>
      <c r="CO251" s="38"/>
    </row>
    <row r="252" spans="1:93" x14ac:dyDescent="0.25">
      <c r="A252" s="22">
        <f>A249+1</f>
        <v>243</v>
      </c>
      <c r="B252" s="224" t="s">
        <v>301</v>
      </c>
      <c r="C252" s="68" t="s">
        <v>302</v>
      </c>
      <c r="D252" s="53">
        <v>301</v>
      </c>
      <c r="E252" s="19">
        <v>158691.96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>
        <v>0</v>
      </c>
      <c r="Y252" s="19">
        <v>0</v>
      </c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>
        <f>SUM(F252:AT252)</f>
        <v>0</v>
      </c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>
        <v>0</v>
      </c>
      <c r="BY252" s="19">
        <v>0</v>
      </c>
      <c r="BZ252" s="19">
        <v>0</v>
      </c>
      <c r="CA252" s="19">
        <v>0</v>
      </c>
      <c r="CB252" s="19"/>
      <c r="CC252" s="19"/>
      <c r="CD252" s="19"/>
      <c r="CE252" s="19"/>
      <c r="CF252" s="19"/>
      <c r="CG252" s="19"/>
      <c r="CH252" s="19"/>
      <c r="CI252" s="19"/>
      <c r="CJ252" s="19">
        <f>SUM(AV252:CI252)</f>
        <v>0</v>
      </c>
      <c r="CK252" s="19">
        <f t="shared" ref="CK252:CK316" si="132">CJ252+AU252</f>
        <v>0</v>
      </c>
      <c r="CL252" s="19">
        <f>CK252+E252</f>
        <v>158691.96</v>
      </c>
      <c r="CN252" s="38"/>
      <c r="CO252" s="38"/>
    </row>
    <row r="253" spans="1:93" x14ac:dyDescent="0.25">
      <c r="A253" s="22">
        <f t="shared" ref="A253:A316" si="133">A252+1</f>
        <v>244</v>
      </c>
      <c r="B253" s="225"/>
      <c r="C253" s="68" t="s">
        <v>303</v>
      </c>
      <c r="D253" s="53">
        <v>302</v>
      </c>
      <c r="E253" s="19">
        <v>491237.54215500003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>
        <v>-40008.475000000093</v>
      </c>
      <c r="Y253" s="19">
        <v>0</v>
      </c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>
        <f>SUM(F253:AT253)</f>
        <v>-40008.475000000093</v>
      </c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>
        <v>0</v>
      </c>
      <c r="BY253" s="19">
        <v>0</v>
      </c>
      <c r="BZ253" s="19">
        <v>0</v>
      </c>
      <c r="CA253" s="19">
        <v>1987441.9364749999</v>
      </c>
      <c r="CB253" s="19"/>
      <c r="CC253" s="19"/>
      <c r="CD253" s="19"/>
      <c r="CE253" s="19"/>
      <c r="CF253" s="19"/>
      <c r="CG253" s="19"/>
      <c r="CH253" s="19"/>
      <c r="CI253" s="19"/>
      <c r="CJ253" s="19">
        <f>SUM(AV253:CI253)</f>
        <v>1987441.9364749999</v>
      </c>
      <c r="CK253" s="19">
        <f t="shared" si="132"/>
        <v>1947433.4614749998</v>
      </c>
      <c r="CL253" s="19">
        <f>CK253+E253</f>
        <v>2438671.0036299997</v>
      </c>
      <c r="CN253" s="38"/>
      <c r="CO253" s="38"/>
    </row>
    <row r="254" spans="1:93" x14ac:dyDescent="0.25">
      <c r="A254" s="22">
        <f t="shared" si="133"/>
        <v>245</v>
      </c>
      <c r="B254" s="225"/>
      <c r="C254" s="80" t="s">
        <v>304</v>
      </c>
      <c r="D254" s="63">
        <v>303</v>
      </c>
      <c r="E254" s="19">
        <v>204640560.47256395</v>
      </c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>
        <v>-31689353.5788894</v>
      </c>
      <c r="Y254" s="19">
        <v>0</v>
      </c>
      <c r="Z254" s="19"/>
      <c r="AA254" s="19"/>
      <c r="AB254" s="19"/>
      <c r="AC254" s="19">
        <v>-2133888.3503678772</v>
      </c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>
        <v>-383913.02885072777</v>
      </c>
      <c r="AT254" s="19"/>
      <c r="AU254" s="19">
        <f>SUM(F254:AT254)</f>
        <v>-34207154.958108</v>
      </c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>
        <v>2133888.3503678772</v>
      </c>
      <c r="BT254" s="19"/>
      <c r="BU254" s="19"/>
      <c r="BV254" s="19"/>
      <c r="BW254" s="19"/>
      <c r="BX254" s="19">
        <v>12775002.332585</v>
      </c>
      <c r="BY254" s="19">
        <v>0</v>
      </c>
      <c r="BZ254" s="19">
        <v>0</v>
      </c>
      <c r="CA254" s="19">
        <v>19135136.78771</v>
      </c>
      <c r="CB254" s="19"/>
      <c r="CC254" s="19"/>
      <c r="CD254" s="19"/>
      <c r="CE254" s="19"/>
      <c r="CF254" s="19" t="s">
        <v>305</v>
      </c>
      <c r="CG254" s="19"/>
      <c r="CH254" s="19"/>
      <c r="CI254" s="19">
        <v>74624.310999999871</v>
      </c>
      <c r="CJ254" s="19">
        <f>SUM(AV254:CI254)</f>
        <v>34118651.781662874</v>
      </c>
      <c r="CK254" s="19">
        <f t="shared" si="132"/>
        <v>-88503.176445126534</v>
      </c>
      <c r="CL254" s="19">
        <f>CK254+E254</f>
        <v>204552057.29611883</v>
      </c>
      <c r="CN254" s="38"/>
      <c r="CO254" s="38"/>
    </row>
    <row r="255" spans="1:93" x14ac:dyDescent="0.25">
      <c r="A255" s="22">
        <f t="shared" si="133"/>
        <v>246</v>
      </c>
      <c r="B255" s="225"/>
      <c r="C255" s="233" t="s">
        <v>306</v>
      </c>
      <c r="D255" s="234"/>
      <c r="E255" s="44">
        <f>SUM(E252:E254)</f>
        <v>205290489.97471896</v>
      </c>
      <c r="F255" s="44">
        <f>SUM(F252:F254)</f>
        <v>0</v>
      </c>
      <c r="G255" s="44">
        <f t="shared" ref="G255:AT255" si="134">SUM(G252:G254)</f>
        <v>0</v>
      </c>
      <c r="H255" s="44">
        <f t="shared" si="134"/>
        <v>0</v>
      </c>
      <c r="I255" s="44">
        <f t="shared" si="134"/>
        <v>0</v>
      </c>
      <c r="J255" s="44">
        <f t="shared" si="134"/>
        <v>0</v>
      </c>
      <c r="K255" s="44">
        <f t="shared" si="134"/>
        <v>0</v>
      </c>
      <c r="L255" s="44">
        <f t="shared" si="134"/>
        <v>0</v>
      </c>
      <c r="M255" s="44">
        <f t="shared" si="134"/>
        <v>0</v>
      </c>
      <c r="N255" s="44">
        <f t="shared" si="134"/>
        <v>0</v>
      </c>
      <c r="O255" s="44">
        <f t="shared" si="134"/>
        <v>0</v>
      </c>
      <c r="P255" s="44">
        <f t="shared" si="134"/>
        <v>0</v>
      </c>
      <c r="Q255" s="44">
        <f t="shared" si="134"/>
        <v>0</v>
      </c>
      <c r="R255" s="44">
        <f t="shared" si="134"/>
        <v>0</v>
      </c>
      <c r="S255" s="44">
        <f t="shared" si="134"/>
        <v>0</v>
      </c>
      <c r="T255" s="44">
        <f t="shared" si="134"/>
        <v>0</v>
      </c>
      <c r="U255" s="44">
        <f t="shared" si="134"/>
        <v>0</v>
      </c>
      <c r="V255" s="44">
        <f t="shared" si="134"/>
        <v>0</v>
      </c>
      <c r="W255" s="44">
        <f t="shared" si="134"/>
        <v>0</v>
      </c>
      <c r="X255" s="44">
        <f t="shared" si="134"/>
        <v>-31729362.053889401</v>
      </c>
      <c r="Y255" s="44">
        <f t="shared" si="134"/>
        <v>0</v>
      </c>
      <c r="Z255" s="44">
        <f t="shared" si="134"/>
        <v>0</v>
      </c>
      <c r="AA255" s="44">
        <f t="shared" si="134"/>
        <v>0</v>
      </c>
      <c r="AB255" s="44">
        <f t="shared" si="134"/>
        <v>0</v>
      </c>
      <c r="AC255" s="44">
        <f t="shared" si="134"/>
        <v>-2133888.3503678772</v>
      </c>
      <c r="AD255" s="44">
        <f t="shared" si="134"/>
        <v>0</v>
      </c>
      <c r="AE255" s="44">
        <f t="shared" si="134"/>
        <v>0</v>
      </c>
      <c r="AF255" s="44">
        <f t="shared" si="134"/>
        <v>0</v>
      </c>
      <c r="AG255" s="44">
        <f t="shared" si="134"/>
        <v>0</v>
      </c>
      <c r="AH255" s="44">
        <f t="shared" si="134"/>
        <v>0</v>
      </c>
      <c r="AI255" s="44">
        <f t="shared" si="134"/>
        <v>0</v>
      </c>
      <c r="AJ255" s="44">
        <f t="shared" si="134"/>
        <v>0</v>
      </c>
      <c r="AK255" s="44">
        <f t="shared" si="134"/>
        <v>0</v>
      </c>
      <c r="AL255" s="44">
        <f t="shared" si="134"/>
        <v>0</v>
      </c>
      <c r="AM255" s="44">
        <f t="shared" si="134"/>
        <v>0</v>
      </c>
      <c r="AN255" s="44">
        <f t="shared" si="134"/>
        <v>0</v>
      </c>
      <c r="AO255" s="44">
        <f t="shared" si="134"/>
        <v>0</v>
      </c>
      <c r="AP255" s="44"/>
      <c r="AQ255" s="44">
        <f t="shared" si="134"/>
        <v>0</v>
      </c>
      <c r="AR255" s="44">
        <f t="shared" si="134"/>
        <v>0</v>
      </c>
      <c r="AS255" s="44">
        <f>SUM(AS252:AS254)</f>
        <v>-383913.02885072777</v>
      </c>
      <c r="AT255" s="44">
        <f t="shared" si="134"/>
        <v>0</v>
      </c>
      <c r="AU255" s="44">
        <f>SUM(AU252:AU254)</f>
        <v>-34247163.433108002</v>
      </c>
      <c r="AV255" s="44">
        <f t="shared" ref="AV255:CL255" si="135">SUM(AV252:AV254)</f>
        <v>0</v>
      </c>
      <c r="AW255" s="44">
        <f t="shared" si="135"/>
        <v>0</v>
      </c>
      <c r="AX255" s="44">
        <f t="shared" si="135"/>
        <v>0</v>
      </c>
      <c r="AY255" s="44">
        <f t="shared" si="135"/>
        <v>0</v>
      </c>
      <c r="AZ255" s="44">
        <f t="shared" si="135"/>
        <v>0</v>
      </c>
      <c r="BA255" s="44">
        <f t="shared" si="135"/>
        <v>0</v>
      </c>
      <c r="BB255" s="44">
        <f t="shared" si="135"/>
        <v>0</v>
      </c>
      <c r="BC255" s="44">
        <f t="shared" si="135"/>
        <v>0</v>
      </c>
      <c r="BD255" s="44">
        <f t="shared" si="135"/>
        <v>0</v>
      </c>
      <c r="BE255" s="44">
        <f t="shared" si="135"/>
        <v>0</v>
      </c>
      <c r="BF255" s="44">
        <f t="shared" si="135"/>
        <v>0</v>
      </c>
      <c r="BG255" s="44">
        <f t="shared" si="135"/>
        <v>0</v>
      </c>
      <c r="BH255" s="44">
        <f t="shared" si="135"/>
        <v>0</v>
      </c>
      <c r="BI255" s="44">
        <f t="shared" si="135"/>
        <v>0</v>
      </c>
      <c r="BJ255" s="44">
        <f t="shared" si="135"/>
        <v>0</v>
      </c>
      <c r="BK255" s="44">
        <f t="shared" si="135"/>
        <v>0</v>
      </c>
      <c r="BL255" s="44">
        <f t="shared" si="135"/>
        <v>0</v>
      </c>
      <c r="BM255" s="44">
        <f t="shared" si="135"/>
        <v>0</v>
      </c>
      <c r="BN255" s="44">
        <f t="shared" si="135"/>
        <v>0</v>
      </c>
      <c r="BO255" s="44">
        <f t="shared" si="135"/>
        <v>0</v>
      </c>
      <c r="BP255" s="44">
        <f t="shared" si="135"/>
        <v>0</v>
      </c>
      <c r="BQ255" s="44">
        <f t="shared" si="135"/>
        <v>0</v>
      </c>
      <c r="BR255" s="44">
        <f t="shared" si="135"/>
        <v>0</v>
      </c>
      <c r="BS255" s="44">
        <f t="shared" si="135"/>
        <v>2133888.3503678772</v>
      </c>
      <c r="BT255" s="44">
        <f t="shared" si="135"/>
        <v>0</v>
      </c>
      <c r="BU255" s="44">
        <f t="shared" si="135"/>
        <v>0</v>
      </c>
      <c r="BV255" s="44">
        <f t="shared" si="135"/>
        <v>0</v>
      </c>
      <c r="BW255" s="44">
        <f t="shared" si="135"/>
        <v>0</v>
      </c>
      <c r="BX255" s="44">
        <f t="shared" si="135"/>
        <v>12775002.332585</v>
      </c>
      <c r="BY255" s="44">
        <f t="shared" si="135"/>
        <v>0</v>
      </c>
      <c r="BZ255" s="44">
        <f t="shared" si="135"/>
        <v>0</v>
      </c>
      <c r="CA255" s="44">
        <f t="shared" si="135"/>
        <v>21122578.724185001</v>
      </c>
      <c r="CB255" s="44">
        <f t="shared" si="135"/>
        <v>0</v>
      </c>
      <c r="CC255" s="44">
        <f t="shared" si="135"/>
        <v>0</v>
      </c>
      <c r="CD255" s="44">
        <f t="shared" si="135"/>
        <v>0</v>
      </c>
      <c r="CE255" s="44">
        <f t="shared" si="135"/>
        <v>0</v>
      </c>
      <c r="CF255" s="44">
        <f t="shared" si="135"/>
        <v>0</v>
      </c>
      <c r="CG255" s="44">
        <f t="shared" si="135"/>
        <v>0</v>
      </c>
      <c r="CH255" s="44">
        <f t="shared" si="135"/>
        <v>0</v>
      </c>
      <c r="CI255" s="44">
        <f t="shared" si="135"/>
        <v>74624.310999999871</v>
      </c>
      <c r="CJ255" s="44">
        <f t="shared" si="135"/>
        <v>36106093.718137875</v>
      </c>
      <c r="CK255" s="44">
        <f t="shared" si="135"/>
        <v>1858930.2850298733</v>
      </c>
      <c r="CL255" s="44">
        <f t="shared" si="135"/>
        <v>207149420.25974882</v>
      </c>
      <c r="CN255" s="38"/>
      <c r="CO255" s="38"/>
    </row>
    <row r="256" spans="1:93" x14ac:dyDescent="0.25">
      <c r="A256" s="22">
        <f t="shared" si="133"/>
        <v>247</v>
      </c>
      <c r="B256" s="201"/>
      <c r="C256" s="55" t="s">
        <v>307</v>
      </c>
      <c r="D256" s="59">
        <v>304</v>
      </c>
      <c r="E256" s="19">
        <v>2042.5200000000002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>
        <v>0</v>
      </c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>
        <f>SUM(F256:AT256)</f>
        <v>0</v>
      </c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>
        <v>0</v>
      </c>
      <c r="BY256" s="19">
        <v>0</v>
      </c>
      <c r="BZ256" s="19">
        <v>0</v>
      </c>
      <c r="CA256" s="19">
        <v>0</v>
      </c>
      <c r="CB256" s="19"/>
      <c r="CC256" s="19"/>
      <c r="CD256" s="19"/>
      <c r="CE256" s="19"/>
      <c r="CF256" s="19"/>
      <c r="CG256" s="19"/>
      <c r="CH256" s="19"/>
      <c r="CI256" s="19"/>
      <c r="CJ256" s="19">
        <f>SUM(AV256:CI256)</f>
        <v>0</v>
      </c>
      <c r="CK256" s="19">
        <f t="shared" si="132"/>
        <v>0</v>
      </c>
      <c r="CL256" s="19">
        <f>CK256+E256</f>
        <v>2042.5200000000002</v>
      </c>
      <c r="CN256" s="38"/>
      <c r="CO256" s="38"/>
    </row>
    <row r="257" spans="1:93" x14ac:dyDescent="0.25">
      <c r="A257" s="22">
        <f t="shared" si="133"/>
        <v>248</v>
      </c>
      <c r="B257" s="201"/>
      <c r="C257" s="58" t="s">
        <v>308</v>
      </c>
      <c r="D257" s="53">
        <v>305</v>
      </c>
      <c r="E257" s="19">
        <v>0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47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>
        <f>SUM(F257:AT257)</f>
        <v>0</v>
      </c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>
        <v>0</v>
      </c>
      <c r="BY257" s="19">
        <v>0</v>
      </c>
      <c r="BZ257" s="19">
        <v>0</v>
      </c>
      <c r="CA257" s="19">
        <v>0</v>
      </c>
      <c r="CB257" s="19"/>
      <c r="CC257" s="19"/>
      <c r="CD257" s="19"/>
      <c r="CE257" s="19"/>
      <c r="CF257" s="19"/>
      <c r="CG257" s="19"/>
      <c r="CH257" s="19"/>
      <c r="CI257" s="19"/>
      <c r="CJ257" s="19">
        <f>SUM(AV257:CI257)</f>
        <v>0</v>
      </c>
      <c r="CK257" s="19">
        <f t="shared" si="132"/>
        <v>0</v>
      </c>
      <c r="CL257" s="19">
        <f>CK257+E257</f>
        <v>0</v>
      </c>
      <c r="CN257" s="38"/>
      <c r="CO257" s="38"/>
    </row>
    <row r="258" spans="1:93" x14ac:dyDescent="0.25">
      <c r="A258" s="22">
        <f t="shared" si="133"/>
        <v>249</v>
      </c>
      <c r="B258" s="201"/>
      <c r="C258" s="58" t="s">
        <v>309</v>
      </c>
      <c r="D258" s="53">
        <v>311</v>
      </c>
      <c r="E258" s="19">
        <v>0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>
        <v>0</v>
      </c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>
        <f>SUM(F258:AT258)</f>
        <v>0</v>
      </c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>
        <v>0</v>
      </c>
      <c r="BY258" s="19">
        <v>0</v>
      </c>
      <c r="BZ258" s="19">
        <v>0</v>
      </c>
      <c r="CA258" s="19">
        <v>0</v>
      </c>
      <c r="CB258" s="19"/>
      <c r="CC258" s="19"/>
      <c r="CD258" s="19"/>
      <c r="CE258" s="19"/>
      <c r="CF258" s="19"/>
      <c r="CG258" s="19"/>
      <c r="CH258" s="19"/>
      <c r="CI258" s="19"/>
      <c r="CJ258" s="19">
        <f>SUM(AV258:CI258)</f>
        <v>0</v>
      </c>
      <c r="CK258" s="19">
        <f t="shared" si="132"/>
        <v>0</v>
      </c>
      <c r="CL258" s="19">
        <f>CK258+E258</f>
        <v>0</v>
      </c>
      <c r="CN258" s="38"/>
      <c r="CO258" s="38"/>
    </row>
    <row r="259" spans="1:93" x14ac:dyDescent="0.25">
      <c r="A259" s="22">
        <f t="shared" si="133"/>
        <v>250</v>
      </c>
      <c r="B259" s="201"/>
      <c r="C259" s="58" t="s">
        <v>310</v>
      </c>
      <c r="D259" s="53">
        <v>320</v>
      </c>
      <c r="E259" s="19">
        <v>0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>
        <v>0</v>
      </c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>
        <f>SUM(F259:AT259)</f>
        <v>0</v>
      </c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>
        <v>0</v>
      </c>
      <c r="BY259" s="19">
        <v>0</v>
      </c>
      <c r="BZ259" s="19">
        <v>0</v>
      </c>
      <c r="CA259" s="19">
        <v>0</v>
      </c>
      <c r="CB259" s="19"/>
      <c r="CC259" s="19"/>
      <c r="CD259" s="19"/>
      <c r="CE259" s="19"/>
      <c r="CF259" s="19"/>
      <c r="CG259" s="19"/>
      <c r="CH259" s="19"/>
      <c r="CI259" s="19"/>
      <c r="CJ259" s="19">
        <f>SUM(AV259:CI259)</f>
        <v>0</v>
      </c>
      <c r="CK259" s="19">
        <f t="shared" si="132"/>
        <v>0</v>
      </c>
      <c r="CL259" s="19">
        <f>CK259+E259</f>
        <v>0</v>
      </c>
      <c r="CN259" s="38"/>
      <c r="CO259" s="38"/>
    </row>
    <row r="260" spans="1:93" x14ac:dyDescent="0.25">
      <c r="A260" s="22">
        <f t="shared" si="133"/>
        <v>251</v>
      </c>
      <c r="B260" s="201"/>
      <c r="C260" s="62" t="s">
        <v>311</v>
      </c>
      <c r="D260" s="63">
        <v>321</v>
      </c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>
        <f>SUM(F260:AT260)</f>
        <v>0</v>
      </c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>
        <f>SUM(AV260:CI260)</f>
        <v>0</v>
      </c>
      <c r="CK260" s="19">
        <f t="shared" si="132"/>
        <v>0</v>
      </c>
      <c r="CL260" s="19">
        <f>CK260+E260</f>
        <v>0</v>
      </c>
      <c r="CN260" s="38"/>
      <c r="CO260" s="38"/>
    </row>
    <row r="261" spans="1:93" x14ac:dyDescent="0.25">
      <c r="A261" s="22">
        <f t="shared" si="133"/>
        <v>252</v>
      </c>
      <c r="B261" s="225"/>
      <c r="C261" s="227" t="s">
        <v>312</v>
      </c>
      <c r="D261" s="228"/>
      <c r="E261" s="44">
        <f>SUM(E256:E260)</f>
        <v>2042.5200000000002</v>
      </c>
      <c r="F261" s="44">
        <f t="shared" ref="F261:BQ261" si="136">SUM(F256:F260)</f>
        <v>0</v>
      </c>
      <c r="G261" s="44">
        <f t="shared" si="136"/>
        <v>0</v>
      </c>
      <c r="H261" s="44">
        <f t="shared" si="136"/>
        <v>0</v>
      </c>
      <c r="I261" s="44">
        <f t="shared" si="136"/>
        <v>0</v>
      </c>
      <c r="J261" s="44">
        <f t="shared" si="136"/>
        <v>0</v>
      </c>
      <c r="K261" s="44">
        <f t="shared" si="136"/>
        <v>0</v>
      </c>
      <c r="L261" s="44">
        <f t="shared" si="136"/>
        <v>0</v>
      </c>
      <c r="M261" s="44">
        <f t="shared" si="136"/>
        <v>0</v>
      </c>
      <c r="N261" s="44">
        <f t="shared" si="136"/>
        <v>0</v>
      </c>
      <c r="O261" s="44">
        <f t="shared" si="136"/>
        <v>0</v>
      </c>
      <c r="P261" s="44">
        <f t="shared" si="136"/>
        <v>0</v>
      </c>
      <c r="Q261" s="44">
        <f t="shared" si="136"/>
        <v>0</v>
      </c>
      <c r="R261" s="44">
        <f t="shared" si="136"/>
        <v>0</v>
      </c>
      <c r="S261" s="44">
        <f t="shared" si="136"/>
        <v>0</v>
      </c>
      <c r="T261" s="44">
        <f t="shared" si="136"/>
        <v>0</v>
      </c>
      <c r="U261" s="44">
        <f t="shared" si="136"/>
        <v>0</v>
      </c>
      <c r="V261" s="44">
        <f t="shared" si="136"/>
        <v>0</v>
      </c>
      <c r="W261" s="44">
        <f t="shared" si="136"/>
        <v>0</v>
      </c>
      <c r="X261" s="44">
        <f t="shared" si="136"/>
        <v>0</v>
      </c>
      <c r="Y261" s="44">
        <f t="shared" si="136"/>
        <v>0</v>
      </c>
      <c r="Z261" s="44">
        <f t="shared" si="136"/>
        <v>0</v>
      </c>
      <c r="AA261" s="44">
        <f t="shared" si="136"/>
        <v>0</v>
      </c>
      <c r="AB261" s="44">
        <f t="shared" si="136"/>
        <v>0</v>
      </c>
      <c r="AC261" s="44">
        <f t="shared" si="136"/>
        <v>0</v>
      </c>
      <c r="AD261" s="44">
        <f t="shared" si="136"/>
        <v>0</v>
      </c>
      <c r="AE261" s="44">
        <f t="shared" si="136"/>
        <v>0</v>
      </c>
      <c r="AF261" s="44">
        <f t="shared" si="136"/>
        <v>0</v>
      </c>
      <c r="AG261" s="44">
        <f t="shared" si="136"/>
        <v>0</v>
      </c>
      <c r="AH261" s="44">
        <f t="shared" si="136"/>
        <v>0</v>
      </c>
      <c r="AI261" s="44">
        <f t="shared" si="136"/>
        <v>0</v>
      </c>
      <c r="AJ261" s="44">
        <f t="shared" si="136"/>
        <v>0</v>
      </c>
      <c r="AK261" s="44">
        <f t="shared" si="136"/>
        <v>0</v>
      </c>
      <c r="AL261" s="44">
        <f t="shared" si="136"/>
        <v>0</v>
      </c>
      <c r="AM261" s="44">
        <f t="shared" si="136"/>
        <v>0</v>
      </c>
      <c r="AN261" s="44">
        <f t="shared" si="136"/>
        <v>0</v>
      </c>
      <c r="AO261" s="44">
        <f t="shared" si="136"/>
        <v>0</v>
      </c>
      <c r="AP261" s="44"/>
      <c r="AQ261" s="44">
        <f t="shared" si="136"/>
        <v>0</v>
      </c>
      <c r="AR261" s="44">
        <f t="shared" si="136"/>
        <v>0</v>
      </c>
      <c r="AS261" s="44">
        <f t="shared" si="136"/>
        <v>0</v>
      </c>
      <c r="AT261" s="44">
        <f t="shared" si="136"/>
        <v>0</v>
      </c>
      <c r="AU261" s="44">
        <f t="shared" si="136"/>
        <v>0</v>
      </c>
      <c r="AV261" s="44">
        <f t="shared" si="136"/>
        <v>0</v>
      </c>
      <c r="AW261" s="44">
        <f t="shared" si="136"/>
        <v>0</v>
      </c>
      <c r="AX261" s="44">
        <f t="shared" si="136"/>
        <v>0</v>
      </c>
      <c r="AY261" s="44">
        <f t="shared" si="136"/>
        <v>0</v>
      </c>
      <c r="AZ261" s="44">
        <f t="shared" si="136"/>
        <v>0</v>
      </c>
      <c r="BA261" s="44">
        <f t="shared" si="136"/>
        <v>0</v>
      </c>
      <c r="BB261" s="44">
        <f t="shared" si="136"/>
        <v>0</v>
      </c>
      <c r="BC261" s="44">
        <f t="shared" si="136"/>
        <v>0</v>
      </c>
      <c r="BD261" s="44">
        <f t="shared" si="136"/>
        <v>0</v>
      </c>
      <c r="BE261" s="44">
        <f t="shared" si="136"/>
        <v>0</v>
      </c>
      <c r="BF261" s="44">
        <f t="shared" si="136"/>
        <v>0</v>
      </c>
      <c r="BG261" s="44">
        <f t="shared" si="136"/>
        <v>0</v>
      </c>
      <c r="BH261" s="44">
        <f t="shared" si="136"/>
        <v>0</v>
      </c>
      <c r="BI261" s="44">
        <f t="shared" si="136"/>
        <v>0</v>
      </c>
      <c r="BJ261" s="44">
        <f t="shared" si="136"/>
        <v>0</v>
      </c>
      <c r="BK261" s="44">
        <f t="shared" si="136"/>
        <v>0</v>
      </c>
      <c r="BL261" s="44">
        <f t="shared" si="136"/>
        <v>0</v>
      </c>
      <c r="BM261" s="44">
        <f t="shared" si="136"/>
        <v>0</v>
      </c>
      <c r="BN261" s="44">
        <f t="shared" si="136"/>
        <v>0</v>
      </c>
      <c r="BO261" s="44">
        <f t="shared" si="136"/>
        <v>0</v>
      </c>
      <c r="BP261" s="44">
        <f t="shared" si="136"/>
        <v>0</v>
      </c>
      <c r="BQ261" s="44">
        <f t="shared" si="136"/>
        <v>0</v>
      </c>
      <c r="BR261" s="44">
        <f t="shared" ref="BR261:CL261" si="137">SUM(BR256:BR260)</f>
        <v>0</v>
      </c>
      <c r="BS261" s="44">
        <f t="shared" si="137"/>
        <v>0</v>
      </c>
      <c r="BT261" s="44">
        <f t="shared" si="137"/>
        <v>0</v>
      </c>
      <c r="BU261" s="44">
        <f t="shared" si="137"/>
        <v>0</v>
      </c>
      <c r="BV261" s="44">
        <f t="shared" si="137"/>
        <v>0</v>
      </c>
      <c r="BW261" s="44">
        <f t="shared" si="137"/>
        <v>0</v>
      </c>
      <c r="BX261" s="44">
        <f t="shared" si="137"/>
        <v>0</v>
      </c>
      <c r="BY261" s="44">
        <f t="shared" si="137"/>
        <v>0</v>
      </c>
      <c r="BZ261" s="44">
        <f t="shared" si="137"/>
        <v>0</v>
      </c>
      <c r="CA261" s="44">
        <f t="shared" si="137"/>
        <v>0</v>
      </c>
      <c r="CB261" s="44">
        <f t="shared" si="137"/>
        <v>0</v>
      </c>
      <c r="CC261" s="44">
        <f t="shared" si="137"/>
        <v>0</v>
      </c>
      <c r="CD261" s="44">
        <f t="shared" si="137"/>
        <v>0</v>
      </c>
      <c r="CE261" s="44">
        <f t="shared" si="137"/>
        <v>0</v>
      </c>
      <c r="CF261" s="44">
        <f t="shared" si="137"/>
        <v>0</v>
      </c>
      <c r="CG261" s="44">
        <f t="shared" si="137"/>
        <v>0</v>
      </c>
      <c r="CH261" s="44">
        <f t="shared" si="137"/>
        <v>0</v>
      </c>
      <c r="CI261" s="44">
        <f t="shared" si="137"/>
        <v>0</v>
      </c>
      <c r="CJ261" s="44">
        <f t="shared" si="137"/>
        <v>0</v>
      </c>
      <c r="CK261" s="44">
        <f t="shared" si="137"/>
        <v>0</v>
      </c>
      <c r="CL261" s="44">
        <f t="shared" si="137"/>
        <v>2042.5200000000002</v>
      </c>
      <c r="CN261" s="38"/>
      <c r="CO261" s="38"/>
    </row>
    <row r="262" spans="1:93" x14ac:dyDescent="0.25">
      <c r="A262" s="22">
        <f t="shared" si="133"/>
        <v>253</v>
      </c>
      <c r="B262" s="225"/>
      <c r="C262" s="52" t="s">
        <v>313</v>
      </c>
      <c r="D262" s="81">
        <v>350.1</v>
      </c>
      <c r="E262" s="19">
        <v>1372992.1024999998</v>
      </c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>
        <v>50159.83750000014</v>
      </c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>
        <f t="shared" ref="AU262:AU274" si="138">SUM(F262:AT262)</f>
        <v>50159.83750000014</v>
      </c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>
        <v>0</v>
      </c>
      <c r="BY262" s="19">
        <v>0</v>
      </c>
      <c r="BZ262" s="19">
        <v>0</v>
      </c>
      <c r="CA262" s="19">
        <v>0</v>
      </c>
      <c r="CB262" s="19"/>
      <c r="CC262" s="19"/>
      <c r="CD262" s="19"/>
      <c r="CE262" s="19"/>
      <c r="CF262" s="19"/>
      <c r="CG262" s="19"/>
      <c r="CH262" s="19"/>
      <c r="CI262" s="19"/>
      <c r="CJ262" s="19">
        <f t="shared" ref="CJ262:CJ274" si="139">SUM(AV262:CI262)</f>
        <v>0</v>
      </c>
      <c r="CK262" s="19">
        <f t="shared" si="132"/>
        <v>50159.83750000014</v>
      </c>
      <c r="CL262" s="19">
        <f t="shared" ref="CL262:CL274" si="140">CK262+E262</f>
        <v>1423151.94</v>
      </c>
      <c r="CN262" s="38"/>
      <c r="CO262" s="38"/>
    </row>
    <row r="263" spans="1:93" x14ac:dyDescent="0.25">
      <c r="A263" s="22">
        <f t="shared" si="133"/>
        <v>254</v>
      </c>
      <c r="B263" s="225"/>
      <c r="C263" s="68" t="s">
        <v>314</v>
      </c>
      <c r="D263" s="56">
        <v>350.2</v>
      </c>
      <c r="E263" s="19">
        <v>37077.749999999993</v>
      </c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>
        <v>0</v>
      </c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>
        <f t="shared" si="138"/>
        <v>0</v>
      </c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>
        <v>0</v>
      </c>
      <c r="BY263" s="19">
        <v>0</v>
      </c>
      <c r="BZ263" s="19">
        <v>0</v>
      </c>
      <c r="CA263" s="19">
        <v>0</v>
      </c>
      <c r="CB263" s="19"/>
      <c r="CC263" s="19"/>
      <c r="CD263" s="19"/>
      <c r="CE263" s="19"/>
      <c r="CF263" s="19"/>
      <c r="CG263" s="19"/>
      <c r="CH263" s="19"/>
      <c r="CI263" s="19"/>
      <c r="CJ263" s="19">
        <f t="shared" si="139"/>
        <v>0</v>
      </c>
      <c r="CK263" s="19">
        <f t="shared" si="132"/>
        <v>0</v>
      </c>
      <c r="CL263" s="19">
        <f t="shared" si="140"/>
        <v>37077.749999999993</v>
      </c>
      <c r="CN263" s="38"/>
      <c r="CO263" s="38"/>
    </row>
    <row r="264" spans="1:93" x14ac:dyDescent="0.25">
      <c r="A264" s="22">
        <f t="shared" si="133"/>
        <v>255</v>
      </c>
      <c r="B264" s="225"/>
      <c r="C264" s="68" t="s">
        <v>308</v>
      </c>
      <c r="D264" s="56">
        <v>351</v>
      </c>
      <c r="E264" s="19">
        <v>1139407.1254166667</v>
      </c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>
        <v>29334.537916666362</v>
      </c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>
        <f t="shared" si="138"/>
        <v>29334.537916666362</v>
      </c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>
        <v>0</v>
      </c>
      <c r="BY264" s="19">
        <v>0</v>
      </c>
      <c r="BZ264" s="19">
        <v>0</v>
      </c>
      <c r="CA264" s="19">
        <v>78486.760000000009</v>
      </c>
      <c r="CB264" s="19"/>
      <c r="CC264" s="19"/>
      <c r="CD264" s="19"/>
      <c r="CE264" s="19"/>
      <c r="CF264" s="19"/>
      <c r="CG264" s="19"/>
      <c r="CH264" s="19"/>
      <c r="CI264" s="19"/>
      <c r="CJ264" s="19">
        <f t="shared" si="139"/>
        <v>78486.760000000009</v>
      </c>
      <c r="CK264" s="19">
        <f t="shared" si="132"/>
        <v>107821.29791666637</v>
      </c>
      <c r="CL264" s="19">
        <f t="shared" si="140"/>
        <v>1247228.4233333331</v>
      </c>
      <c r="CN264" s="38"/>
      <c r="CO264" s="38"/>
    </row>
    <row r="265" spans="1:93" x14ac:dyDescent="0.25">
      <c r="A265" s="22">
        <f t="shared" si="133"/>
        <v>256</v>
      </c>
      <c r="B265" s="225"/>
      <c r="C265" s="68" t="s">
        <v>315</v>
      </c>
      <c r="D265" s="56">
        <v>352</v>
      </c>
      <c r="E265" s="19">
        <v>18233629.091250002</v>
      </c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>
        <v>382187.39874999598</v>
      </c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>
        <f t="shared" si="138"/>
        <v>382187.39874999598</v>
      </c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>
        <v>0</v>
      </c>
      <c r="BY265" s="19">
        <v>0</v>
      </c>
      <c r="BZ265" s="19">
        <v>0</v>
      </c>
      <c r="CA265" s="19">
        <v>1368391.58</v>
      </c>
      <c r="CB265" s="19"/>
      <c r="CC265" s="19"/>
      <c r="CD265" s="19"/>
      <c r="CE265" s="19"/>
      <c r="CF265" s="19"/>
      <c r="CG265" s="19"/>
      <c r="CH265" s="19"/>
      <c r="CI265" s="19"/>
      <c r="CJ265" s="19">
        <f t="shared" si="139"/>
        <v>1368391.58</v>
      </c>
      <c r="CK265" s="19">
        <f t="shared" si="132"/>
        <v>1750578.9787499961</v>
      </c>
      <c r="CL265" s="19">
        <f t="shared" si="140"/>
        <v>19984208.07</v>
      </c>
      <c r="CN265" s="38"/>
      <c r="CO265" s="38"/>
    </row>
    <row r="266" spans="1:93" x14ac:dyDescent="0.25">
      <c r="A266" s="22">
        <f t="shared" si="133"/>
        <v>257</v>
      </c>
      <c r="B266" s="225"/>
      <c r="C266" s="68" t="s">
        <v>316</v>
      </c>
      <c r="D266" s="56">
        <v>352.1</v>
      </c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>
        <f t="shared" si="138"/>
        <v>0</v>
      </c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>
        <f t="shared" si="139"/>
        <v>0</v>
      </c>
      <c r="CK266" s="19">
        <f t="shared" si="132"/>
        <v>0</v>
      </c>
      <c r="CL266" s="19">
        <f t="shared" si="140"/>
        <v>0</v>
      </c>
      <c r="CN266" s="38"/>
      <c r="CO266" s="38"/>
    </row>
    <row r="267" spans="1:93" x14ac:dyDescent="0.25">
      <c r="A267" s="22">
        <f t="shared" si="133"/>
        <v>258</v>
      </c>
      <c r="B267" s="225"/>
      <c r="C267" s="68" t="s">
        <v>317</v>
      </c>
      <c r="D267" s="56">
        <v>352.2</v>
      </c>
      <c r="E267" s="19">
        <v>1757701.3599999996</v>
      </c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>
        <v>0</v>
      </c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>
        <f t="shared" si="138"/>
        <v>0</v>
      </c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>
        <v>0</v>
      </c>
      <c r="BY267" s="19">
        <v>0</v>
      </c>
      <c r="BZ267" s="19">
        <v>0</v>
      </c>
      <c r="CA267" s="19">
        <v>0</v>
      </c>
      <c r="CB267" s="19"/>
      <c r="CC267" s="19"/>
      <c r="CD267" s="19"/>
      <c r="CE267" s="19"/>
      <c r="CF267" s="19"/>
      <c r="CG267" s="19"/>
      <c r="CH267" s="19"/>
      <c r="CI267" s="19"/>
      <c r="CJ267" s="19">
        <f t="shared" si="139"/>
        <v>0</v>
      </c>
      <c r="CK267" s="19">
        <f t="shared" si="132"/>
        <v>0</v>
      </c>
      <c r="CL267" s="19">
        <f t="shared" si="140"/>
        <v>1757701.3599999996</v>
      </c>
      <c r="CN267" s="38"/>
      <c r="CO267" s="38"/>
    </row>
    <row r="268" spans="1:93" x14ac:dyDescent="0.25">
      <c r="A268" s="22">
        <f t="shared" si="133"/>
        <v>259</v>
      </c>
      <c r="B268" s="225"/>
      <c r="C268" s="68" t="s">
        <v>318</v>
      </c>
      <c r="D268" s="56">
        <v>352.3</v>
      </c>
      <c r="E268" s="19">
        <v>4185430.8299999987</v>
      </c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>
        <v>0</v>
      </c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>
        <f t="shared" si="138"/>
        <v>0</v>
      </c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>
        <v>0</v>
      </c>
      <c r="BY268" s="19">
        <v>0</v>
      </c>
      <c r="BZ268" s="19">
        <v>0</v>
      </c>
      <c r="CA268" s="19">
        <v>0</v>
      </c>
      <c r="CB268" s="19"/>
      <c r="CC268" s="19"/>
      <c r="CD268" s="19"/>
      <c r="CE268" s="19"/>
      <c r="CF268" s="19"/>
      <c r="CG268" s="19"/>
      <c r="CH268" s="19"/>
      <c r="CI268" s="19"/>
      <c r="CJ268" s="19">
        <f t="shared" si="139"/>
        <v>0</v>
      </c>
      <c r="CK268" s="19">
        <f t="shared" si="132"/>
        <v>0</v>
      </c>
      <c r="CL268" s="19">
        <f t="shared" si="140"/>
        <v>4185430.8299999987</v>
      </c>
      <c r="CN268" s="38"/>
      <c r="CO268" s="38"/>
    </row>
    <row r="269" spans="1:93" x14ac:dyDescent="0.25">
      <c r="A269" s="22">
        <f t="shared" si="133"/>
        <v>260</v>
      </c>
      <c r="B269" s="225"/>
      <c r="C269" s="68" t="s">
        <v>319</v>
      </c>
      <c r="D269" s="56">
        <v>353</v>
      </c>
      <c r="E269" s="19">
        <v>3330266.899999999</v>
      </c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>
        <v>0</v>
      </c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>
        <f t="shared" si="138"/>
        <v>0</v>
      </c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>
        <v>0</v>
      </c>
      <c r="BY269" s="19">
        <v>0</v>
      </c>
      <c r="BZ269" s="19">
        <v>0</v>
      </c>
      <c r="CA269" s="19">
        <v>146399.41</v>
      </c>
      <c r="CB269" s="19"/>
      <c r="CC269" s="19"/>
      <c r="CD269" s="19"/>
      <c r="CE269" s="19"/>
      <c r="CF269" s="19"/>
      <c r="CG269" s="19"/>
      <c r="CH269" s="19"/>
      <c r="CI269" s="19"/>
      <c r="CJ269" s="19">
        <f t="shared" si="139"/>
        <v>146399.41</v>
      </c>
      <c r="CK269" s="19">
        <f t="shared" si="132"/>
        <v>146399.41</v>
      </c>
      <c r="CL269" s="19">
        <f t="shared" si="140"/>
        <v>3476666.3099999991</v>
      </c>
      <c r="CN269" s="38"/>
      <c r="CO269" s="38"/>
    </row>
    <row r="270" spans="1:93" x14ac:dyDescent="0.25">
      <c r="A270" s="22">
        <f t="shared" si="133"/>
        <v>261</v>
      </c>
      <c r="B270" s="225"/>
      <c r="C270" s="68" t="s">
        <v>320</v>
      </c>
      <c r="D270" s="56">
        <v>354</v>
      </c>
      <c r="E270" s="19">
        <v>23677474.436249997</v>
      </c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>
        <v>172524.29083333537</v>
      </c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>
        <f t="shared" si="138"/>
        <v>172524.29083333537</v>
      </c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>
        <v>0</v>
      </c>
      <c r="BY270" s="19">
        <v>0</v>
      </c>
      <c r="BZ270" s="19">
        <v>0</v>
      </c>
      <c r="CA270" s="19">
        <v>1528456.47</v>
      </c>
      <c r="CB270" s="19"/>
      <c r="CC270" s="19"/>
      <c r="CD270" s="19"/>
      <c r="CE270" s="19"/>
      <c r="CF270" s="19"/>
      <c r="CG270" s="19"/>
      <c r="CH270" s="19"/>
      <c r="CI270" s="19"/>
      <c r="CJ270" s="19">
        <f t="shared" si="139"/>
        <v>1528456.47</v>
      </c>
      <c r="CK270" s="19">
        <f t="shared" si="132"/>
        <v>1700980.7608333353</v>
      </c>
      <c r="CL270" s="19">
        <f t="shared" si="140"/>
        <v>25378455.197083332</v>
      </c>
      <c r="CN270" s="38"/>
      <c r="CO270" s="38"/>
    </row>
    <row r="271" spans="1:93" x14ac:dyDescent="0.25">
      <c r="A271" s="22">
        <f t="shared" si="133"/>
        <v>262</v>
      </c>
      <c r="B271" s="225"/>
      <c r="C271" s="68" t="s">
        <v>321</v>
      </c>
      <c r="D271" s="56">
        <v>355</v>
      </c>
      <c r="E271" s="19">
        <v>1336293.67</v>
      </c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>
        <v>0</v>
      </c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>
        <f t="shared" si="138"/>
        <v>0</v>
      </c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>
        <v>0</v>
      </c>
      <c r="BY271" s="19">
        <v>0</v>
      </c>
      <c r="BZ271" s="19">
        <v>0</v>
      </c>
      <c r="CA271" s="19">
        <v>263679.96000000002</v>
      </c>
      <c r="CB271" s="19"/>
      <c r="CC271" s="19"/>
      <c r="CD271" s="19"/>
      <c r="CE271" s="19"/>
      <c r="CF271" s="19"/>
      <c r="CG271" s="19"/>
      <c r="CH271" s="19"/>
      <c r="CI271" s="19"/>
      <c r="CJ271" s="19">
        <f t="shared" si="139"/>
        <v>263679.96000000002</v>
      </c>
      <c r="CK271" s="19">
        <f t="shared" si="132"/>
        <v>263679.96000000002</v>
      </c>
      <c r="CL271" s="19">
        <f t="shared" si="140"/>
        <v>1599973.63</v>
      </c>
      <c r="CN271" s="38"/>
      <c r="CO271" s="38"/>
    </row>
    <row r="272" spans="1:93" x14ac:dyDescent="0.25">
      <c r="A272" s="22">
        <f t="shared" si="133"/>
        <v>263</v>
      </c>
      <c r="B272" s="225"/>
      <c r="C272" s="68" t="s">
        <v>322</v>
      </c>
      <c r="D272" s="56">
        <v>356</v>
      </c>
      <c r="E272" s="19">
        <v>2853701.48</v>
      </c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>
        <v>19366.279999999795</v>
      </c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>
        <f t="shared" si="138"/>
        <v>19366.279999999795</v>
      </c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>
        <v>0</v>
      </c>
      <c r="BY272" s="19">
        <v>0</v>
      </c>
      <c r="BZ272" s="19">
        <v>0</v>
      </c>
      <c r="CA272" s="19">
        <v>60422.96</v>
      </c>
      <c r="CB272" s="19"/>
      <c r="CC272" s="19"/>
      <c r="CD272" s="19"/>
      <c r="CE272" s="19"/>
      <c r="CF272" s="19"/>
      <c r="CG272" s="19"/>
      <c r="CH272" s="19"/>
      <c r="CI272" s="19"/>
      <c r="CJ272" s="19">
        <f t="shared" si="139"/>
        <v>60422.96</v>
      </c>
      <c r="CK272" s="19">
        <f t="shared" si="132"/>
        <v>79789.239999999787</v>
      </c>
      <c r="CL272" s="19">
        <f t="shared" si="140"/>
        <v>2933490.7199999997</v>
      </c>
      <c r="CN272" s="38"/>
      <c r="CO272" s="38"/>
    </row>
    <row r="273" spans="1:93" x14ac:dyDescent="0.25">
      <c r="A273" s="22">
        <f t="shared" si="133"/>
        <v>264</v>
      </c>
      <c r="B273" s="225"/>
      <c r="C273" s="68" t="s">
        <v>310</v>
      </c>
      <c r="D273" s="82">
        <v>357</v>
      </c>
      <c r="E273" s="19">
        <v>496450.31958333333</v>
      </c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>
        <v>-855.98958333331393</v>
      </c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>
        <f t="shared" si="138"/>
        <v>-855.98958333331393</v>
      </c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>
        <v>0</v>
      </c>
      <c r="BY273" s="19">
        <v>0</v>
      </c>
      <c r="BZ273" s="19">
        <v>0</v>
      </c>
      <c r="CA273" s="19">
        <v>39365.360000000001</v>
      </c>
      <c r="CB273" s="19"/>
      <c r="CC273" s="19"/>
      <c r="CD273" s="19"/>
      <c r="CE273" s="19"/>
      <c r="CF273" s="19"/>
      <c r="CG273" s="19"/>
      <c r="CH273" s="19"/>
      <c r="CI273" s="19"/>
      <c r="CJ273" s="19">
        <f t="shared" si="139"/>
        <v>39365.360000000001</v>
      </c>
      <c r="CK273" s="19">
        <f t="shared" si="132"/>
        <v>38509.370416666687</v>
      </c>
      <c r="CL273" s="19">
        <f t="shared" si="140"/>
        <v>534959.69000000006</v>
      </c>
      <c r="CN273" s="38"/>
      <c r="CO273" s="38"/>
    </row>
    <row r="274" spans="1:93" x14ac:dyDescent="0.25">
      <c r="A274" s="22">
        <f t="shared" si="133"/>
        <v>265</v>
      </c>
      <c r="B274" s="225"/>
      <c r="C274" s="68" t="s">
        <v>323</v>
      </c>
      <c r="D274" s="82">
        <v>358</v>
      </c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>
        <f t="shared" si="138"/>
        <v>0</v>
      </c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>
        <f t="shared" si="139"/>
        <v>0</v>
      </c>
      <c r="CK274" s="19">
        <f t="shared" si="132"/>
        <v>0</v>
      </c>
      <c r="CL274" s="19">
        <f t="shared" si="140"/>
        <v>0</v>
      </c>
      <c r="CN274" s="38"/>
      <c r="CO274" s="38"/>
    </row>
    <row r="275" spans="1:93" x14ac:dyDescent="0.25">
      <c r="A275" s="22">
        <f t="shared" si="133"/>
        <v>266</v>
      </c>
      <c r="B275" s="225"/>
      <c r="C275" s="229" t="s">
        <v>324</v>
      </c>
      <c r="D275" s="230"/>
      <c r="E275" s="44">
        <f>SUM(E262:E274)</f>
        <v>58420425.064999998</v>
      </c>
      <c r="F275" s="44">
        <f>SUM(F262:F274)</f>
        <v>0</v>
      </c>
      <c r="G275" s="44">
        <f t="shared" ref="G275:AT275" si="141">SUM(G262:G274)</f>
        <v>0</v>
      </c>
      <c r="H275" s="44">
        <f t="shared" si="141"/>
        <v>0</v>
      </c>
      <c r="I275" s="44">
        <f t="shared" si="141"/>
        <v>0</v>
      </c>
      <c r="J275" s="44">
        <f t="shared" si="141"/>
        <v>0</v>
      </c>
      <c r="K275" s="44">
        <f t="shared" si="141"/>
        <v>0</v>
      </c>
      <c r="L275" s="44">
        <f t="shared" si="141"/>
        <v>0</v>
      </c>
      <c r="M275" s="44">
        <f t="shared" si="141"/>
        <v>0</v>
      </c>
      <c r="N275" s="44">
        <f t="shared" si="141"/>
        <v>0</v>
      </c>
      <c r="O275" s="44">
        <f t="shared" si="141"/>
        <v>0</v>
      </c>
      <c r="P275" s="44">
        <f t="shared" si="141"/>
        <v>0</v>
      </c>
      <c r="Q275" s="44">
        <f t="shared" si="141"/>
        <v>0</v>
      </c>
      <c r="R275" s="44">
        <f t="shared" si="141"/>
        <v>0</v>
      </c>
      <c r="S275" s="44">
        <f t="shared" si="141"/>
        <v>0</v>
      </c>
      <c r="T275" s="44">
        <f t="shared" si="141"/>
        <v>0</v>
      </c>
      <c r="U275" s="44">
        <f t="shared" si="141"/>
        <v>0</v>
      </c>
      <c r="V275" s="44">
        <f t="shared" si="141"/>
        <v>0</v>
      </c>
      <c r="W275" s="44">
        <f t="shared" si="141"/>
        <v>0</v>
      </c>
      <c r="X275" s="44">
        <f t="shared" si="141"/>
        <v>652716.35541666439</v>
      </c>
      <c r="Y275" s="44">
        <f t="shared" si="141"/>
        <v>0</v>
      </c>
      <c r="Z275" s="44">
        <f t="shared" si="141"/>
        <v>0</v>
      </c>
      <c r="AA275" s="44">
        <f t="shared" si="141"/>
        <v>0</v>
      </c>
      <c r="AB275" s="44">
        <f t="shared" si="141"/>
        <v>0</v>
      </c>
      <c r="AC275" s="44">
        <f t="shared" si="141"/>
        <v>0</v>
      </c>
      <c r="AD275" s="44">
        <f t="shared" si="141"/>
        <v>0</v>
      </c>
      <c r="AE275" s="44">
        <f t="shared" si="141"/>
        <v>0</v>
      </c>
      <c r="AF275" s="44">
        <f t="shared" si="141"/>
        <v>0</v>
      </c>
      <c r="AG275" s="44">
        <f t="shared" si="141"/>
        <v>0</v>
      </c>
      <c r="AH275" s="44">
        <f t="shared" si="141"/>
        <v>0</v>
      </c>
      <c r="AI275" s="44">
        <f t="shared" si="141"/>
        <v>0</v>
      </c>
      <c r="AJ275" s="44">
        <f t="shared" si="141"/>
        <v>0</v>
      </c>
      <c r="AK275" s="44">
        <f t="shared" si="141"/>
        <v>0</v>
      </c>
      <c r="AL275" s="44">
        <f t="shared" si="141"/>
        <v>0</v>
      </c>
      <c r="AM275" s="44">
        <f t="shared" si="141"/>
        <v>0</v>
      </c>
      <c r="AN275" s="44">
        <f t="shared" si="141"/>
        <v>0</v>
      </c>
      <c r="AO275" s="44">
        <f t="shared" si="141"/>
        <v>0</v>
      </c>
      <c r="AP275" s="44"/>
      <c r="AQ275" s="44">
        <f t="shared" si="141"/>
        <v>0</v>
      </c>
      <c r="AR275" s="44">
        <f t="shared" si="141"/>
        <v>0</v>
      </c>
      <c r="AS275" s="44">
        <f t="shared" si="141"/>
        <v>0</v>
      </c>
      <c r="AT275" s="44">
        <f t="shared" si="141"/>
        <v>0</v>
      </c>
      <c r="AU275" s="44">
        <f>SUM(AU262:AU274)</f>
        <v>652716.35541666439</v>
      </c>
      <c r="AV275" s="44">
        <f t="shared" ref="AV275:CL275" si="142">SUM(AV262:AV274)</f>
        <v>0</v>
      </c>
      <c r="AW275" s="44">
        <f t="shared" si="142"/>
        <v>0</v>
      </c>
      <c r="AX275" s="44">
        <f t="shared" si="142"/>
        <v>0</v>
      </c>
      <c r="AY275" s="44">
        <f t="shared" si="142"/>
        <v>0</v>
      </c>
      <c r="AZ275" s="44">
        <f t="shared" si="142"/>
        <v>0</v>
      </c>
      <c r="BA275" s="44">
        <f t="shared" si="142"/>
        <v>0</v>
      </c>
      <c r="BB275" s="44">
        <f t="shared" si="142"/>
        <v>0</v>
      </c>
      <c r="BC275" s="44">
        <f t="shared" si="142"/>
        <v>0</v>
      </c>
      <c r="BD275" s="44">
        <f t="shared" si="142"/>
        <v>0</v>
      </c>
      <c r="BE275" s="44">
        <f t="shared" si="142"/>
        <v>0</v>
      </c>
      <c r="BF275" s="44">
        <f t="shared" si="142"/>
        <v>0</v>
      </c>
      <c r="BG275" s="44">
        <f t="shared" si="142"/>
        <v>0</v>
      </c>
      <c r="BH275" s="44">
        <f t="shared" si="142"/>
        <v>0</v>
      </c>
      <c r="BI275" s="44">
        <f t="shared" si="142"/>
        <v>0</v>
      </c>
      <c r="BJ275" s="44">
        <f t="shared" si="142"/>
        <v>0</v>
      </c>
      <c r="BK275" s="44">
        <f t="shared" si="142"/>
        <v>0</v>
      </c>
      <c r="BL275" s="44">
        <f t="shared" si="142"/>
        <v>0</v>
      </c>
      <c r="BM275" s="44">
        <f t="shared" si="142"/>
        <v>0</v>
      </c>
      <c r="BN275" s="44">
        <f t="shared" si="142"/>
        <v>0</v>
      </c>
      <c r="BO275" s="44">
        <f t="shared" si="142"/>
        <v>0</v>
      </c>
      <c r="BP275" s="44">
        <f t="shared" si="142"/>
        <v>0</v>
      </c>
      <c r="BQ275" s="44">
        <f t="shared" si="142"/>
        <v>0</v>
      </c>
      <c r="BR275" s="44">
        <f t="shared" si="142"/>
        <v>0</v>
      </c>
      <c r="BS275" s="44">
        <f t="shared" si="142"/>
        <v>0</v>
      </c>
      <c r="BT275" s="44">
        <f t="shared" si="142"/>
        <v>0</v>
      </c>
      <c r="BU275" s="44">
        <f t="shared" si="142"/>
        <v>0</v>
      </c>
      <c r="BV275" s="44">
        <f t="shared" si="142"/>
        <v>0</v>
      </c>
      <c r="BW275" s="44">
        <f t="shared" si="142"/>
        <v>0</v>
      </c>
      <c r="BX275" s="44">
        <f t="shared" si="142"/>
        <v>0</v>
      </c>
      <c r="BY275" s="44">
        <f t="shared" si="142"/>
        <v>0</v>
      </c>
      <c r="BZ275" s="44">
        <f t="shared" si="142"/>
        <v>0</v>
      </c>
      <c r="CA275" s="44">
        <f t="shared" si="142"/>
        <v>3485202.4999999995</v>
      </c>
      <c r="CB275" s="83">
        <f t="shared" si="142"/>
        <v>0</v>
      </c>
      <c r="CC275" s="44">
        <f t="shared" si="142"/>
        <v>0</v>
      </c>
      <c r="CD275" s="44">
        <f t="shared" si="142"/>
        <v>0</v>
      </c>
      <c r="CE275" s="44">
        <f t="shared" si="142"/>
        <v>0</v>
      </c>
      <c r="CF275" s="44">
        <f t="shared" si="142"/>
        <v>0</v>
      </c>
      <c r="CG275" s="44">
        <f t="shared" si="142"/>
        <v>0</v>
      </c>
      <c r="CH275" s="44">
        <f t="shared" si="142"/>
        <v>0</v>
      </c>
      <c r="CI275" s="44">
        <f t="shared" si="142"/>
        <v>0</v>
      </c>
      <c r="CJ275" s="44">
        <f t="shared" si="142"/>
        <v>3485202.4999999995</v>
      </c>
      <c r="CK275" s="44">
        <f t="shared" si="142"/>
        <v>4137918.8554166644</v>
      </c>
      <c r="CL275" s="44">
        <f t="shared" si="142"/>
        <v>62558343.920416661</v>
      </c>
      <c r="CN275" s="38"/>
      <c r="CO275" s="38"/>
    </row>
    <row r="276" spans="1:93" x14ac:dyDescent="0.25">
      <c r="A276" s="22">
        <f t="shared" si="133"/>
        <v>267</v>
      </c>
      <c r="B276" s="225"/>
      <c r="C276" s="68" t="s">
        <v>307</v>
      </c>
      <c r="D276" s="53">
        <v>360</v>
      </c>
      <c r="E276" s="19">
        <v>1704569.3799999992</v>
      </c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>
        <v>0</v>
      </c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>
        <f t="shared" ref="AU276:AU285" si="143">SUM(F276:AT276)</f>
        <v>0</v>
      </c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>
        <v>0</v>
      </c>
      <c r="BY276" s="19">
        <v>0</v>
      </c>
      <c r="BZ276" s="19">
        <v>0</v>
      </c>
      <c r="CA276" s="19">
        <v>0</v>
      </c>
      <c r="CB276" s="19"/>
      <c r="CC276" s="19"/>
      <c r="CD276" s="19"/>
      <c r="CE276" s="19"/>
      <c r="CF276" s="19"/>
      <c r="CG276" s="19"/>
      <c r="CH276" s="19"/>
      <c r="CI276" s="19"/>
      <c r="CJ276" s="19">
        <f t="shared" ref="CJ276:CJ285" si="144">SUM(AV276:CI276)</f>
        <v>0</v>
      </c>
      <c r="CK276" s="19">
        <f t="shared" si="132"/>
        <v>0</v>
      </c>
      <c r="CL276" s="19">
        <f t="shared" ref="CL276:CL285" si="145">CK276+E276</f>
        <v>1704569.3799999992</v>
      </c>
      <c r="CN276" s="38"/>
      <c r="CO276" s="38"/>
    </row>
    <row r="277" spans="1:93" x14ac:dyDescent="0.25">
      <c r="A277" s="22">
        <f t="shared" si="133"/>
        <v>268</v>
      </c>
      <c r="B277" s="225"/>
      <c r="C277" s="68" t="s">
        <v>308</v>
      </c>
      <c r="D277" s="53">
        <v>361</v>
      </c>
      <c r="E277" s="19">
        <v>4155602.1199999996</v>
      </c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>
        <v>136960.78958332539</v>
      </c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>
        <f t="shared" si="143"/>
        <v>136960.78958332539</v>
      </c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>
        <v>0</v>
      </c>
      <c r="BY277" s="19">
        <v>0</v>
      </c>
      <c r="BZ277" s="19">
        <v>0</v>
      </c>
      <c r="CA277" s="19">
        <v>0</v>
      </c>
      <c r="CB277" s="19"/>
      <c r="CC277" s="19"/>
      <c r="CD277" s="19"/>
      <c r="CE277" s="19"/>
      <c r="CF277" s="19"/>
      <c r="CG277" s="19"/>
      <c r="CH277" s="19"/>
      <c r="CI277" s="19"/>
      <c r="CJ277" s="19">
        <f t="shared" si="144"/>
        <v>0</v>
      </c>
      <c r="CK277" s="19">
        <f t="shared" si="132"/>
        <v>136960.78958332539</v>
      </c>
      <c r="CL277" s="19">
        <f t="shared" si="145"/>
        <v>4292562.9095833246</v>
      </c>
      <c r="CN277" s="38"/>
      <c r="CO277" s="38"/>
    </row>
    <row r="278" spans="1:93" x14ac:dyDescent="0.25">
      <c r="A278" s="22">
        <f t="shared" si="133"/>
        <v>269</v>
      </c>
      <c r="B278" s="225"/>
      <c r="C278" s="68" t="s">
        <v>325</v>
      </c>
      <c r="D278" s="53">
        <v>362</v>
      </c>
      <c r="E278" s="19">
        <v>3683221.39</v>
      </c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>
        <v>22907.892083317041</v>
      </c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>
        <f t="shared" si="143"/>
        <v>22907.892083317041</v>
      </c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>
        <v>0</v>
      </c>
      <c r="BY278" s="19">
        <v>0</v>
      </c>
      <c r="BZ278" s="19">
        <v>0</v>
      </c>
      <c r="CA278" s="19">
        <v>753551.64</v>
      </c>
      <c r="CB278" s="19"/>
      <c r="CC278" s="19"/>
      <c r="CD278" s="19"/>
      <c r="CE278" s="19"/>
      <c r="CF278" s="19"/>
      <c r="CG278" s="19"/>
      <c r="CH278" s="19"/>
      <c r="CI278" s="19"/>
      <c r="CJ278" s="19">
        <f t="shared" si="144"/>
        <v>753551.64</v>
      </c>
      <c r="CK278" s="19">
        <f t="shared" si="132"/>
        <v>776459.53208331706</v>
      </c>
      <c r="CL278" s="19">
        <f t="shared" si="145"/>
        <v>4459680.9220833173</v>
      </c>
      <c r="CN278" s="38"/>
      <c r="CO278" s="38"/>
    </row>
    <row r="279" spans="1:93" x14ac:dyDescent="0.25">
      <c r="A279" s="22">
        <f t="shared" si="133"/>
        <v>270</v>
      </c>
      <c r="B279" s="225"/>
      <c r="C279" s="68" t="s">
        <v>322</v>
      </c>
      <c r="D279" s="53">
        <v>363</v>
      </c>
      <c r="E279" s="19">
        <v>3984038.93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>
        <v>995.99708333238959</v>
      </c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>
        <f t="shared" si="143"/>
        <v>995.99708333238959</v>
      </c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>
        <v>0</v>
      </c>
      <c r="BY279" s="19">
        <v>0</v>
      </c>
      <c r="BZ279" s="19">
        <v>0</v>
      </c>
      <c r="CA279" s="19">
        <v>0</v>
      </c>
      <c r="CB279" s="19"/>
      <c r="CC279" s="19"/>
      <c r="CD279" s="19"/>
      <c r="CE279" s="19"/>
      <c r="CF279" s="19"/>
      <c r="CG279" s="19"/>
      <c r="CH279" s="19"/>
      <c r="CI279" s="19"/>
      <c r="CJ279" s="19">
        <f t="shared" si="144"/>
        <v>0</v>
      </c>
      <c r="CK279" s="19">
        <f t="shared" si="132"/>
        <v>995.99708333238959</v>
      </c>
      <c r="CL279" s="19">
        <f t="shared" si="145"/>
        <v>3985034.9270833326</v>
      </c>
      <c r="CN279" s="38"/>
      <c r="CO279" s="38"/>
    </row>
    <row r="280" spans="1:93" x14ac:dyDescent="0.25">
      <c r="A280" s="22">
        <f t="shared" si="133"/>
        <v>271</v>
      </c>
      <c r="B280" s="225"/>
      <c r="C280" s="68" t="s">
        <v>326</v>
      </c>
      <c r="D280" s="54">
        <v>363.1</v>
      </c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>
        <f t="shared" si="143"/>
        <v>0</v>
      </c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>
        <v>0</v>
      </c>
      <c r="BY280" s="19">
        <v>0</v>
      </c>
      <c r="BZ280" s="19">
        <v>0</v>
      </c>
      <c r="CA280" s="19">
        <v>0</v>
      </c>
      <c r="CB280" s="19"/>
      <c r="CC280" s="19"/>
      <c r="CD280" s="19"/>
      <c r="CE280" s="19"/>
      <c r="CF280" s="19"/>
      <c r="CG280" s="19"/>
      <c r="CH280" s="19"/>
      <c r="CI280" s="19"/>
      <c r="CJ280" s="19">
        <f t="shared" si="144"/>
        <v>0</v>
      </c>
      <c r="CK280" s="19">
        <f t="shared" si="132"/>
        <v>0</v>
      </c>
      <c r="CL280" s="19">
        <f t="shared" si="145"/>
        <v>0</v>
      </c>
      <c r="CN280" s="38"/>
      <c r="CO280" s="38"/>
    </row>
    <row r="281" spans="1:93" x14ac:dyDescent="0.25">
      <c r="A281" s="22">
        <f t="shared" si="133"/>
        <v>272</v>
      </c>
      <c r="B281" s="225"/>
      <c r="C281" s="68" t="s">
        <v>327</v>
      </c>
      <c r="D281" s="54">
        <v>363.2</v>
      </c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>
        <f t="shared" si="143"/>
        <v>0</v>
      </c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>
        <v>0</v>
      </c>
      <c r="BY281" s="19">
        <v>0</v>
      </c>
      <c r="BZ281" s="19">
        <v>0</v>
      </c>
      <c r="CA281" s="19">
        <v>0</v>
      </c>
      <c r="CB281" s="19"/>
      <c r="CC281" s="19"/>
      <c r="CD281" s="19"/>
      <c r="CE281" s="19"/>
      <c r="CF281" s="19"/>
      <c r="CG281" s="19"/>
      <c r="CH281" s="19"/>
      <c r="CI281" s="19"/>
      <c r="CJ281" s="19">
        <f t="shared" si="144"/>
        <v>0</v>
      </c>
      <c r="CK281" s="19">
        <f t="shared" si="132"/>
        <v>0</v>
      </c>
      <c r="CL281" s="19">
        <f t="shared" si="145"/>
        <v>0</v>
      </c>
      <c r="CN281" s="38"/>
      <c r="CO281" s="38"/>
    </row>
    <row r="282" spans="1:93" x14ac:dyDescent="0.25">
      <c r="A282" s="22">
        <f t="shared" si="133"/>
        <v>273</v>
      </c>
      <c r="B282" s="225"/>
      <c r="C282" s="68" t="s">
        <v>328</v>
      </c>
      <c r="D282" s="54">
        <v>363.3</v>
      </c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>
        <f t="shared" si="143"/>
        <v>0</v>
      </c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>
        <v>0</v>
      </c>
      <c r="BY282" s="19">
        <v>0</v>
      </c>
      <c r="BZ282" s="19">
        <v>0</v>
      </c>
      <c r="CA282" s="19">
        <v>0</v>
      </c>
      <c r="CB282" s="19"/>
      <c r="CC282" s="19"/>
      <c r="CD282" s="19"/>
      <c r="CE282" s="19"/>
      <c r="CF282" s="19"/>
      <c r="CG282" s="19"/>
      <c r="CH282" s="19"/>
      <c r="CI282" s="19"/>
      <c r="CJ282" s="19">
        <f t="shared" si="144"/>
        <v>0</v>
      </c>
      <c r="CK282" s="19">
        <f t="shared" si="132"/>
        <v>0</v>
      </c>
      <c r="CL282" s="19">
        <f t="shared" si="145"/>
        <v>0</v>
      </c>
      <c r="CN282" s="38"/>
      <c r="CO282" s="38"/>
    </row>
    <row r="283" spans="1:93" x14ac:dyDescent="0.25">
      <c r="A283" s="22">
        <f t="shared" si="133"/>
        <v>274</v>
      </c>
      <c r="B283" s="225"/>
      <c r="C283" s="68" t="s">
        <v>329</v>
      </c>
      <c r="D283" s="54">
        <v>363.4</v>
      </c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>
        <f t="shared" si="143"/>
        <v>0</v>
      </c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>
        <f t="shared" si="144"/>
        <v>0</v>
      </c>
      <c r="CK283" s="19">
        <f t="shared" si="132"/>
        <v>0</v>
      </c>
      <c r="CL283" s="19">
        <f t="shared" si="145"/>
        <v>0</v>
      </c>
      <c r="CN283" s="38"/>
      <c r="CO283" s="38"/>
    </row>
    <row r="284" spans="1:93" x14ac:dyDescent="0.25">
      <c r="A284" s="22">
        <f t="shared" si="133"/>
        <v>275</v>
      </c>
      <c r="B284" s="225"/>
      <c r="C284" s="68" t="s">
        <v>330</v>
      </c>
      <c r="D284" s="54">
        <v>363.5</v>
      </c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>
        <f t="shared" si="143"/>
        <v>0</v>
      </c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>
        <f t="shared" si="144"/>
        <v>0</v>
      </c>
      <c r="CK284" s="19">
        <f t="shared" si="132"/>
        <v>0</v>
      </c>
      <c r="CL284" s="19">
        <f t="shared" si="145"/>
        <v>0</v>
      </c>
      <c r="CN284" s="38"/>
      <c r="CO284" s="38"/>
    </row>
    <row r="285" spans="1:93" x14ac:dyDescent="0.25">
      <c r="A285" s="22">
        <f t="shared" si="133"/>
        <v>276</v>
      </c>
      <c r="B285" s="225"/>
      <c r="C285" s="68" t="s">
        <v>331</v>
      </c>
      <c r="D285" s="54">
        <v>363.6</v>
      </c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>
        <f t="shared" si="143"/>
        <v>0</v>
      </c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>
        <f t="shared" si="144"/>
        <v>0</v>
      </c>
      <c r="CK285" s="19">
        <f t="shared" si="132"/>
        <v>0</v>
      </c>
      <c r="CL285" s="19">
        <f t="shared" si="145"/>
        <v>0</v>
      </c>
      <c r="CN285" s="38"/>
      <c r="CO285" s="38"/>
    </row>
    <row r="286" spans="1:93" x14ac:dyDescent="0.25">
      <c r="A286" s="22">
        <f t="shared" si="133"/>
        <v>277</v>
      </c>
      <c r="B286" s="225"/>
      <c r="C286" s="229" t="s">
        <v>332</v>
      </c>
      <c r="D286" s="230"/>
      <c r="E286" s="44">
        <f t="shared" ref="E286:CL286" si="146">SUM(E276:E285)</f>
        <v>13527431.819999998</v>
      </c>
      <c r="F286" s="44">
        <f t="shared" si="146"/>
        <v>0</v>
      </c>
      <c r="G286" s="44">
        <f t="shared" si="146"/>
        <v>0</v>
      </c>
      <c r="H286" s="44">
        <f t="shared" si="146"/>
        <v>0</v>
      </c>
      <c r="I286" s="44">
        <f t="shared" si="146"/>
        <v>0</v>
      </c>
      <c r="J286" s="44">
        <f t="shared" si="146"/>
        <v>0</v>
      </c>
      <c r="K286" s="44">
        <f t="shared" si="146"/>
        <v>0</v>
      </c>
      <c r="L286" s="44">
        <f t="shared" si="146"/>
        <v>0</v>
      </c>
      <c r="M286" s="44">
        <f t="shared" si="146"/>
        <v>0</v>
      </c>
      <c r="N286" s="44">
        <f t="shared" si="146"/>
        <v>0</v>
      </c>
      <c r="O286" s="44">
        <f t="shared" si="146"/>
        <v>0</v>
      </c>
      <c r="P286" s="44">
        <f t="shared" si="146"/>
        <v>0</v>
      </c>
      <c r="Q286" s="44">
        <f t="shared" si="146"/>
        <v>0</v>
      </c>
      <c r="R286" s="44">
        <f t="shared" si="146"/>
        <v>0</v>
      </c>
      <c r="S286" s="44">
        <f t="shared" si="146"/>
        <v>0</v>
      </c>
      <c r="T286" s="44">
        <f t="shared" si="146"/>
        <v>0</v>
      </c>
      <c r="U286" s="44">
        <f t="shared" si="146"/>
        <v>0</v>
      </c>
      <c r="V286" s="44">
        <f t="shared" si="146"/>
        <v>0</v>
      </c>
      <c r="W286" s="44">
        <f t="shared" si="146"/>
        <v>0</v>
      </c>
      <c r="X286" s="44">
        <f t="shared" si="146"/>
        <v>160864.67874997482</v>
      </c>
      <c r="Y286" s="44">
        <f t="shared" si="146"/>
        <v>0</v>
      </c>
      <c r="Z286" s="44">
        <f t="shared" si="146"/>
        <v>0</v>
      </c>
      <c r="AA286" s="44">
        <f t="shared" si="146"/>
        <v>0</v>
      </c>
      <c r="AB286" s="44">
        <f t="shared" si="146"/>
        <v>0</v>
      </c>
      <c r="AC286" s="44">
        <f t="shared" si="146"/>
        <v>0</v>
      </c>
      <c r="AD286" s="44">
        <f t="shared" si="146"/>
        <v>0</v>
      </c>
      <c r="AE286" s="44">
        <f t="shared" si="146"/>
        <v>0</v>
      </c>
      <c r="AF286" s="44">
        <f t="shared" si="146"/>
        <v>0</v>
      </c>
      <c r="AG286" s="44">
        <f t="shared" si="146"/>
        <v>0</v>
      </c>
      <c r="AH286" s="44">
        <f t="shared" si="146"/>
        <v>0</v>
      </c>
      <c r="AI286" s="44">
        <f t="shared" si="146"/>
        <v>0</v>
      </c>
      <c r="AJ286" s="44">
        <f t="shared" si="146"/>
        <v>0</v>
      </c>
      <c r="AK286" s="44">
        <f t="shared" si="146"/>
        <v>0</v>
      </c>
      <c r="AL286" s="44">
        <f t="shared" si="146"/>
        <v>0</v>
      </c>
      <c r="AM286" s="44">
        <f t="shared" si="146"/>
        <v>0</v>
      </c>
      <c r="AN286" s="44">
        <f t="shared" si="146"/>
        <v>0</v>
      </c>
      <c r="AO286" s="44">
        <f t="shared" si="146"/>
        <v>0</v>
      </c>
      <c r="AP286" s="44"/>
      <c r="AQ286" s="44">
        <f t="shared" si="146"/>
        <v>0</v>
      </c>
      <c r="AR286" s="44">
        <f t="shared" si="146"/>
        <v>0</v>
      </c>
      <c r="AS286" s="44">
        <f t="shared" si="146"/>
        <v>0</v>
      </c>
      <c r="AT286" s="44">
        <f t="shared" si="146"/>
        <v>0</v>
      </c>
      <c r="AU286" s="44">
        <f t="shared" si="146"/>
        <v>160864.67874997482</v>
      </c>
      <c r="AV286" s="44">
        <f t="shared" si="146"/>
        <v>0</v>
      </c>
      <c r="AW286" s="44">
        <f t="shared" si="146"/>
        <v>0</v>
      </c>
      <c r="AX286" s="44">
        <f t="shared" si="146"/>
        <v>0</v>
      </c>
      <c r="AY286" s="44">
        <f t="shared" si="146"/>
        <v>0</v>
      </c>
      <c r="AZ286" s="44">
        <f t="shared" si="146"/>
        <v>0</v>
      </c>
      <c r="BA286" s="44">
        <f t="shared" si="146"/>
        <v>0</v>
      </c>
      <c r="BB286" s="44">
        <f t="shared" si="146"/>
        <v>0</v>
      </c>
      <c r="BC286" s="44">
        <f t="shared" si="146"/>
        <v>0</v>
      </c>
      <c r="BD286" s="44">
        <f t="shared" si="146"/>
        <v>0</v>
      </c>
      <c r="BE286" s="44">
        <f t="shared" si="146"/>
        <v>0</v>
      </c>
      <c r="BF286" s="44">
        <f t="shared" si="146"/>
        <v>0</v>
      </c>
      <c r="BG286" s="44">
        <f t="shared" si="146"/>
        <v>0</v>
      </c>
      <c r="BH286" s="44">
        <f t="shared" si="146"/>
        <v>0</v>
      </c>
      <c r="BI286" s="44">
        <f t="shared" si="146"/>
        <v>0</v>
      </c>
      <c r="BJ286" s="44">
        <f t="shared" si="146"/>
        <v>0</v>
      </c>
      <c r="BK286" s="44">
        <f t="shared" si="146"/>
        <v>0</v>
      </c>
      <c r="BL286" s="44">
        <f t="shared" si="146"/>
        <v>0</v>
      </c>
      <c r="BM286" s="44">
        <f t="shared" si="146"/>
        <v>0</v>
      </c>
      <c r="BN286" s="44">
        <f t="shared" si="146"/>
        <v>0</v>
      </c>
      <c r="BO286" s="44">
        <f t="shared" si="146"/>
        <v>0</v>
      </c>
      <c r="BP286" s="44">
        <f t="shared" si="146"/>
        <v>0</v>
      </c>
      <c r="BQ286" s="44">
        <f t="shared" si="146"/>
        <v>0</v>
      </c>
      <c r="BR286" s="44">
        <f t="shared" si="146"/>
        <v>0</v>
      </c>
      <c r="BS286" s="44">
        <f t="shared" si="146"/>
        <v>0</v>
      </c>
      <c r="BT286" s="44">
        <f t="shared" si="146"/>
        <v>0</v>
      </c>
      <c r="BU286" s="44">
        <f t="shared" si="146"/>
        <v>0</v>
      </c>
      <c r="BV286" s="44">
        <f t="shared" si="146"/>
        <v>0</v>
      </c>
      <c r="BW286" s="44">
        <f t="shared" si="146"/>
        <v>0</v>
      </c>
      <c r="BX286" s="44">
        <f t="shared" si="146"/>
        <v>0</v>
      </c>
      <c r="BY286" s="44">
        <f t="shared" si="146"/>
        <v>0</v>
      </c>
      <c r="BZ286" s="44">
        <f t="shared" si="146"/>
        <v>0</v>
      </c>
      <c r="CA286" s="44">
        <f t="shared" si="146"/>
        <v>753551.64</v>
      </c>
      <c r="CB286" s="44">
        <f t="shared" si="146"/>
        <v>0</v>
      </c>
      <c r="CC286" s="44">
        <f t="shared" si="146"/>
        <v>0</v>
      </c>
      <c r="CD286" s="44">
        <f t="shared" si="146"/>
        <v>0</v>
      </c>
      <c r="CE286" s="44">
        <f t="shared" si="146"/>
        <v>0</v>
      </c>
      <c r="CF286" s="44">
        <f t="shared" si="146"/>
        <v>0</v>
      </c>
      <c r="CG286" s="44">
        <f t="shared" si="146"/>
        <v>0</v>
      </c>
      <c r="CH286" s="44">
        <f t="shared" si="146"/>
        <v>0</v>
      </c>
      <c r="CI286" s="44">
        <f t="shared" si="146"/>
        <v>0</v>
      </c>
      <c r="CJ286" s="44">
        <f t="shared" si="146"/>
        <v>753551.64</v>
      </c>
      <c r="CK286" s="44">
        <f t="shared" si="146"/>
        <v>914416.31874997483</v>
      </c>
      <c r="CL286" s="44">
        <f t="shared" si="146"/>
        <v>14441848.138749972</v>
      </c>
      <c r="CN286" s="38"/>
      <c r="CO286" s="38"/>
    </row>
    <row r="287" spans="1:93" x14ac:dyDescent="0.25">
      <c r="A287" s="22">
        <f t="shared" si="133"/>
        <v>278</v>
      </c>
      <c r="B287" s="225"/>
      <c r="C287" s="68" t="s">
        <v>333</v>
      </c>
      <c r="D287" s="54">
        <v>364.1</v>
      </c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>
        <f t="shared" ref="AU287:AU295" si="147">SUM(F287:AT287)</f>
        <v>0</v>
      </c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>
        <f t="shared" ref="CJ287:CJ295" si="148">SUM(AV287:CI287)</f>
        <v>0</v>
      </c>
      <c r="CK287" s="19">
        <f t="shared" si="132"/>
        <v>0</v>
      </c>
      <c r="CL287" s="19">
        <f t="shared" ref="CL287:CL295" si="149">CK287+E287</f>
        <v>0</v>
      </c>
      <c r="CN287" s="38"/>
      <c r="CO287" s="38"/>
    </row>
    <row r="288" spans="1:93" x14ac:dyDescent="0.25">
      <c r="A288" s="22">
        <f t="shared" si="133"/>
        <v>279</v>
      </c>
      <c r="B288" s="225"/>
      <c r="C288" s="68" t="s">
        <v>334</v>
      </c>
      <c r="D288" s="54">
        <v>364.2</v>
      </c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>
        <f t="shared" si="147"/>
        <v>0</v>
      </c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>
        <f t="shared" si="148"/>
        <v>0</v>
      </c>
      <c r="CK288" s="19">
        <f t="shared" si="132"/>
        <v>0</v>
      </c>
      <c r="CL288" s="19">
        <f t="shared" si="149"/>
        <v>0</v>
      </c>
      <c r="CN288" s="38"/>
      <c r="CO288" s="38"/>
    </row>
    <row r="289" spans="1:93" x14ac:dyDescent="0.25">
      <c r="A289" s="22">
        <f t="shared" si="133"/>
        <v>280</v>
      </c>
      <c r="B289" s="225"/>
      <c r="C289" s="68" t="s">
        <v>335</v>
      </c>
      <c r="D289" s="54">
        <v>364.3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>
        <f t="shared" si="147"/>
        <v>0</v>
      </c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>
        <f t="shared" si="148"/>
        <v>0</v>
      </c>
      <c r="CK289" s="19">
        <f t="shared" si="132"/>
        <v>0</v>
      </c>
      <c r="CL289" s="19">
        <f t="shared" si="149"/>
        <v>0</v>
      </c>
      <c r="CN289" s="38"/>
      <c r="CO289" s="38"/>
    </row>
    <row r="290" spans="1:93" x14ac:dyDescent="0.25">
      <c r="A290" s="22">
        <f t="shared" si="133"/>
        <v>281</v>
      </c>
      <c r="B290" s="225"/>
      <c r="C290" s="68" t="s">
        <v>336</v>
      </c>
      <c r="D290" s="54">
        <v>364.4</v>
      </c>
      <c r="E290" s="19">
        <v>970580.63000000024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>
        <v>0</v>
      </c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>
        <f t="shared" si="147"/>
        <v>0</v>
      </c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  <c r="BZ290" s="19"/>
      <c r="CA290" s="19"/>
      <c r="CB290" s="19"/>
      <c r="CC290" s="19"/>
      <c r="CD290" s="19"/>
      <c r="CE290" s="19"/>
      <c r="CF290" s="19"/>
      <c r="CG290" s="19"/>
      <c r="CH290" s="19"/>
      <c r="CI290" s="19"/>
      <c r="CJ290" s="19">
        <f t="shared" si="148"/>
        <v>0</v>
      </c>
      <c r="CK290" s="19">
        <f t="shared" si="132"/>
        <v>0</v>
      </c>
      <c r="CL290" s="19">
        <f t="shared" si="149"/>
        <v>970580.63000000024</v>
      </c>
      <c r="CN290" s="38"/>
      <c r="CO290" s="38"/>
    </row>
    <row r="291" spans="1:93" x14ac:dyDescent="0.25">
      <c r="A291" s="22">
        <f t="shared" si="133"/>
        <v>282</v>
      </c>
      <c r="B291" s="225"/>
      <c r="C291" s="68" t="s">
        <v>329</v>
      </c>
      <c r="D291" s="54">
        <v>364.5</v>
      </c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>
        <f t="shared" si="147"/>
        <v>0</v>
      </c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  <c r="BZ291" s="19"/>
      <c r="CA291" s="19"/>
      <c r="CB291" s="19"/>
      <c r="CC291" s="19"/>
      <c r="CD291" s="19"/>
      <c r="CE291" s="19"/>
      <c r="CF291" s="19"/>
      <c r="CG291" s="19"/>
      <c r="CH291" s="19"/>
      <c r="CI291" s="19"/>
      <c r="CJ291" s="19">
        <f t="shared" si="148"/>
        <v>0</v>
      </c>
      <c r="CK291" s="19">
        <f t="shared" si="132"/>
        <v>0</v>
      </c>
      <c r="CL291" s="19">
        <f t="shared" si="149"/>
        <v>0</v>
      </c>
      <c r="CN291" s="38"/>
      <c r="CO291" s="38"/>
    </row>
    <row r="292" spans="1:93" x14ac:dyDescent="0.25">
      <c r="A292" s="22">
        <f t="shared" si="133"/>
        <v>283</v>
      </c>
      <c r="B292" s="225"/>
      <c r="C292" s="68" t="s">
        <v>337</v>
      </c>
      <c r="D292" s="54">
        <v>364.6</v>
      </c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>
        <f t="shared" si="147"/>
        <v>0</v>
      </c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>
        <f t="shared" si="148"/>
        <v>0</v>
      </c>
      <c r="CK292" s="19">
        <f t="shared" si="132"/>
        <v>0</v>
      </c>
      <c r="CL292" s="19">
        <f t="shared" si="149"/>
        <v>0</v>
      </c>
      <c r="CN292" s="38"/>
      <c r="CO292" s="38"/>
    </row>
    <row r="293" spans="1:93" x14ac:dyDescent="0.25">
      <c r="A293" s="22">
        <f t="shared" si="133"/>
        <v>284</v>
      </c>
      <c r="B293" s="225"/>
      <c r="C293" s="68" t="s">
        <v>338</v>
      </c>
      <c r="D293" s="54">
        <v>364.7</v>
      </c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>
        <f t="shared" si="147"/>
        <v>0</v>
      </c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>
        <f t="shared" si="148"/>
        <v>0</v>
      </c>
      <c r="CK293" s="19">
        <f t="shared" si="132"/>
        <v>0</v>
      </c>
      <c r="CL293" s="19">
        <f t="shared" si="149"/>
        <v>0</v>
      </c>
      <c r="CN293" s="38"/>
      <c r="CO293" s="38"/>
    </row>
    <row r="294" spans="1:93" x14ac:dyDescent="0.25">
      <c r="A294" s="22">
        <f t="shared" si="133"/>
        <v>285</v>
      </c>
      <c r="B294" s="225"/>
      <c r="C294" s="68" t="s">
        <v>330</v>
      </c>
      <c r="D294" s="54">
        <v>364.8</v>
      </c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>
        <f t="shared" si="147"/>
        <v>0</v>
      </c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  <c r="BW294" s="19"/>
      <c r="BX294" s="19"/>
      <c r="BY294" s="19"/>
      <c r="BZ294" s="19"/>
      <c r="CA294" s="19"/>
      <c r="CB294" s="19"/>
      <c r="CC294" s="19"/>
      <c r="CD294" s="19"/>
      <c r="CE294" s="19"/>
      <c r="CF294" s="19"/>
      <c r="CG294" s="19"/>
      <c r="CH294" s="19"/>
      <c r="CI294" s="19"/>
      <c r="CJ294" s="19">
        <f t="shared" si="148"/>
        <v>0</v>
      </c>
      <c r="CK294" s="19">
        <f t="shared" si="132"/>
        <v>0</v>
      </c>
      <c r="CL294" s="19">
        <f t="shared" si="149"/>
        <v>0</v>
      </c>
      <c r="CN294" s="38"/>
      <c r="CO294" s="38"/>
    </row>
    <row r="295" spans="1:93" x14ac:dyDescent="0.25">
      <c r="A295" s="22">
        <f t="shared" si="133"/>
        <v>286</v>
      </c>
      <c r="B295" s="225"/>
      <c r="C295" s="68" t="s">
        <v>339</v>
      </c>
      <c r="D295" s="54">
        <v>364.9</v>
      </c>
      <c r="E295" s="19">
        <v>3237249.8799999994</v>
      </c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>
        <v>0</v>
      </c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>
        <f t="shared" si="147"/>
        <v>0</v>
      </c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>
        <v>0</v>
      </c>
      <c r="BY295" s="19">
        <v>0</v>
      </c>
      <c r="BZ295" s="19">
        <v>0</v>
      </c>
      <c r="CA295" s="19">
        <v>0</v>
      </c>
      <c r="CB295" s="19"/>
      <c r="CC295" s="19"/>
      <c r="CD295" s="19"/>
      <c r="CE295" s="19"/>
      <c r="CF295" s="19"/>
      <c r="CG295" s="19"/>
      <c r="CH295" s="19"/>
      <c r="CI295" s="19"/>
      <c r="CJ295" s="19">
        <f t="shared" si="148"/>
        <v>0</v>
      </c>
      <c r="CK295" s="19">
        <f t="shared" si="132"/>
        <v>0</v>
      </c>
      <c r="CL295" s="19">
        <f t="shared" si="149"/>
        <v>3237249.8799999994</v>
      </c>
      <c r="CN295" s="38"/>
      <c r="CO295" s="38"/>
    </row>
    <row r="296" spans="1:93" x14ac:dyDescent="0.25">
      <c r="A296" s="22">
        <f t="shared" si="133"/>
        <v>287</v>
      </c>
      <c r="B296" s="225"/>
      <c r="C296" s="229" t="s">
        <v>340</v>
      </c>
      <c r="D296" s="230"/>
      <c r="E296" s="44">
        <f t="shared" ref="E296:CL296" si="150">SUM(E287:E295)</f>
        <v>4207830.51</v>
      </c>
      <c r="F296" s="44">
        <f t="shared" si="150"/>
        <v>0</v>
      </c>
      <c r="G296" s="44">
        <f t="shared" si="150"/>
        <v>0</v>
      </c>
      <c r="H296" s="44">
        <f t="shared" si="150"/>
        <v>0</v>
      </c>
      <c r="I296" s="44">
        <f t="shared" si="150"/>
        <v>0</v>
      </c>
      <c r="J296" s="44">
        <f t="shared" si="150"/>
        <v>0</v>
      </c>
      <c r="K296" s="44">
        <f t="shared" si="150"/>
        <v>0</v>
      </c>
      <c r="L296" s="44">
        <f t="shared" si="150"/>
        <v>0</v>
      </c>
      <c r="M296" s="44">
        <f t="shared" si="150"/>
        <v>0</v>
      </c>
      <c r="N296" s="44">
        <f t="shared" si="150"/>
        <v>0</v>
      </c>
      <c r="O296" s="44">
        <f t="shared" si="150"/>
        <v>0</v>
      </c>
      <c r="P296" s="44">
        <f t="shared" si="150"/>
        <v>0</v>
      </c>
      <c r="Q296" s="44">
        <f t="shared" si="150"/>
        <v>0</v>
      </c>
      <c r="R296" s="44">
        <f t="shared" si="150"/>
        <v>0</v>
      </c>
      <c r="S296" s="44">
        <f t="shared" si="150"/>
        <v>0</v>
      </c>
      <c r="T296" s="44">
        <f t="shared" si="150"/>
        <v>0</v>
      </c>
      <c r="U296" s="44">
        <f t="shared" si="150"/>
        <v>0</v>
      </c>
      <c r="V296" s="44">
        <f t="shared" si="150"/>
        <v>0</v>
      </c>
      <c r="W296" s="44">
        <f t="shared" si="150"/>
        <v>0</v>
      </c>
      <c r="X296" s="44">
        <f t="shared" si="150"/>
        <v>0</v>
      </c>
      <c r="Y296" s="44">
        <f t="shared" si="150"/>
        <v>0</v>
      </c>
      <c r="Z296" s="44">
        <f t="shared" si="150"/>
        <v>0</v>
      </c>
      <c r="AA296" s="44">
        <f t="shared" si="150"/>
        <v>0</v>
      </c>
      <c r="AB296" s="44">
        <f t="shared" si="150"/>
        <v>0</v>
      </c>
      <c r="AC296" s="44">
        <f t="shared" si="150"/>
        <v>0</v>
      </c>
      <c r="AD296" s="44">
        <f t="shared" si="150"/>
        <v>0</v>
      </c>
      <c r="AE296" s="44">
        <f t="shared" si="150"/>
        <v>0</v>
      </c>
      <c r="AF296" s="44">
        <f t="shared" si="150"/>
        <v>0</v>
      </c>
      <c r="AG296" s="44">
        <f t="shared" si="150"/>
        <v>0</v>
      </c>
      <c r="AH296" s="44">
        <f t="shared" si="150"/>
        <v>0</v>
      </c>
      <c r="AI296" s="44">
        <f t="shared" si="150"/>
        <v>0</v>
      </c>
      <c r="AJ296" s="44">
        <f t="shared" si="150"/>
        <v>0</v>
      </c>
      <c r="AK296" s="44">
        <f t="shared" si="150"/>
        <v>0</v>
      </c>
      <c r="AL296" s="44">
        <f t="shared" si="150"/>
        <v>0</v>
      </c>
      <c r="AM296" s="44">
        <f t="shared" si="150"/>
        <v>0</v>
      </c>
      <c r="AN296" s="44">
        <f t="shared" si="150"/>
        <v>0</v>
      </c>
      <c r="AO296" s="44">
        <f t="shared" si="150"/>
        <v>0</v>
      </c>
      <c r="AP296" s="44"/>
      <c r="AQ296" s="44">
        <f t="shared" si="150"/>
        <v>0</v>
      </c>
      <c r="AR296" s="44">
        <f t="shared" si="150"/>
        <v>0</v>
      </c>
      <c r="AS296" s="44">
        <f t="shared" si="150"/>
        <v>0</v>
      </c>
      <c r="AT296" s="44">
        <f t="shared" si="150"/>
        <v>0</v>
      </c>
      <c r="AU296" s="44">
        <f>SUM(AU287:AU295)</f>
        <v>0</v>
      </c>
      <c r="AV296" s="44">
        <f t="shared" si="150"/>
        <v>0</v>
      </c>
      <c r="AW296" s="44">
        <f t="shared" si="150"/>
        <v>0</v>
      </c>
      <c r="AX296" s="44">
        <f t="shared" si="150"/>
        <v>0</v>
      </c>
      <c r="AY296" s="44">
        <f t="shared" si="150"/>
        <v>0</v>
      </c>
      <c r="AZ296" s="44">
        <f t="shared" si="150"/>
        <v>0</v>
      </c>
      <c r="BA296" s="44">
        <f t="shared" si="150"/>
        <v>0</v>
      </c>
      <c r="BB296" s="44">
        <f t="shared" si="150"/>
        <v>0</v>
      </c>
      <c r="BC296" s="44">
        <f t="shared" si="150"/>
        <v>0</v>
      </c>
      <c r="BD296" s="44">
        <f t="shared" si="150"/>
        <v>0</v>
      </c>
      <c r="BE296" s="44">
        <f t="shared" si="150"/>
        <v>0</v>
      </c>
      <c r="BF296" s="44">
        <f t="shared" si="150"/>
        <v>0</v>
      </c>
      <c r="BG296" s="44">
        <f t="shared" si="150"/>
        <v>0</v>
      </c>
      <c r="BH296" s="44">
        <f t="shared" si="150"/>
        <v>0</v>
      </c>
      <c r="BI296" s="44">
        <f t="shared" si="150"/>
        <v>0</v>
      </c>
      <c r="BJ296" s="44">
        <f t="shared" si="150"/>
        <v>0</v>
      </c>
      <c r="BK296" s="44">
        <f t="shared" si="150"/>
        <v>0</v>
      </c>
      <c r="BL296" s="44">
        <f t="shared" si="150"/>
        <v>0</v>
      </c>
      <c r="BM296" s="44">
        <f t="shared" si="150"/>
        <v>0</v>
      </c>
      <c r="BN296" s="44">
        <f t="shared" si="150"/>
        <v>0</v>
      </c>
      <c r="BO296" s="44">
        <f t="shared" si="150"/>
        <v>0</v>
      </c>
      <c r="BP296" s="44">
        <f t="shared" si="150"/>
        <v>0</v>
      </c>
      <c r="BQ296" s="44">
        <f t="shared" si="150"/>
        <v>0</v>
      </c>
      <c r="BR296" s="44">
        <f t="shared" si="150"/>
        <v>0</v>
      </c>
      <c r="BS296" s="44">
        <f t="shared" si="150"/>
        <v>0</v>
      </c>
      <c r="BT296" s="44">
        <f t="shared" si="150"/>
        <v>0</v>
      </c>
      <c r="BU296" s="44">
        <f t="shared" si="150"/>
        <v>0</v>
      </c>
      <c r="BV296" s="44">
        <f t="shared" si="150"/>
        <v>0</v>
      </c>
      <c r="BW296" s="44">
        <f t="shared" si="150"/>
        <v>0</v>
      </c>
      <c r="BX296" s="44">
        <f t="shared" si="150"/>
        <v>0</v>
      </c>
      <c r="BY296" s="44">
        <f t="shared" si="150"/>
        <v>0</v>
      </c>
      <c r="BZ296" s="44">
        <f t="shared" si="150"/>
        <v>0</v>
      </c>
      <c r="CA296" s="44">
        <f t="shared" si="150"/>
        <v>0</v>
      </c>
      <c r="CB296" s="44">
        <f t="shared" si="150"/>
        <v>0</v>
      </c>
      <c r="CC296" s="44">
        <f t="shared" si="150"/>
        <v>0</v>
      </c>
      <c r="CD296" s="44">
        <f t="shared" si="150"/>
        <v>0</v>
      </c>
      <c r="CE296" s="44">
        <f t="shared" si="150"/>
        <v>0</v>
      </c>
      <c r="CF296" s="44">
        <f t="shared" si="150"/>
        <v>0</v>
      </c>
      <c r="CG296" s="44">
        <f t="shared" si="150"/>
        <v>0</v>
      </c>
      <c r="CH296" s="44">
        <f t="shared" si="150"/>
        <v>0</v>
      </c>
      <c r="CI296" s="44">
        <f t="shared" si="150"/>
        <v>0</v>
      </c>
      <c r="CJ296" s="44">
        <f t="shared" si="150"/>
        <v>0</v>
      </c>
      <c r="CK296" s="44">
        <f>SUM(CK287:CK295)</f>
        <v>0</v>
      </c>
      <c r="CL296" s="44">
        <f t="shared" si="150"/>
        <v>4207830.51</v>
      </c>
      <c r="CN296" s="38"/>
      <c r="CO296" s="38"/>
    </row>
    <row r="297" spans="1:93" x14ac:dyDescent="0.25">
      <c r="A297" s="22">
        <f t="shared" si="133"/>
        <v>288</v>
      </c>
      <c r="B297" s="225"/>
      <c r="C297" s="68" t="s">
        <v>307</v>
      </c>
      <c r="D297" s="54">
        <v>365.1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>
        <f t="shared" ref="AU297:AU305" si="151">SUM(F297:AT297)</f>
        <v>0</v>
      </c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  <c r="BW297" s="19"/>
      <c r="BX297" s="19"/>
      <c r="BY297" s="19"/>
      <c r="BZ297" s="19"/>
      <c r="CA297" s="19"/>
      <c r="CB297" s="19"/>
      <c r="CC297" s="19"/>
      <c r="CD297" s="19"/>
      <c r="CE297" s="19"/>
      <c r="CF297" s="19"/>
      <c r="CG297" s="19"/>
      <c r="CH297" s="19"/>
      <c r="CI297" s="19"/>
      <c r="CJ297" s="19">
        <f t="shared" ref="CJ297:CJ305" si="152">SUM(AV297:CI297)</f>
        <v>0</v>
      </c>
      <c r="CK297" s="19">
        <f t="shared" si="132"/>
        <v>0</v>
      </c>
      <c r="CL297" s="19">
        <f t="shared" ref="CL297:CL305" si="153">CK297+E297</f>
        <v>0</v>
      </c>
      <c r="CN297" s="38"/>
      <c r="CO297" s="38"/>
    </row>
    <row r="298" spans="1:93" x14ac:dyDescent="0.25">
      <c r="A298" s="22">
        <f t="shared" si="133"/>
        <v>289</v>
      </c>
      <c r="B298" s="225"/>
      <c r="C298" s="68" t="s">
        <v>314</v>
      </c>
      <c r="D298" s="54">
        <v>365.2</v>
      </c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>
        <f t="shared" si="151"/>
        <v>0</v>
      </c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>
        <f t="shared" si="152"/>
        <v>0</v>
      </c>
      <c r="CK298" s="19">
        <f t="shared" si="132"/>
        <v>0</v>
      </c>
      <c r="CL298" s="19">
        <f t="shared" si="153"/>
        <v>0</v>
      </c>
      <c r="CN298" s="38"/>
      <c r="CO298" s="38"/>
    </row>
    <row r="299" spans="1:93" x14ac:dyDescent="0.25">
      <c r="A299" s="22">
        <f t="shared" si="133"/>
        <v>290</v>
      </c>
      <c r="B299" s="225"/>
      <c r="C299" s="68" t="s">
        <v>308</v>
      </c>
      <c r="D299" s="53">
        <v>366</v>
      </c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>
        <f t="shared" si="151"/>
        <v>0</v>
      </c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  <c r="BZ299" s="19"/>
      <c r="CA299" s="19"/>
      <c r="CB299" s="19"/>
      <c r="CC299" s="19"/>
      <c r="CD299" s="19"/>
      <c r="CE299" s="19"/>
      <c r="CF299" s="19"/>
      <c r="CG299" s="19"/>
      <c r="CH299" s="19"/>
      <c r="CI299" s="19"/>
      <c r="CJ299" s="19">
        <f t="shared" si="152"/>
        <v>0</v>
      </c>
      <c r="CK299" s="19">
        <f t="shared" si="132"/>
        <v>0</v>
      </c>
      <c r="CL299" s="19">
        <f t="shared" si="153"/>
        <v>0</v>
      </c>
      <c r="CN299" s="38"/>
      <c r="CO299" s="38"/>
    </row>
    <row r="300" spans="1:93" x14ac:dyDescent="0.25">
      <c r="A300" s="22">
        <f t="shared" si="133"/>
        <v>291</v>
      </c>
      <c r="B300" s="225"/>
      <c r="C300" s="68" t="s">
        <v>341</v>
      </c>
      <c r="D300" s="53">
        <v>367</v>
      </c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>
        <f t="shared" si="151"/>
        <v>0</v>
      </c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  <c r="BZ300" s="19"/>
      <c r="CA300" s="19"/>
      <c r="CB300" s="19"/>
      <c r="CC300" s="19"/>
      <c r="CD300" s="19"/>
      <c r="CE300" s="19"/>
      <c r="CF300" s="19"/>
      <c r="CG300" s="19"/>
      <c r="CH300" s="19"/>
      <c r="CI300" s="19"/>
      <c r="CJ300" s="19">
        <f t="shared" si="152"/>
        <v>0</v>
      </c>
      <c r="CK300" s="19">
        <f t="shared" si="132"/>
        <v>0</v>
      </c>
      <c r="CL300" s="19">
        <f t="shared" si="153"/>
        <v>0</v>
      </c>
      <c r="CN300" s="38"/>
      <c r="CO300" s="38"/>
    </row>
    <row r="301" spans="1:93" x14ac:dyDescent="0.25">
      <c r="A301" s="22">
        <f t="shared" si="133"/>
        <v>292</v>
      </c>
      <c r="B301" s="225"/>
      <c r="C301" s="68" t="s">
        <v>320</v>
      </c>
      <c r="D301" s="53">
        <v>368</v>
      </c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>
        <f t="shared" si="151"/>
        <v>0</v>
      </c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  <c r="BZ301" s="19"/>
      <c r="CA301" s="19"/>
      <c r="CB301" s="19"/>
      <c r="CC301" s="19"/>
      <c r="CD301" s="19"/>
      <c r="CE301" s="19"/>
      <c r="CF301" s="19"/>
      <c r="CG301" s="19"/>
      <c r="CH301" s="19"/>
      <c r="CI301" s="19"/>
      <c r="CJ301" s="19">
        <f t="shared" si="152"/>
        <v>0</v>
      </c>
      <c r="CK301" s="19">
        <f t="shared" si="132"/>
        <v>0</v>
      </c>
      <c r="CL301" s="19">
        <f t="shared" si="153"/>
        <v>0</v>
      </c>
      <c r="CN301" s="38"/>
      <c r="CO301" s="38"/>
    </row>
    <row r="302" spans="1:93" x14ac:dyDescent="0.25">
      <c r="A302" s="22">
        <f t="shared" si="133"/>
        <v>293</v>
      </c>
      <c r="B302" s="225"/>
      <c r="C302" s="68" t="s">
        <v>342</v>
      </c>
      <c r="D302" s="53">
        <v>369</v>
      </c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>
        <f t="shared" si="151"/>
        <v>0</v>
      </c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  <c r="BW302" s="19"/>
      <c r="BX302" s="19"/>
      <c r="BY302" s="19"/>
      <c r="BZ302" s="19"/>
      <c r="CA302" s="19"/>
      <c r="CB302" s="19"/>
      <c r="CC302" s="19"/>
      <c r="CD302" s="19"/>
      <c r="CE302" s="19"/>
      <c r="CF302" s="19"/>
      <c r="CG302" s="19"/>
      <c r="CH302" s="19"/>
      <c r="CI302" s="19"/>
      <c r="CJ302" s="19">
        <f t="shared" si="152"/>
        <v>0</v>
      </c>
      <c r="CK302" s="19">
        <f t="shared" si="132"/>
        <v>0</v>
      </c>
      <c r="CL302" s="19">
        <f t="shared" si="153"/>
        <v>0</v>
      </c>
      <c r="CN302" s="38"/>
      <c r="CO302" s="38"/>
    </row>
    <row r="303" spans="1:93" ht="14.85" customHeight="1" x14ac:dyDescent="0.25">
      <c r="A303" s="22">
        <f t="shared" si="133"/>
        <v>294</v>
      </c>
      <c r="B303" s="225"/>
      <c r="C303" s="68" t="s">
        <v>343</v>
      </c>
      <c r="D303" s="53">
        <v>370</v>
      </c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>
        <f t="shared" si="151"/>
        <v>0</v>
      </c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  <c r="BW303" s="19"/>
      <c r="BX303" s="19"/>
      <c r="BY303" s="19"/>
      <c r="BZ303" s="19"/>
      <c r="CA303" s="19"/>
      <c r="CB303" s="19"/>
      <c r="CC303" s="19"/>
      <c r="CD303" s="19"/>
      <c r="CE303" s="19"/>
      <c r="CF303" s="19"/>
      <c r="CG303" s="19"/>
      <c r="CH303" s="19"/>
      <c r="CI303" s="19"/>
      <c r="CJ303" s="19">
        <f t="shared" si="152"/>
        <v>0</v>
      </c>
      <c r="CK303" s="19">
        <f t="shared" si="132"/>
        <v>0</v>
      </c>
      <c r="CL303" s="19">
        <f t="shared" si="153"/>
        <v>0</v>
      </c>
      <c r="CN303" s="38"/>
      <c r="CO303" s="38"/>
    </row>
    <row r="304" spans="1:93" ht="14.85" customHeight="1" x14ac:dyDescent="0.25">
      <c r="A304" s="22">
        <f t="shared" si="133"/>
        <v>295</v>
      </c>
      <c r="B304" s="225"/>
      <c r="C304" s="68" t="s">
        <v>310</v>
      </c>
      <c r="D304" s="53">
        <v>371</v>
      </c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>
        <f t="shared" si="151"/>
        <v>0</v>
      </c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>
        <f t="shared" si="152"/>
        <v>0</v>
      </c>
      <c r="CK304" s="19">
        <f t="shared" si="132"/>
        <v>0</v>
      </c>
      <c r="CL304" s="19">
        <f t="shared" si="153"/>
        <v>0</v>
      </c>
      <c r="CN304" s="38"/>
      <c r="CO304" s="38"/>
    </row>
    <row r="305" spans="1:93" ht="14.85" customHeight="1" x14ac:dyDescent="0.25">
      <c r="A305" s="22">
        <f t="shared" si="133"/>
        <v>296</v>
      </c>
      <c r="B305" s="225"/>
      <c r="C305" s="68" t="s">
        <v>344</v>
      </c>
      <c r="D305" s="53">
        <v>372</v>
      </c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>
        <f t="shared" si="151"/>
        <v>0</v>
      </c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>
        <f t="shared" si="152"/>
        <v>0</v>
      </c>
      <c r="CK305" s="19">
        <f t="shared" si="132"/>
        <v>0</v>
      </c>
      <c r="CL305" s="19">
        <f t="shared" si="153"/>
        <v>0</v>
      </c>
      <c r="CN305" s="38"/>
      <c r="CO305" s="38"/>
    </row>
    <row r="306" spans="1:93" ht="14.85" customHeight="1" x14ac:dyDescent="0.25">
      <c r="A306" s="22">
        <f t="shared" si="133"/>
        <v>297</v>
      </c>
      <c r="B306" s="225"/>
      <c r="C306" s="229" t="s">
        <v>345</v>
      </c>
      <c r="D306" s="230"/>
      <c r="E306" s="44">
        <f t="shared" ref="E306:CL306" si="154">SUM(E297:E305)</f>
        <v>0</v>
      </c>
      <c r="F306" s="44">
        <f t="shared" si="154"/>
        <v>0</v>
      </c>
      <c r="G306" s="44">
        <f t="shared" si="154"/>
        <v>0</v>
      </c>
      <c r="H306" s="44">
        <f t="shared" si="154"/>
        <v>0</v>
      </c>
      <c r="I306" s="44">
        <f t="shared" si="154"/>
        <v>0</v>
      </c>
      <c r="J306" s="44">
        <f t="shared" si="154"/>
        <v>0</v>
      </c>
      <c r="K306" s="44">
        <f t="shared" si="154"/>
        <v>0</v>
      </c>
      <c r="L306" s="44">
        <f t="shared" si="154"/>
        <v>0</v>
      </c>
      <c r="M306" s="44">
        <f t="shared" si="154"/>
        <v>0</v>
      </c>
      <c r="N306" s="44">
        <f t="shared" si="154"/>
        <v>0</v>
      </c>
      <c r="O306" s="44">
        <f t="shared" si="154"/>
        <v>0</v>
      </c>
      <c r="P306" s="44">
        <f t="shared" si="154"/>
        <v>0</v>
      </c>
      <c r="Q306" s="44">
        <f t="shared" si="154"/>
        <v>0</v>
      </c>
      <c r="R306" s="44">
        <f t="shared" si="154"/>
        <v>0</v>
      </c>
      <c r="S306" s="44">
        <f t="shared" si="154"/>
        <v>0</v>
      </c>
      <c r="T306" s="44">
        <f t="shared" si="154"/>
        <v>0</v>
      </c>
      <c r="U306" s="44">
        <f t="shared" si="154"/>
        <v>0</v>
      </c>
      <c r="V306" s="44">
        <f t="shared" si="154"/>
        <v>0</v>
      </c>
      <c r="W306" s="44">
        <f t="shared" si="154"/>
        <v>0</v>
      </c>
      <c r="X306" s="44">
        <f t="shared" si="154"/>
        <v>0</v>
      </c>
      <c r="Y306" s="44">
        <f t="shared" si="154"/>
        <v>0</v>
      </c>
      <c r="Z306" s="44">
        <f t="shared" si="154"/>
        <v>0</v>
      </c>
      <c r="AA306" s="44">
        <f t="shared" si="154"/>
        <v>0</v>
      </c>
      <c r="AB306" s="44">
        <f t="shared" si="154"/>
        <v>0</v>
      </c>
      <c r="AC306" s="44">
        <f t="shared" si="154"/>
        <v>0</v>
      </c>
      <c r="AD306" s="44">
        <f t="shared" si="154"/>
        <v>0</v>
      </c>
      <c r="AE306" s="44">
        <f t="shared" si="154"/>
        <v>0</v>
      </c>
      <c r="AF306" s="44">
        <f t="shared" si="154"/>
        <v>0</v>
      </c>
      <c r="AG306" s="44">
        <f t="shared" si="154"/>
        <v>0</v>
      </c>
      <c r="AH306" s="44">
        <f t="shared" si="154"/>
        <v>0</v>
      </c>
      <c r="AI306" s="44">
        <f t="shared" si="154"/>
        <v>0</v>
      </c>
      <c r="AJ306" s="44">
        <f t="shared" si="154"/>
        <v>0</v>
      </c>
      <c r="AK306" s="44">
        <f t="shared" si="154"/>
        <v>0</v>
      </c>
      <c r="AL306" s="44">
        <f t="shared" si="154"/>
        <v>0</v>
      </c>
      <c r="AM306" s="44">
        <f t="shared" si="154"/>
        <v>0</v>
      </c>
      <c r="AN306" s="44">
        <f t="shared" si="154"/>
        <v>0</v>
      </c>
      <c r="AO306" s="44">
        <f t="shared" si="154"/>
        <v>0</v>
      </c>
      <c r="AP306" s="44"/>
      <c r="AQ306" s="44">
        <f t="shared" si="154"/>
        <v>0</v>
      </c>
      <c r="AR306" s="44">
        <f t="shared" si="154"/>
        <v>0</v>
      </c>
      <c r="AS306" s="44">
        <f t="shared" si="154"/>
        <v>0</v>
      </c>
      <c r="AT306" s="44">
        <f t="shared" si="154"/>
        <v>0</v>
      </c>
      <c r="AU306" s="44">
        <f t="shared" si="154"/>
        <v>0</v>
      </c>
      <c r="AV306" s="44">
        <f t="shared" si="154"/>
        <v>0</v>
      </c>
      <c r="AW306" s="44">
        <f t="shared" si="154"/>
        <v>0</v>
      </c>
      <c r="AX306" s="44">
        <f t="shared" si="154"/>
        <v>0</v>
      </c>
      <c r="AY306" s="44">
        <f t="shared" si="154"/>
        <v>0</v>
      </c>
      <c r="AZ306" s="44">
        <f t="shared" si="154"/>
        <v>0</v>
      </c>
      <c r="BA306" s="44">
        <f t="shared" si="154"/>
        <v>0</v>
      </c>
      <c r="BB306" s="44">
        <f t="shared" si="154"/>
        <v>0</v>
      </c>
      <c r="BC306" s="44">
        <f t="shared" si="154"/>
        <v>0</v>
      </c>
      <c r="BD306" s="44">
        <f t="shared" si="154"/>
        <v>0</v>
      </c>
      <c r="BE306" s="44">
        <f t="shared" si="154"/>
        <v>0</v>
      </c>
      <c r="BF306" s="44">
        <f t="shared" si="154"/>
        <v>0</v>
      </c>
      <c r="BG306" s="44">
        <f t="shared" si="154"/>
        <v>0</v>
      </c>
      <c r="BH306" s="44">
        <f t="shared" si="154"/>
        <v>0</v>
      </c>
      <c r="BI306" s="44">
        <f t="shared" si="154"/>
        <v>0</v>
      </c>
      <c r="BJ306" s="44">
        <f t="shared" si="154"/>
        <v>0</v>
      </c>
      <c r="BK306" s="44">
        <f t="shared" si="154"/>
        <v>0</v>
      </c>
      <c r="BL306" s="44">
        <f t="shared" si="154"/>
        <v>0</v>
      </c>
      <c r="BM306" s="44">
        <f t="shared" si="154"/>
        <v>0</v>
      </c>
      <c r="BN306" s="44">
        <f t="shared" si="154"/>
        <v>0</v>
      </c>
      <c r="BO306" s="44">
        <f t="shared" si="154"/>
        <v>0</v>
      </c>
      <c r="BP306" s="44">
        <f t="shared" si="154"/>
        <v>0</v>
      </c>
      <c r="BQ306" s="44">
        <f t="shared" si="154"/>
        <v>0</v>
      </c>
      <c r="BR306" s="44">
        <f t="shared" si="154"/>
        <v>0</v>
      </c>
      <c r="BS306" s="44">
        <f t="shared" si="154"/>
        <v>0</v>
      </c>
      <c r="BT306" s="44">
        <f t="shared" si="154"/>
        <v>0</v>
      </c>
      <c r="BU306" s="44">
        <f t="shared" si="154"/>
        <v>0</v>
      </c>
      <c r="BV306" s="44">
        <f t="shared" si="154"/>
        <v>0</v>
      </c>
      <c r="BW306" s="44">
        <f t="shared" si="154"/>
        <v>0</v>
      </c>
      <c r="BX306" s="44">
        <f t="shared" si="154"/>
        <v>0</v>
      </c>
      <c r="BY306" s="44">
        <f t="shared" si="154"/>
        <v>0</v>
      </c>
      <c r="BZ306" s="44">
        <f t="shared" si="154"/>
        <v>0</v>
      </c>
      <c r="CA306" s="44">
        <f t="shared" si="154"/>
        <v>0</v>
      </c>
      <c r="CB306" s="44">
        <f t="shared" si="154"/>
        <v>0</v>
      </c>
      <c r="CC306" s="44">
        <f t="shared" si="154"/>
        <v>0</v>
      </c>
      <c r="CD306" s="44">
        <f t="shared" si="154"/>
        <v>0</v>
      </c>
      <c r="CE306" s="44">
        <f t="shared" si="154"/>
        <v>0</v>
      </c>
      <c r="CF306" s="44">
        <f t="shared" si="154"/>
        <v>0</v>
      </c>
      <c r="CG306" s="44">
        <f t="shared" si="154"/>
        <v>0</v>
      </c>
      <c r="CH306" s="44">
        <f t="shared" si="154"/>
        <v>0</v>
      </c>
      <c r="CI306" s="44">
        <f t="shared" si="154"/>
        <v>0</v>
      </c>
      <c r="CJ306" s="44">
        <f t="shared" si="154"/>
        <v>0</v>
      </c>
      <c r="CK306" s="44">
        <f t="shared" si="154"/>
        <v>0</v>
      </c>
      <c r="CL306" s="44">
        <f t="shared" si="154"/>
        <v>0</v>
      </c>
      <c r="CN306" s="38"/>
      <c r="CO306" s="38"/>
    </row>
    <row r="307" spans="1:93" ht="14.85" customHeight="1" x14ac:dyDescent="0.25">
      <c r="A307" s="22">
        <f t="shared" si="133"/>
        <v>298</v>
      </c>
      <c r="B307" s="225"/>
      <c r="C307" s="68" t="s">
        <v>307</v>
      </c>
      <c r="D307" s="53">
        <v>374</v>
      </c>
      <c r="E307" s="19">
        <v>9640826.6900000032</v>
      </c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>
        <f t="shared" ref="AU307:AU322" si="155">SUM(F307:AT307)</f>
        <v>0</v>
      </c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>
        <v>0</v>
      </c>
      <c r="BY307" s="19">
        <v>0</v>
      </c>
      <c r="BZ307" s="19">
        <v>0</v>
      </c>
      <c r="CA307" s="19">
        <v>2425.06</v>
      </c>
      <c r="CB307" s="19"/>
      <c r="CC307" s="19"/>
      <c r="CD307" s="19"/>
      <c r="CE307" s="19"/>
      <c r="CF307" s="19"/>
      <c r="CG307" s="19"/>
      <c r="CH307" s="19"/>
      <c r="CI307" s="19"/>
      <c r="CJ307" s="19">
        <f t="shared" ref="CJ307:CJ322" si="156">SUM(AV307:CI307)</f>
        <v>2425.06</v>
      </c>
      <c r="CK307" s="19">
        <f t="shared" si="132"/>
        <v>2425.06</v>
      </c>
      <c r="CL307" s="19">
        <f t="shared" ref="CL307:CL322" si="157">CK307+E307</f>
        <v>9643251.7500000037</v>
      </c>
      <c r="CN307" s="38"/>
      <c r="CO307" s="38"/>
    </row>
    <row r="308" spans="1:93" ht="14.85" customHeight="1" x14ac:dyDescent="0.25">
      <c r="A308" s="22">
        <f t="shared" si="133"/>
        <v>299</v>
      </c>
      <c r="B308" s="225"/>
      <c r="C308" s="84" t="s">
        <v>346</v>
      </c>
      <c r="D308" s="56">
        <v>3742</v>
      </c>
      <c r="E308" s="19">
        <v>14048894.874166667</v>
      </c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>
        <v>141685.21583333239</v>
      </c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>
        <f t="shared" si="155"/>
        <v>141685.21583333239</v>
      </c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>
        <v>0</v>
      </c>
      <c r="BY308" s="19">
        <v>0</v>
      </c>
      <c r="BZ308" s="19">
        <v>0</v>
      </c>
      <c r="CA308" s="19">
        <v>0</v>
      </c>
      <c r="CB308" s="19"/>
      <c r="CC308" s="19"/>
      <c r="CD308" s="19"/>
      <c r="CE308" s="19"/>
      <c r="CF308" s="19"/>
      <c r="CG308" s="19"/>
      <c r="CH308" s="19"/>
      <c r="CI308" s="19"/>
      <c r="CJ308" s="19">
        <f t="shared" si="156"/>
        <v>0</v>
      </c>
      <c r="CK308" s="19">
        <f t="shared" si="132"/>
        <v>141685.21583333239</v>
      </c>
      <c r="CL308" s="19">
        <f t="shared" si="157"/>
        <v>14190580.09</v>
      </c>
      <c r="CN308" s="38"/>
      <c r="CO308" s="38"/>
    </row>
    <row r="309" spans="1:93" ht="14.85" customHeight="1" x14ac:dyDescent="0.25">
      <c r="A309" s="22">
        <f t="shared" si="133"/>
        <v>300</v>
      </c>
      <c r="B309" s="225"/>
      <c r="C309" s="68" t="s">
        <v>308</v>
      </c>
      <c r="D309" s="53">
        <v>375</v>
      </c>
      <c r="E309" s="19">
        <v>19997775.959999997</v>
      </c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>
        <v>-113.17249999567866</v>
      </c>
      <c r="Y309" s="19"/>
      <c r="Z309" s="19"/>
      <c r="AA309" s="19"/>
      <c r="AB309" s="19"/>
      <c r="AC309" s="19">
        <v>-32944.328393854754</v>
      </c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>
        <v>-0.4555919376</v>
      </c>
      <c r="AT309" s="19"/>
      <c r="AU309" s="19">
        <f t="shared" si="155"/>
        <v>-33057.956485788032</v>
      </c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>
        <v>32944.328393854754</v>
      </c>
      <c r="BT309" s="19"/>
      <c r="BU309" s="19"/>
      <c r="BV309" s="19"/>
      <c r="BW309" s="19"/>
      <c r="BX309" s="19">
        <v>8778.9699999999993</v>
      </c>
      <c r="BY309" s="19">
        <v>0</v>
      </c>
      <c r="BZ309" s="19">
        <v>0</v>
      </c>
      <c r="CA309" s="19">
        <v>19234.98</v>
      </c>
      <c r="CB309" s="19"/>
      <c r="CC309" s="19"/>
      <c r="CD309" s="19"/>
      <c r="CE309" s="19"/>
      <c r="CF309" s="19"/>
      <c r="CG309" s="19"/>
      <c r="CH309" s="19"/>
      <c r="CI309" s="19">
        <v>5.1119999999999916E-3</v>
      </c>
      <c r="CJ309" s="19">
        <f t="shared" si="156"/>
        <v>60958.28350585475</v>
      </c>
      <c r="CK309" s="19">
        <f t="shared" si="132"/>
        <v>27900.327020066718</v>
      </c>
      <c r="CL309" s="19">
        <f t="shared" si="157"/>
        <v>20025676.287020065</v>
      </c>
      <c r="CN309" s="38"/>
      <c r="CO309" s="38"/>
    </row>
    <row r="310" spans="1:93" ht="14.85" customHeight="1" x14ac:dyDescent="0.25">
      <c r="A310" s="22">
        <f t="shared" si="133"/>
        <v>301</v>
      </c>
      <c r="B310" s="225"/>
      <c r="C310" s="68" t="s">
        <v>341</v>
      </c>
      <c r="D310" s="53">
        <v>376</v>
      </c>
      <c r="E310" s="19">
        <v>2423221006.6308341</v>
      </c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>
        <v>56675025.206665993</v>
      </c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>
        <v>-23613707.084324885</v>
      </c>
      <c r="AT310" s="19"/>
      <c r="AU310" s="19">
        <f t="shared" si="155"/>
        <v>33061318.122341108</v>
      </c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>
        <v>19557644.809999999</v>
      </c>
      <c r="BY310" s="19">
        <v>29704055.090000004</v>
      </c>
      <c r="BZ310" s="19">
        <v>58932.5</v>
      </c>
      <c r="CA310" s="19">
        <v>3501620.95</v>
      </c>
      <c r="CB310" s="19"/>
      <c r="CC310" s="19"/>
      <c r="CD310" s="19"/>
      <c r="CE310" s="19"/>
      <c r="CF310" s="19"/>
      <c r="CG310" s="19"/>
      <c r="CH310" s="19"/>
      <c r="CI310" s="19">
        <v>308893.44955800148</v>
      </c>
      <c r="CJ310" s="19">
        <f t="shared" si="156"/>
        <v>53131146.799558014</v>
      </c>
      <c r="CK310" s="19">
        <f>CJ310+AU310+26</f>
        <v>86192490.921899125</v>
      </c>
      <c r="CL310" s="19">
        <f t="shared" si="157"/>
        <v>2509413497.5527334</v>
      </c>
      <c r="CN310" s="38"/>
      <c r="CO310" s="38"/>
    </row>
    <row r="311" spans="1:93" ht="14.85" customHeight="1" x14ac:dyDescent="0.25">
      <c r="A311" s="22">
        <f t="shared" si="133"/>
        <v>302</v>
      </c>
      <c r="B311" s="225"/>
      <c r="C311" s="68" t="s">
        <v>320</v>
      </c>
      <c r="D311" s="53">
        <v>377</v>
      </c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>
        <f t="shared" si="155"/>
        <v>0</v>
      </c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  <c r="BW311" s="19"/>
      <c r="BX311" s="19"/>
      <c r="BY311" s="19"/>
      <c r="BZ311" s="19"/>
      <c r="CA311" s="19"/>
      <c r="CB311" s="19"/>
      <c r="CC311" s="19"/>
      <c r="CD311" s="19"/>
      <c r="CE311" s="19"/>
      <c r="CF311" s="19"/>
      <c r="CG311" s="19"/>
      <c r="CH311" s="19"/>
      <c r="CI311" s="19"/>
      <c r="CJ311" s="19">
        <f t="shared" si="156"/>
        <v>0</v>
      </c>
      <c r="CK311" s="19">
        <f t="shared" si="132"/>
        <v>0</v>
      </c>
      <c r="CL311" s="19">
        <f t="shared" si="157"/>
        <v>0</v>
      </c>
      <c r="CN311" s="38"/>
      <c r="CO311" s="38"/>
    </row>
    <row r="312" spans="1:93" x14ac:dyDescent="0.25">
      <c r="A312" s="22">
        <f t="shared" si="133"/>
        <v>303</v>
      </c>
      <c r="B312" s="225"/>
      <c r="C312" s="68" t="s">
        <v>347</v>
      </c>
      <c r="D312" s="53">
        <v>378</v>
      </c>
      <c r="E312" s="19">
        <v>136291800.35833332</v>
      </c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>
        <v>7455298.4633333385</v>
      </c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>
        <v>-1457239.8411462873</v>
      </c>
      <c r="AT312" s="19"/>
      <c r="AU312" s="19">
        <f t="shared" si="155"/>
        <v>5998058.622187051</v>
      </c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  <c r="BW312" s="19"/>
      <c r="BX312" s="19">
        <v>1032008.24</v>
      </c>
      <c r="BY312" s="19">
        <v>450901.75</v>
      </c>
      <c r="BZ312" s="19">
        <v>0</v>
      </c>
      <c r="CA312" s="19">
        <v>1121171.82</v>
      </c>
      <c r="CB312" s="19"/>
      <c r="CC312" s="19"/>
      <c r="CD312" s="19"/>
      <c r="CE312" s="19"/>
      <c r="CF312" s="19"/>
      <c r="CG312" s="19"/>
      <c r="CH312" s="19"/>
      <c r="CI312" s="19">
        <v>28249.124168000068</v>
      </c>
      <c r="CJ312" s="19">
        <f t="shared" si="156"/>
        <v>2632330.9341680002</v>
      </c>
      <c r="CK312" s="19">
        <f t="shared" si="132"/>
        <v>8630389.5563550517</v>
      </c>
      <c r="CL312" s="19">
        <f t="shared" si="157"/>
        <v>144922189.91468838</v>
      </c>
      <c r="CN312" s="38"/>
      <c r="CO312" s="38"/>
    </row>
    <row r="313" spans="1:93" x14ac:dyDescent="0.25">
      <c r="A313" s="22">
        <f t="shared" si="133"/>
        <v>304</v>
      </c>
      <c r="B313" s="225"/>
      <c r="C313" s="68" t="s">
        <v>348</v>
      </c>
      <c r="D313" s="53">
        <v>379</v>
      </c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>
        <f t="shared" si="155"/>
        <v>0</v>
      </c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  <c r="BW313" s="19"/>
      <c r="BX313" s="19"/>
      <c r="BY313" s="19"/>
      <c r="BZ313" s="19"/>
      <c r="CA313" s="19"/>
      <c r="CB313" s="19"/>
      <c r="CC313" s="19"/>
      <c r="CD313" s="19"/>
      <c r="CE313" s="19"/>
      <c r="CF313" s="19"/>
      <c r="CG313" s="19"/>
      <c r="CH313" s="19"/>
      <c r="CI313" s="19"/>
      <c r="CJ313" s="19">
        <f t="shared" si="156"/>
        <v>0</v>
      </c>
      <c r="CK313" s="19">
        <f t="shared" si="132"/>
        <v>0</v>
      </c>
      <c r="CL313" s="19">
        <f t="shared" si="157"/>
        <v>0</v>
      </c>
      <c r="CN313" s="38"/>
      <c r="CO313" s="38"/>
    </row>
    <row r="314" spans="1:93" x14ac:dyDescent="0.25">
      <c r="A314" s="22">
        <f t="shared" si="133"/>
        <v>305</v>
      </c>
      <c r="B314" s="225"/>
      <c r="C314" s="68" t="s">
        <v>349</v>
      </c>
      <c r="D314" s="53">
        <v>380</v>
      </c>
      <c r="E314" s="19">
        <v>1443211035.3475001</v>
      </c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>
        <v>35664619.644583225</v>
      </c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>
        <f t="shared" si="155"/>
        <v>35664619.644583225</v>
      </c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  <c r="BS314" s="19"/>
      <c r="BT314" s="19"/>
      <c r="BU314" s="19"/>
      <c r="BV314" s="19"/>
      <c r="BW314" s="19"/>
      <c r="BX314" s="19">
        <v>23226243.280000001</v>
      </c>
      <c r="BY314" s="19">
        <v>18220242.75</v>
      </c>
      <c r="BZ314" s="19">
        <v>0</v>
      </c>
      <c r="CA314" s="19">
        <v>1672956.74</v>
      </c>
      <c r="CB314" s="19"/>
      <c r="CC314" s="19"/>
      <c r="CD314" s="19"/>
      <c r="CE314" s="19"/>
      <c r="CF314" s="19"/>
      <c r="CG314" s="19"/>
      <c r="CH314" s="19"/>
      <c r="CI314" s="19"/>
      <c r="CJ314" s="19">
        <f t="shared" si="156"/>
        <v>43119442.770000003</v>
      </c>
      <c r="CK314" s="19">
        <f t="shared" si="132"/>
        <v>78784062.414583236</v>
      </c>
      <c r="CL314" s="19">
        <f t="shared" si="157"/>
        <v>1521995097.7620833</v>
      </c>
      <c r="CN314" s="38"/>
      <c r="CO314" s="38"/>
    </row>
    <row r="315" spans="1:93" x14ac:dyDescent="0.25">
      <c r="A315" s="22">
        <f t="shared" si="133"/>
        <v>306</v>
      </c>
      <c r="B315" s="225"/>
      <c r="C315" s="68" t="s">
        <v>350</v>
      </c>
      <c r="D315" s="53">
        <v>381</v>
      </c>
      <c r="E315" s="19">
        <v>192246566.31625</v>
      </c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>
        <v>5588300.5383333266</v>
      </c>
      <c r="Y315" s="19"/>
      <c r="Z315" s="19"/>
      <c r="AA315" s="19"/>
      <c r="AB315" s="19">
        <v>0</v>
      </c>
      <c r="AC315" s="19">
        <v>-37259215.618952513</v>
      </c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>
        <f t="shared" si="155"/>
        <v>-31670915.080619186</v>
      </c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>
        <v>-21803144.703200001</v>
      </c>
      <c r="BS315" s="19">
        <v>37259215.618952513</v>
      </c>
      <c r="BT315" s="19"/>
      <c r="BU315" s="19"/>
      <c r="BV315" s="19"/>
      <c r="BW315" s="19"/>
      <c r="BX315" s="19">
        <v>9758.2099999999991</v>
      </c>
      <c r="BY315" s="19">
        <v>98101.73000000001</v>
      </c>
      <c r="BZ315" s="19">
        <v>0</v>
      </c>
      <c r="CA315" s="19">
        <v>1945690.23</v>
      </c>
      <c r="CB315" s="19"/>
      <c r="CC315" s="19"/>
      <c r="CD315" s="19"/>
      <c r="CE315" s="19"/>
      <c r="CF315" s="19"/>
      <c r="CG315" s="19"/>
      <c r="CH315" s="19"/>
      <c r="CI315" s="19"/>
      <c r="CJ315" s="19">
        <f t="shared" si="156"/>
        <v>17509621.085752513</v>
      </c>
      <c r="CK315" s="19">
        <f t="shared" si="132"/>
        <v>-14161293.994866673</v>
      </c>
      <c r="CL315" s="19">
        <f t="shared" si="157"/>
        <v>178085272.32138333</v>
      </c>
      <c r="CN315" s="38"/>
      <c r="CO315" s="38"/>
    </row>
    <row r="316" spans="1:93" x14ac:dyDescent="0.25">
      <c r="A316" s="22">
        <f t="shared" si="133"/>
        <v>307</v>
      </c>
      <c r="B316" s="225"/>
      <c r="C316" s="68" t="s">
        <v>351</v>
      </c>
      <c r="D316" s="53">
        <v>382</v>
      </c>
      <c r="E316" s="19">
        <v>233596454.90708336</v>
      </c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>
        <v>11233340.349166632</v>
      </c>
      <c r="Y316" s="19"/>
      <c r="Z316" s="19"/>
      <c r="AA316" s="19"/>
      <c r="AB316" s="19">
        <v>0</v>
      </c>
      <c r="AC316" s="19">
        <v>-24136856.806396648</v>
      </c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>
        <f t="shared" si="155"/>
        <v>-12903516.457230017</v>
      </c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>
        <v>-18280720.540600002</v>
      </c>
      <c r="BS316" s="19">
        <v>24136856.806396648</v>
      </c>
      <c r="BT316" s="19"/>
      <c r="BU316" s="19"/>
      <c r="BV316" s="19"/>
      <c r="BW316" s="19"/>
      <c r="BX316" s="19">
        <v>918556.44000000006</v>
      </c>
      <c r="BY316" s="19">
        <v>3978075.86</v>
      </c>
      <c r="BZ316" s="19">
        <v>0</v>
      </c>
      <c r="CA316" s="19">
        <v>5705172.7700000005</v>
      </c>
      <c r="CB316" s="19"/>
      <c r="CC316" s="19"/>
      <c r="CD316" s="19"/>
      <c r="CE316" s="19"/>
      <c r="CF316" s="19"/>
      <c r="CG316" s="19"/>
      <c r="CH316" s="19"/>
      <c r="CI316" s="19"/>
      <c r="CJ316" s="19">
        <f t="shared" si="156"/>
        <v>16457941.335796647</v>
      </c>
      <c r="CK316" s="19">
        <f t="shared" si="132"/>
        <v>3554424.8785666302</v>
      </c>
      <c r="CL316" s="19">
        <f t="shared" si="157"/>
        <v>237150879.78564999</v>
      </c>
      <c r="CN316" s="38"/>
      <c r="CO316" s="38"/>
    </row>
    <row r="317" spans="1:93" x14ac:dyDescent="0.25">
      <c r="A317" s="22">
        <f t="shared" ref="A317:A380" si="158">A316+1</f>
        <v>308</v>
      </c>
      <c r="B317" s="225"/>
      <c r="C317" s="68" t="s">
        <v>352</v>
      </c>
      <c r="D317" s="53">
        <v>383</v>
      </c>
      <c r="E317" s="19">
        <v>19974451.489999998</v>
      </c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>
        <v>200235.41958333552</v>
      </c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>
        <f t="shared" si="155"/>
        <v>200235.41958333552</v>
      </c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  <c r="BW317" s="19"/>
      <c r="BX317" s="19">
        <v>3251.9700000000003</v>
      </c>
      <c r="BY317" s="19">
        <v>32760.67</v>
      </c>
      <c r="BZ317" s="19">
        <v>0</v>
      </c>
      <c r="CA317" s="19">
        <v>87447.77</v>
      </c>
      <c r="CB317" s="19"/>
      <c r="CC317" s="19"/>
      <c r="CD317" s="19"/>
      <c r="CE317" s="19"/>
      <c r="CF317" s="19"/>
      <c r="CG317" s="19"/>
      <c r="CH317" s="19"/>
      <c r="CI317" s="19"/>
      <c r="CJ317" s="19">
        <f t="shared" si="156"/>
        <v>123460.41</v>
      </c>
      <c r="CK317" s="19">
        <f t="shared" ref="CK317:CK336" si="159">CJ317+AU317</f>
        <v>323695.82958333555</v>
      </c>
      <c r="CL317" s="19">
        <f t="shared" si="157"/>
        <v>20298147.319583334</v>
      </c>
      <c r="CN317" s="38"/>
      <c r="CO317" s="38"/>
    </row>
    <row r="318" spans="1:93" x14ac:dyDescent="0.25">
      <c r="A318" s="22">
        <f t="shared" si="158"/>
        <v>309</v>
      </c>
      <c r="B318" s="225"/>
      <c r="C318" s="68" t="s">
        <v>353</v>
      </c>
      <c r="D318" s="53">
        <v>384</v>
      </c>
      <c r="E318" s="19">
        <v>83015065.418750003</v>
      </c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>
        <v>359760.4537499994</v>
      </c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>
        <f t="shared" si="155"/>
        <v>359760.4537499994</v>
      </c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  <c r="BW318" s="19"/>
      <c r="BX318" s="19">
        <v>60142.97</v>
      </c>
      <c r="BY318" s="19">
        <v>32760.67</v>
      </c>
      <c r="BZ318" s="19">
        <v>0</v>
      </c>
      <c r="CA318" s="19">
        <v>70.17</v>
      </c>
      <c r="CB318" s="19"/>
      <c r="CC318" s="19"/>
      <c r="CD318" s="19"/>
      <c r="CE318" s="19"/>
      <c r="CF318" s="19"/>
      <c r="CG318" s="19"/>
      <c r="CH318" s="19"/>
      <c r="CI318" s="19"/>
      <c r="CJ318" s="19">
        <f t="shared" si="156"/>
        <v>92973.81</v>
      </c>
      <c r="CK318" s="19">
        <f t="shared" si="159"/>
        <v>452734.2637499994</v>
      </c>
      <c r="CL318" s="19">
        <f t="shared" si="157"/>
        <v>83467799.682500005</v>
      </c>
      <c r="CN318" s="38"/>
      <c r="CO318" s="38"/>
    </row>
    <row r="319" spans="1:93" x14ac:dyDescent="0.25">
      <c r="A319" s="22">
        <f t="shared" si="158"/>
        <v>310</v>
      </c>
      <c r="B319" s="225"/>
      <c r="C319" s="68" t="s">
        <v>354</v>
      </c>
      <c r="D319" s="53">
        <v>385</v>
      </c>
      <c r="E319" s="19">
        <v>46275252.70624999</v>
      </c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>
        <v>1171284.4633333459</v>
      </c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>
        <v>-200229.3131646656</v>
      </c>
      <c r="AT319" s="19"/>
      <c r="AU319" s="19">
        <f t="shared" si="155"/>
        <v>971055.15016868035</v>
      </c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  <c r="BS319" s="19"/>
      <c r="BT319" s="19"/>
      <c r="BU319" s="19"/>
      <c r="BV319" s="19"/>
      <c r="BW319" s="19"/>
      <c r="BX319" s="19">
        <v>768861.84000000008</v>
      </c>
      <c r="BY319" s="19">
        <v>1125866.5899999999</v>
      </c>
      <c r="BZ319" s="19">
        <v>0</v>
      </c>
      <c r="CA319" s="19">
        <v>104870.2</v>
      </c>
      <c r="CB319" s="19"/>
      <c r="CC319" s="19"/>
      <c r="CD319" s="19"/>
      <c r="CE319" s="19"/>
      <c r="CF319" s="19"/>
      <c r="CG319" s="19"/>
      <c r="CH319" s="19"/>
      <c r="CI319" s="19">
        <v>5989.4717439999949</v>
      </c>
      <c r="CJ319" s="19">
        <f t="shared" si="156"/>
        <v>2005588.1017439999</v>
      </c>
      <c r="CK319" s="19">
        <f t="shared" si="159"/>
        <v>2976643.2519126805</v>
      </c>
      <c r="CL319" s="19">
        <f t="shared" si="157"/>
        <v>49251895.958162673</v>
      </c>
      <c r="CN319" s="38"/>
      <c r="CO319" s="38"/>
    </row>
    <row r="320" spans="1:93" x14ac:dyDescent="0.25">
      <c r="A320" s="22">
        <f t="shared" si="158"/>
        <v>311</v>
      </c>
      <c r="B320" s="225"/>
      <c r="C320" s="68" t="s">
        <v>355</v>
      </c>
      <c r="D320" s="53">
        <v>386</v>
      </c>
      <c r="E320" s="19">
        <v>1414229.5100000002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>
        <v>0</v>
      </c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>
        <f t="shared" si="155"/>
        <v>0</v>
      </c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  <c r="BW320" s="19"/>
      <c r="BX320" s="19">
        <v>0</v>
      </c>
      <c r="BY320" s="19">
        <v>0</v>
      </c>
      <c r="BZ320" s="19">
        <v>0</v>
      </c>
      <c r="CA320" s="19">
        <v>0</v>
      </c>
      <c r="CB320" s="19"/>
      <c r="CC320" s="19"/>
      <c r="CD320" s="19"/>
      <c r="CE320" s="19"/>
      <c r="CF320" s="19"/>
      <c r="CG320" s="19"/>
      <c r="CH320" s="19"/>
      <c r="CI320" s="19"/>
      <c r="CJ320" s="19">
        <f t="shared" si="156"/>
        <v>0</v>
      </c>
      <c r="CK320" s="19">
        <f t="shared" si="159"/>
        <v>0</v>
      </c>
      <c r="CL320" s="19">
        <f t="shared" si="157"/>
        <v>1414229.5100000002</v>
      </c>
      <c r="CN320" s="38"/>
      <c r="CO320" s="38"/>
    </row>
    <row r="321" spans="1:93" x14ac:dyDescent="0.25">
      <c r="A321" s="22">
        <f t="shared" si="158"/>
        <v>312</v>
      </c>
      <c r="B321" s="225"/>
      <c r="C321" s="68" t="s">
        <v>310</v>
      </c>
      <c r="D321" s="53">
        <v>387</v>
      </c>
      <c r="E321" s="19">
        <v>5296353.1000000006</v>
      </c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>
        <v>0</v>
      </c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>
        <f t="shared" si="155"/>
        <v>0</v>
      </c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  <c r="BW321" s="19"/>
      <c r="BX321" s="19">
        <v>1225.48</v>
      </c>
      <c r="BY321" s="19">
        <v>0</v>
      </c>
      <c r="BZ321" s="19">
        <v>0</v>
      </c>
      <c r="CA321" s="19">
        <v>0</v>
      </c>
      <c r="CB321" s="19"/>
      <c r="CC321" s="19"/>
      <c r="CD321" s="19"/>
      <c r="CE321" s="19"/>
      <c r="CF321" s="19"/>
      <c r="CG321" s="19"/>
      <c r="CH321" s="19"/>
      <c r="CI321" s="19"/>
      <c r="CJ321" s="19">
        <f t="shared" si="156"/>
        <v>1225.48</v>
      </c>
      <c r="CK321" s="19">
        <f t="shared" si="159"/>
        <v>1225.48</v>
      </c>
      <c r="CL321" s="19">
        <f t="shared" si="157"/>
        <v>5297578.580000001</v>
      </c>
      <c r="CN321" s="38"/>
      <c r="CO321" s="38"/>
    </row>
    <row r="322" spans="1:93" x14ac:dyDescent="0.25">
      <c r="A322" s="22">
        <f t="shared" si="158"/>
        <v>313</v>
      </c>
      <c r="B322" s="225"/>
      <c r="C322" s="68" t="s">
        <v>356</v>
      </c>
      <c r="D322" s="53">
        <v>388</v>
      </c>
      <c r="E322" s="19">
        <v>15781412.385833336</v>
      </c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>
        <v>-1922687.5158333369</v>
      </c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>
        <f t="shared" si="155"/>
        <v>-1922687.5158333369</v>
      </c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  <c r="BW322" s="19"/>
      <c r="BX322" s="19">
        <v>0</v>
      </c>
      <c r="BY322" s="19">
        <v>0</v>
      </c>
      <c r="BZ322" s="19">
        <v>0</v>
      </c>
      <c r="CA322" s="19">
        <v>0</v>
      </c>
      <c r="CB322" s="19"/>
      <c r="CC322" s="19"/>
      <c r="CD322" s="19"/>
      <c r="CE322" s="19"/>
      <c r="CF322" s="19"/>
      <c r="CG322" s="19"/>
      <c r="CH322" s="19"/>
      <c r="CI322" s="19"/>
      <c r="CJ322" s="19">
        <f t="shared" si="156"/>
        <v>0</v>
      </c>
      <c r="CK322" s="19">
        <f t="shared" si="159"/>
        <v>-1922687.5158333369</v>
      </c>
      <c r="CL322" s="19">
        <f t="shared" si="157"/>
        <v>13858724.869999999</v>
      </c>
      <c r="CN322" s="38"/>
      <c r="CO322" s="38"/>
    </row>
    <row r="323" spans="1:93" x14ac:dyDescent="0.25">
      <c r="A323" s="22">
        <f t="shared" si="158"/>
        <v>314</v>
      </c>
      <c r="B323" s="225"/>
      <c r="C323" s="229" t="s">
        <v>357</v>
      </c>
      <c r="D323" s="230"/>
      <c r="E323" s="44">
        <f t="shared" ref="E323:CL323" si="160">SUM(E307:E322)</f>
        <v>4644011125.6950016</v>
      </c>
      <c r="F323" s="44">
        <f>SUM(F307:F322)</f>
        <v>0</v>
      </c>
      <c r="G323" s="44">
        <f t="shared" si="160"/>
        <v>0</v>
      </c>
      <c r="H323" s="44">
        <f t="shared" si="160"/>
        <v>0</v>
      </c>
      <c r="I323" s="44">
        <f t="shared" si="160"/>
        <v>0</v>
      </c>
      <c r="J323" s="44">
        <f t="shared" si="160"/>
        <v>0</v>
      </c>
      <c r="K323" s="44">
        <f t="shared" si="160"/>
        <v>0</v>
      </c>
      <c r="L323" s="44">
        <f t="shared" si="160"/>
        <v>0</v>
      </c>
      <c r="M323" s="44">
        <f t="shared" si="160"/>
        <v>0</v>
      </c>
      <c r="N323" s="44">
        <f t="shared" si="160"/>
        <v>0</v>
      </c>
      <c r="O323" s="44">
        <f t="shared" si="160"/>
        <v>0</v>
      </c>
      <c r="P323" s="44">
        <f t="shared" si="160"/>
        <v>0</v>
      </c>
      <c r="Q323" s="44">
        <f t="shared" si="160"/>
        <v>0</v>
      </c>
      <c r="R323" s="44">
        <f t="shared" si="160"/>
        <v>0</v>
      </c>
      <c r="S323" s="44">
        <f t="shared" si="160"/>
        <v>0</v>
      </c>
      <c r="T323" s="44">
        <f t="shared" si="160"/>
        <v>0</v>
      </c>
      <c r="U323" s="44">
        <f t="shared" si="160"/>
        <v>0</v>
      </c>
      <c r="V323" s="44">
        <f t="shared" si="160"/>
        <v>0</v>
      </c>
      <c r="W323" s="44">
        <f t="shared" si="160"/>
        <v>0</v>
      </c>
      <c r="X323" s="44">
        <f t="shared" si="160"/>
        <v>116566749.06624921</v>
      </c>
      <c r="Y323" s="44">
        <f t="shared" si="160"/>
        <v>0</v>
      </c>
      <c r="Z323" s="44">
        <f t="shared" si="160"/>
        <v>0</v>
      </c>
      <c r="AA323" s="44">
        <f t="shared" si="160"/>
        <v>0</v>
      </c>
      <c r="AB323" s="44">
        <f t="shared" si="160"/>
        <v>0</v>
      </c>
      <c r="AC323" s="44">
        <f t="shared" si="160"/>
        <v>-61429016.753743015</v>
      </c>
      <c r="AD323" s="44">
        <f t="shared" si="160"/>
        <v>0</v>
      </c>
      <c r="AE323" s="44">
        <f t="shared" si="160"/>
        <v>0</v>
      </c>
      <c r="AF323" s="44">
        <f t="shared" si="160"/>
        <v>0</v>
      </c>
      <c r="AG323" s="44">
        <f t="shared" ref="AG323" si="161">SUM(AG307:AG322)</f>
        <v>0</v>
      </c>
      <c r="AH323" s="44">
        <f t="shared" si="160"/>
        <v>0</v>
      </c>
      <c r="AI323" s="44">
        <f t="shared" si="160"/>
        <v>0</v>
      </c>
      <c r="AJ323" s="44">
        <f t="shared" si="160"/>
        <v>0</v>
      </c>
      <c r="AK323" s="44">
        <f t="shared" ref="AK323:AS323" si="162">SUM(AK307:AK322)</f>
        <v>0</v>
      </c>
      <c r="AL323" s="44">
        <f t="shared" si="162"/>
        <v>0</v>
      </c>
      <c r="AM323" s="44">
        <f t="shared" si="162"/>
        <v>0</v>
      </c>
      <c r="AN323" s="44">
        <f t="shared" si="162"/>
        <v>0</v>
      </c>
      <c r="AO323" s="44">
        <f t="shared" si="162"/>
        <v>0</v>
      </c>
      <c r="AP323" s="44"/>
      <c r="AQ323" s="44">
        <f t="shared" si="162"/>
        <v>0</v>
      </c>
      <c r="AR323" s="44">
        <f t="shared" si="162"/>
        <v>0</v>
      </c>
      <c r="AS323" s="44">
        <f t="shared" si="162"/>
        <v>-25271176.694227777</v>
      </c>
      <c r="AT323" s="44">
        <f t="shared" si="160"/>
        <v>0</v>
      </c>
      <c r="AU323" s="44">
        <f>SUM(AU307:AU322)</f>
        <v>29866555.618278403</v>
      </c>
      <c r="AV323" s="44">
        <f t="shared" si="160"/>
        <v>0</v>
      </c>
      <c r="AW323" s="44">
        <f t="shared" si="160"/>
        <v>0</v>
      </c>
      <c r="AX323" s="44">
        <f t="shared" si="160"/>
        <v>0</v>
      </c>
      <c r="AY323" s="44">
        <f t="shared" si="160"/>
        <v>0</v>
      </c>
      <c r="AZ323" s="44">
        <f t="shared" si="160"/>
        <v>0</v>
      </c>
      <c r="BA323" s="44">
        <f t="shared" si="160"/>
        <v>0</v>
      </c>
      <c r="BB323" s="44">
        <f t="shared" si="160"/>
        <v>0</v>
      </c>
      <c r="BC323" s="44">
        <f t="shared" si="160"/>
        <v>0</v>
      </c>
      <c r="BD323" s="44">
        <f t="shared" si="160"/>
        <v>0</v>
      </c>
      <c r="BE323" s="44">
        <f t="shared" si="160"/>
        <v>0</v>
      </c>
      <c r="BF323" s="44">
        <f t="shared" si="160"/>
        <v>0</v>
      </c>
      <c r="BG323" s="44">
        <f t="shared" si="160"/>
        <v>0</v>
      </c>
      <c r="BH323" s="44">
        <f t="shared" si="160"/>
        <v>0</v>
      </c>
      <c r="BI323" s="44">
        <f t="shared" si="160"/>
        <v>0</v>
      </c>
      <c r="BJ323" s="44">
        <f t="shared" si="160"/>
        <v>0</v>
      </c>
      <c r="BK323" s="44">
        <f t="shared" si="160"/>
        <v>0</v>
      </c>
      <c r="BL323" s="44">
        <f t="shared" si="160"/>
        <v>0</v>
      </c>
      <c r="BM323" s="44">
        <f t="shared" si="160"/>
        <v>0</v>
      </c>
      <c r="BN323" s="44">
        <f t="shared" si="160"/>
        <v>0</v>
      </c>
      <c r="BO323" s="44">
        <f t="shared" si="160"/>
        <v>0</v>
      </c>
      <c r="BP323" s="44">
        <f t="shared" si="160"/>
        <v>0</v>
      </c>
      <c r="BQ323" s="44">
        <f t="shared" si="160"/>
        <v>0</v>
      </c>
      <c r="BR323" s="44">
        <f t="shared" si="160"/>
        <v>-40083865.243799999</v>
      </c>
      <c r="BS323" s="44">
        <f t="shared" ref="BS323" si="163">SUM(BS307:BS322)</f>
        <v>61429016.753743015</v>
      </c>
      <c r="BT323" s="44">
        <f t="shared" si="160"/>
        <v>0</v>
      </c>
      <c r="BU323" s="44">
        <f t="shared" si="160"/>
        <v>0</v>
      </c>
      <c r="BV323" s="44">
        <f t="shared" si="160"/>
        <v>0</v>
      </c>
      <c r="BW323" s="44">
        <f t="shared" si="160"/>
        <v>0</v>
      </c>
      <c r="BX323" s="44">
        <f t="shared" si="160"/>
        <v>45586472.209999993</v>
      </c>
      <c r="BY323" s="44">
        <f t="shared" ref="BY323:CA323" si="164">SUM(BY307:BY322)</f>
        <v>53642765.109999999</v>
      </c>
      <c r="BZ323" s="44">
        <f t="shared" si="164"/>
        <v>58932.5</v>
      </c>
      <c r="CA323" s="44">
        <f t="shared" si="164"/>
        <v>14160660.689999999</v>
      </c>
      <c r="CB323" s="44">
        <f t="shared" si="160"/>
        <v>0</v>
      </c>
      <c r="CC323" s="44">
        <f t="shared" ref="CC323" si="165">SUM(CC307:CC322)</f>
        <v>0</v>
      </c>
      <c r="CD323" s="44">
        <f t="shared" si="160"/>
        <v>0</v>
      </c>
      <c r="CE323" s="44">
        <f t="shared" si="160"/>
        <v>0</v>
      </c>
      <c r="CF323" s="44">
        <f t="shared" ref="CF323" si="166">SUM(CF307:CF322)</f>
        <v>0</v>
      </c>
      <c r="CG323" s="44">
        <f t="shared" si="160"/>
        <v>0</v>
      </c>
      <c r="CH323" s="44">
        <f t="shared" ref="CH323" si="167">SUM(CH307:CH322)</f>
        <v>0</v>
      </c>
      <c r="CI323" s="44">
        <f t="shared" si="160"/>
        <v>343132.05058200151</v>
      </c>
      <c r="CJ323" s="44">
        <f t="shared" si="160"/>
        <v>135137114.07052502</v>
      </c>
      <c r="CK323" s="44">
        <f t="shared" si="160"/>
        <v>165003695.68880343</v>
      </c>
      <c r="CL323" s="44">
        <f t="shared" si="160"/>
        <v>4809014821.3838043</v>
      </c>
      <c r="CN323" s="38"/>
      <c r="CO323" s="38"/>
    </row>
    <row r="324" spans="1:93" x14ac:dyDescent="0.25">
      <c r="A324" s="22">
        <f t="shared" si="158"/>
        <v>315</v>
      </c>
      <c r="B324" s="225"/>
      <c r="C324" s="68" t="s">
        <v>307</v>
      </c>
      <c r="D324" s="53">
        <v>389</v>
      </c>
      <c r="E324" s="19">
        <v>18599534.816360004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>
        <f t="shared" ref="AU324:AU336" si="168">SUM(F324:AT324)</f>
        <v>0</v>
      </c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  <c r="BS324" s="19"/>
      <c r="BT324" s="19"/>
      <c r="BU324" s="19"/>
      <c r="BV324" s="19"/>
      <c r="BW324" s="19"/>
      <c r="BX324" s="19">
        <v>0</v>
      </c>
      <c r="BY324" s="19">
        <v>0</v>
      </c>
      <c r="BZ324" s="19">
        <v>0</v>
      </c>
      <c r="CA324" s="19">
        <v>0</v>
      </c>
      <c r="CB324" s="19"/>
      <c r="CC324" s="19"/>
      <c r="CD324" s="19"/>
      <c r="CE324" s="19"/>
      <c r="CF324" s="19"/>
      <c r="CG324" s="19"/>
      <c r="CH324" s="19"/>
      <c r="CI324" s="19"/>
      <c r="CJ324" s="19">
        <f t="shared" ref="CJ324:CJ336" si="169">SUM(AV324:CI324)</f>
        <v>0</v>
      </c>
      <c r="CK324" s="19">
        <f t="shared" si="159"/>
        <v>0</v>
      </c>
      <c r="CL324" s="19">
        <f t="shared" ref="CL324:CL336" si="170">CK324+E324</f>
        <v>18599534.816360004</v>
      </c>
      <c r="CN324" s="38"/>
      <c r="CO324" s="38"/>
    </row>
    <row r="325" spans="1:93" x14ac:dyDescent="0.25">
      <c r="A325" s="22">
        <f t="shared" si="158"/>
        <v>316</v>
      </c>
      <c r="B325" s="225"/>
      <c r="C325" s="68" t="s">
        <v>308</v>
      </c>
      <c r="D325" s="53">
        <v>390</v>
      </c>
      <c r="E325" s="19">
        <v>89701762.101695001</v>
      </c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>
        <v>1574215.7717366517</v>
      </c>
      <c r="Y325" s="19">
        <v>0</v>
      </c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>
        <f t="shared" si="168"/>
        <v>1574215.7717366517</v>
      </c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  <c r="BW325" s="19"/>
      <c r="BX325" s="19">
        <v>105718.68816000001</v>
      </c>
      <c r="BY325" s="19">
        <v>0</v>
      </c>
      <c r="BZ325" s="19">
        <v>0</v>
      </c>
      <c r="CA325" s="19">
        <v>761474.99316499988</v>
      </c>
      <c r="CB325" s="19"/>
      <c r="CC325" s="19"/>
      <c r="CD325" s="19"/>
      <c r="CE325" s="19"/>
      <c r="CF325" s="19"/>
      <c r="CG325" s="19"/>
      <c r="CH325" s="19"/>
      <c r="CI325" s="19"/>
      <c r="CJ325" s="19">
        <f t="shared" si="169"/>
        <v>867193.6813249999</v>
      </c>
      <c r="CK325" s="19">
        <f t="shared" si="159"/>
        <v>2441409.4530616514</v>
      </c>
      <c r="CL325" s="19">
        <f t="shared" si="170"/>
        <v>92143171.554756656</v>
      </c>
      <c r="CN325" s="38"/>
      <c r="CO325" s="38"/>
    </row>
    <row r="326" spans="1:93" x14ac:dyDescent="0.25">
      <c r="A326" s="22">
        <f t="shared" si="158"/>
        <v>317</v>
      </c>
      <c r="B326" s="225"/>
      <c r="C326" s="68" t="s">
        <v>358</v>
      </c>
      <c r="D326" s="53">
        <v>391</v>
      </c>
      <c r="E326" s="19">
        <v>12454004.054458329</v>
      </c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>
        <v>31507.342589376494</v>
      </c>
      <c r="Y326" s="19">
        <v>0</v>
      </c>
      <c r="Z326" s="19"/>
      <c r="AA326" s="19"/>
      <c r="AB326" s="19"/>
      <c r="AC326" s="19">
        <v>-6453.6909497206716</v>
      </c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>
        <f t="shared" si="168"/>
        <v>25053.651639655822</v>
      </c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  <c r="BS326" s="19">
        <v>6453.6909497206716</v>
      </c>
      <c r="BT326" s="19"/>
      <c r="BU326" s="19"/>
      <c r="BV326" s="19"/>
      <c r="BW326" s="19"/>
      <c r="BX326" s="19">
        <v>6053374.4548749998</v>
      </c>
      <c r="BY326" s="19">
        <v>0</v>
      </c>
      <c r="BZ326" s="19">
        <v>0</v>
      </c>
      <c r="CA326" s="19">
        <v>1279889.8313149998</v>
      </c>
      <c r="CB326" s="19"/>
      <c r="CC326" s="19"/>
      <c r="CD326" s="19"/>
      <c r="CE326" s="19"/>
      <c r="CF326" s="19"/>
      <c r="CG326" s="19"/>
      <c r="CH326" s="19"/>
      <c r="CI326" s="19"/>
      <c r="CJ326" s="19">
        <f t="shared" si="169"/>
        <v>7339717.9771397198</v>
      </c>
      <c r="CK326" s="19">
        <f t="shared" si="159"/>
        <v>7364771.6287793759</v>
      </c>
      <c r="CL326" s="19">
        <f t="shared" si="170"/>
        <v>19818775.683237705</v>
      </c>
      <c r="CN326" s="38"/>
      <c r="CO326" s="38"/>
    </row>
    <row r="327" spans="1:93" x14ac:dyDescent="0.25">
      <c r="A327" s="22">
        <f t="shared" si="158"/>
        <v>318</v>
      </c>
      <c r="B327" s="225"/>
      <c r="C327" s="84" t="s">
        <v>359</v>
      </c>
      <c r="D327" s="56">
        <v>3912</v>
      </c>
      <c r="E327" s="19">
        <v>28273817.076072499</v>
      </c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>
        <v>-4166463.1562949978</v>
      </c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>
        <v>-3007.6501734257986</v>
      </c>
      <c r="AT327" s="19"/>
      <c r="AU327" s="19">
        <f t="shared" si="168"/>
        <v>-4169470.8064684235</v>
      </c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  <c r="BS327" s="19"/>
      <c r="BT327" s="19"/>
      <c r="BU327" s="19"/>
      <c r="BV327" s="19"/>
      <c r="BW327" s="19"/>
      <c r="BX327" s="19">
        <v>0</v>
      </c>
      <c r="BY327" s="19">
        <v>0</v>
      </c>
      <c r="BZ327" s="19">
        <v>0</v>
      </c>
      <c r="CA327" s="19">
        <v>0</v>
      </c>
      <c r="CB327" s="19"/>
      <c r="CC327" s="19"/>
      <c r="CD327" s="19"/>
      <c r="CE327" s="19"/>
      <c r="CF327" s="19"/>
      <c r="CG327" s="19"/>
      <c r="CH327" s="19"/>
      <c r="CI327" s="19">
        <v>522.1230000000005</v>
      </c>
      <c r="CJ327" s="19">
        <f t="shared" si="169"/>
        <v>522.1230000000005</v>
      </c>
      <c r="CK327" s="19">
        <f t="shared" si="159"/>
        <v>-4168948.6834684233</v>
      </c>
      <c r="CL327" s="19">
        <f t="shared" si="170"/>
        <v>24104868.392604075</v>
      </c>
      <c r="CN327" s="38"/>
      <c r="CO327" s="38"/>
    </row>
    <row r="328" spans="1:93" x14ac:dyDescent="0.25">
      <c r="A328" s="22">
        <f t="shared" si="158"/>
        <v>319</v>
      </c>
      <c r="B328" s="225"/>
      <c r="C328" s="68" t="s">
        <v>360</v>
      </c>
      <c r="D328" s="53">
        <v>392</v>
      </c>
      <c r="E328" s="19">
        <v>1061950.8320516665</v>
      </c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>
        <v>-89060.150633750018</v>
      </c>
      <c r="Y328" s="19">
        <v>0</v>
      </c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>
        <f t="shared" si="168"/>
        <v>-89060.150633750018</v>
      </c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  <c r="BS328" s="19"/>
      <c r="BT328" s="19"/>
      <c r="BU328" s="19"/>
      <c r="BV328" s="19"/>
      <c r="BW328" s="19"/>
      <c r="BX328" s="19">
        <v>0</v>
      </c>
      <c r="BY328" s="19">
        <v>0</v>
      </c>
      <c r="BZ328" s="19">
        <v>0</v>
      </c>
      <c r="CA328" s="19">
        <v>445802.66443</v>
      </c>
      <c r="CB328" s="19"/>
      <c r="CC328" s="19"/>
      <c r="CD328" s="19"/>
      <c r="CE328" s="19"/>
      <c r="CF328" s="19"/>
      <c r="CG328" s="19"/>
      <c r="CH328" s="19"/>
      <c r="CI328" s="19"/>
      <c r="CJ328" s="19">
        <f t="shared" si="169"/>
        <v>445802.66443</v>
      </c>
      <c r="CK328" s="19">
        <f t="shared" si="159"/>
        <v>356742.51379624999</v>
      </c>
      <c r="CL328" s="19">
        <f t="shared" si="170"/>
        <v>1418693.3458479163</v>
      </c>
      <c r="CN328" s="38"/>
      <c r="CO328" s="38"/>
    </row>
    <row r="329" spans="1:93" x14ac:dyDescent="0.25">
      <c r="A329" s="22">
        <f t="shared" si="158"/>
        <v>320</v>
      </c>
      <c r="B329" s="225"/>
      <c r="C329" s="68" t="s">
        <v>361</v>
      </c>
      <c r="D329" s="53">
        <v>393</v>
      </c>
      <c r="E329" s="19">
        <v>31984.928534999999</v>
      </c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>
        <v>0</v>
      </c>
      <c r="Y329" s="19">
        <v>0</v>
      </c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>
        <f t="shared" si="168"/>
        <v>0</v>
      </c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  <c r="BS329" s="19"/>
      <c r="BT329" s="19"/>
      <c r="BU329" s="19"/>
      <c r="BV329" s="19"/>
      <c r="BW329" s="19"/>
      <c r="BX329" s="19">
        <v>0</v>
      </c>
      <c r="BY329" s="19">
        <v>0</v>
      </c>
      <c r="BZ329" s="19">
        <v>0</v>
      </c>
      <c r="CA329" s="19">
        <v>0</v>
      </c>
      <c r="CB329" s="19"/>
      <c r="CC329" s="19"/>
      <c r="CD329" s="19"/>
      <c r="CE329" s="19"/>
      <c r="CF329" s="19"/>
      <c r="CG329" s="19"/>
      <c r="CH329" s="19"/>
      <c r="CI329" s="19"/>
      <c r="CJ329" s="19">
        <f t="shared" si="169"/>
        <v>0</v>
      </c>
      <c r="CK329" s="19">
        <f t="shared" si="159"/>
        <v>0</v>
      </c>
      <c r="CL329" s="19">
        <f t="shared" si="170"/>
        <v>31984.928534999999</v>
      </c>
      <c r="CN329" s="38"/>
      <c r="CO329" s="38"/>
    </row>
    <row r="330" spans="1:93" x14ac:dyDescent="0.25">
      <c r="A330" s="22">
        <f t="shared" si="158"/>
        <v>321</v>
      </c>
      <c r="B330" s="225"/>
      <c r="C330" s="68" t="s">
        <v>362</v>
      </c>
      <c r="D330" s="53">
        <v>394</v>
      </c>
      <c r="E330" s="19">
        <v>6927939.4314216664</v>
      </c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>
        <v>646555.85291666724</v>
      </c>
      <c r="Y330" s="19">
        <v>0</v>
      </c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>
        <f t="shared" si="168"/>
        <v>646555.85291666724</v>
      </c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>
        <v>0</v>
      </c>
      <c r="BY330" s="19">
        <v>0</v>
      </c>
      <c r="BZ330" s="19">
        <v>0</v>
      </c>
      <c r="CA330" s="19">
        <v>4753367.98869</v>
      </c>
      <c r="CB330" s="19"/>
      <c r="CC330" s="19"/>
      <c r="CD330" s="19"/>
      <c r="CE330" s="19"/>
      <c r="CF330" s="19"/>
      <c r="CG330" s="19"/>
      <c r="CH330" s="19"/>
      <c r="CI330" s="19"/>
      <c r="CJ330" s="19">
        <f t="shared" si="169"/>
        <v>4753367.98869</v>
      </c>
      <c r="CK330" s="19">
        <f t="shared" si="159"/>
        <v>5399923.8416066673</v>
      </c>
      <c r="CL330" s="19">
        <f t="shared" si="170"/>
        <v>12327863.273028333</v>
      </c>
      <c r="CN330" s="38"/>
      <c r="CO330" s="38"/>
    </row>
    <row r="331" spans="1:93" x14ac:dyDescent="0.25">
      <c r="A331" s="22">
        <f t="shared" si="158"/>
        <v>322</v>
      </c>
      <c r="B331" s="225"/>
      <c r="C331" s="68" t="s">
        <v>363</v>
      </c>
      <c r="D331" s="53">
        <v>395</v>
      </c>
      <c r="E331" s="19">
        <v>2634250.5099999993</v>
      </c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>
        <v>0</v>
      </c>
      <c r="Y331" s="19">
        <v>0</v>
      </c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>
        <f t="shared" si="168"/>
        <v>0</v>
      </c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  <c r="BS331" s="19"/>
      <c r="BT331" s="19"/>
      <c r="BU331" s="19"/>
      <c r="BV331" s="19"/>
      <c r="BW331" s="19"/>
      <c r="BX331" s="19">
        <v>0</v>
      </c>
      <c r="BY331" s="19">
        <v>0</v>
      </c>
      <c r="BZ331" s="19">
        <v>0</v>
      </c>
      <c r="CA331" s="19">
        <v>0</v>
      </c>
      <c r="CB331" s="19"/>
      <c r="CC331" s="19"/>
      <c r="CD331" s="19"/>
      <c r="CE331" s="19"/>
      <c r="CF331" s="19"/>
      <c r="CG331" s="19"/>
      <c r="CH331" s="19"/>
      <c r="CI331" s="19"/>
      <c r="CJ331" s="19">
        <f t="shared" si="169"/>
        <v>0</v>
      </c>
      <c r="CK331" s="19">
        <f t="shared" si="159"/>
        <v>0</v>
      </c>
      <c r="CL331" s="19">
        <f t="shared" si="170"/>
        <v>2634250.5099999993</v>
      </c>
      <c r="CN331" s="38"/>
      <c r="CO331" s="38"/>
    </row>
    <row r="332" spans="1:93" x14ac:dyDescent="0.25">
      <c r="A332" s="22">
        <f t="shared" si="158"/>
        <v>323</v>
      </c>
      <c r="B332" s="225"/>
      <c r="C332" s="68" t="s">
        <v>364</v>
      </c>
      <c r="D332" s="53">
        <v>396</v>
      </c>
      <c r="E332" s="19">
        <v>236819.33271020825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>
        <v>14197.422623125138</v>
      </c>
      <c r="Y332" s="19">
        <v>0</v>
      </c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>
        <f t="shared" si="168"/>
        <v>14197.422623125138</v>
      </c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>
        <v>0</v>
      </c>
      <c r="BY332" s="19">
        <v>0</v>
      </c>
      <c r="BZ332" s="19">
        <v>0</v>
      </c>
      <c r="CA332" s="19">
        <v>14972.865005</v>
      </c>
      <c r="CB332" s="19"/>
      <c r="CC332" s="19"/>
      <c r="CD332" s="19"/>
      <c r="CE332" s="19"/>
      <c r="CF332" s="19"/>
      <c r="CG332" s="19"/>
      <c r="CH332" s="19"/>
      <c r="CI332" s="19"/>
      <c r="CJ332" s="19">
        <f t="shared" si="169"/>
        <v>14972.865005</v>
      </c>
      <c r="CK332" s="19">
        <f t="shared" si="159"/>
        <v>29170.287628125137</v>
      </c>
      <c r="CL332" s="19">
        <f t="shared" si="170"/>
        <v>265989.62033833342</v>
      </c>
      <c r="CN332" s="38"/>
      <c r="CO332" s="38"/>
    </row>
    <row r="333" spans="1:93" x14ac:dyDescent="0.25">
      <c r="A333" s="22">
        <f t="shared" si="158"/>
        <v>324</v>
      </c>
      <c r="B333" s="225"/>
      <c r="C333" s="68" t="s">
        <v>343</v>
      </c>
      <c r="D333" s="53">
        <v>397</v>
      </c>
      <c r="E333" s="19">
        <v>48513958.758747287</v>
      </c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>
        <v>990242.95152874291</v>
      </c>
      <c r="Y333" s="19">
        <v>0</v>
      </c>
      <c r="Z333" s="19"/>
      <c r="AA333" s="19"/>
      <c r="AB333" s="19"/>
      <c r="AC333" s="19">
        <v>-11645735.917892724</v>
      </c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>
        <f t="shared" si="168"/>
        <v>-10655492.966363981</v>
      </c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>
        <v>11645735.917892724</v>
      </c>
      <c r="BT333" s="19"/>
      <c r="BU333" s="19"/>
      <c r="BV333" s="19"/>
      <c r="BW333" s="19"/>
      <c r="BX333" s="19">
        <v>386883.09615499992</v>
      </c>
      <c r="BY333" s="19">
        <v>0</v>
      </c>
      <c r="BZ333" s="19">
        <v>0</v>
      </c>
      <c r="CA333" s="19">
        <v>1180042.9422599999</v>
      </c>
      <c r="CB333" s="19"/>
      <c r="CC333" s="19"/>
      <c r="CD333" s="19"/>
      <c r="CE333" s="19"/>
      <c r="CF333" s="19"/>
      <c r="CG333" s="19"/>
      <c r="CH333" s="19"/>
      <c r="CI333" s="19"/>
      <c r="CJ333" s="19">
        <f t="shared" si="169"/>
        <v>13212661.956307724</v>
      </c>
      <c r="CK333" s="19">
        <f t="shared" si="159"/>
        <v>2557168.9899437428</v>
      </c>
      <c r="CL333" s="19">
        <f t="shared" si="170"/>
        <v>51071127.74869103</v>
      </c>
      <c r="CN333" s="38"/>
      <c r="CO333" s="38"/>
    </row>
    <row r="334" spans="1:93" x14ac:dyDescent="0.25">
      <c r="A334" s="22">
        <f t="shared" si="158"/>
        <v>325</v>
      </c>
      <c r="B334" s="225"/>
      <c r="C334" s="68" t="s">
        <v>365</v>
      </c>
      <c r="D334" s="53">
        <v>398</v>
      </c>
      <c r="E334" s="19">
        <v>379882.71512166655</v>
      </c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>
        <v>-457.46733666653745</v>
      </c>
      <c r="Y334" s="19">
        <v>0</v>
      </c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>
        <f t="shared" si="168"/>
        <v>-457.46733666653745</v>
      </c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>
        <v>0</v>
      </c>
      <c r="BY334" s="19">
        <v>0</v>
      </c>
      <c r="BZ334" s="19">
        <v>0</v>
      </c>
      <c r="CA334" s="19">
        <v>0</v>
      </c>
      <c r="CB334" s="19"/>
      <c r="CC334" s="19"/>
      <c r="CD334" s="19"/>
      <c r="CE334" s="19"/>
      <c r="CF334" s="19"/>
      <c r="CG334" s="19"/>
      <c r="CH334" s="19"/>
      <c r="CI334" s="19"/>
      <c r="CJ334" s="19">
        <f t="shared" si="169"/>
        <v>0</v>
      </c>
      <c r="CK334" s="19">
        <f t="shared" si="159"/>
        <v>-457.46733666653745</v>
      </c>
      <c r="CL334" s="19">
        <f t="shared" si="170"/>
        <v>379425.24778500001</v>
      </c>
      <c r="CN334" s="38"/>
      <c r="CO334" s="38"/>
    </row>
    <row r="335" spans="1:93" x14ac:dyDescent="0.25">
      <c r="A335" s="22">
        <f t="shared" si="158"/>
        <v>326</v>
      </c>
      <c r="B335" s="225"/>
      <c r="C335" s="68" t="s">
        <v>366</v>
      </c>
      <c r="D335" s="53">
        <v>399</v>
      </c>
      <c r="E335" s="19">
        <v>434813.97156499996</v>
      </c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>
        <v>0</v>
      </c>
      <c r="Y335" s="19">
        <v>0</v>
      </c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>
        <f t="shared" si="168"/>
        <v>0</v>
      </c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>
        <v>0</v>
      </c>
      <c r="BY335" s="19">
        <v>0</v>
      </c>
      <c r="BZ335" s="19">
        <v>0</v>
      </c>
      <c r="CA335" s="19">
        <v>0</v>
      </c>
      <c r="CB335" s="19"/>
      <c r="CC335" s="19"/>
      <c r="CD335" s="19"/>
      <c r="CE335" s="19"/>
      <c r="CF335" s="19"/>
      <c r="CG335" s="19"/>
      <c r="CH335" s="19"/>
      <c r="CI335" s="19"/>
      <c r="CJ335" s="19">
        <f t="shared" si="169"/>
        <v>0</v>
      </c>
      <c r="CK335" s="19">
        <f t="shared" si="159"/>
        <v>0</v>
      </c>
      <c r="CL335" s="19">
        <f t="shared" si="170"/>
        <v>434813.97156499996</v>
      </c>
      <c r="CN335" s="38"/>
      <c r="CO335" s="38"/>
    </row>
    <row r="336" spans="1:93" x14ac:dyDescent="0.25">
      <c r="A336" s="22">
        <f t="shared" si="158"/>
        <v>327</v>
      </c>
      <c r="B336" s="225"/>
      <c r="C336" s="68" t="s">
        <v>367</v>
      </c>
      <c r="D336" s="54">
        <v>399.1</v>
      </c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>
        <f t="shared" si="168"/>
        <v>0</v>
      </c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>
        <v>0</v>
      </c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>
        <f t="shared" si="169"/>
        <v>0</v>
      </c>
      <c r="CK336" s="19">
        <f t="shared" si="159"/>
        <v>0</v>
      </c>
      <c r="CL336" s="19">
        <f t="shared" si="170"/>
        <v>0</v>
      </c>
      <c r="CN336" s="38"/>
      <c r="CO336" s="38"/>
    </row>
    <row r="337" spans="1:93" x14ac:dyDescent="0.25">
      <c r="A337" s="22">
        <f t="shared" si="158"/>
        <v>328</v>
      </c>
      <c r="B337" s="226"/>
      <c r="C337" s="229" t="s">
        <v>368</v>
      </c>
      <c r="D337" s="230"/>
      <c r="E337" s="44">
        <f t="shared" ref="E337:CI337" si="171">SUM(E324:E336)</f>
        <v>209250718.52873832</v>
      </c>
      <c r="F337" s="44">
        <f t="shared" si="171"/>
        <v>0</v>
      </c>
      <c r="G337" s="44">
        <f t="shared" si="171"/>
        <v>0</v>
      </c>
      <c r="H337" s="44">
        <f t="shared" si="171"/>
        <v>0</v>
      </c>
      <c r="I337" s="44">
        <f t="shared" si="171"/>
        <v>0</v>
      </c>
      <c r="J337" s="44">
        <f t="shared" si="171"/>
        <v>0</v>
      </c>
      <c r="K337" s="44">
        <f t="shared" si="171"/>
        <v>0</v>
      </c>
      <c r="L337" s="44">
        <f t="shared" si="171"/>
        <v>0</v>
      </c>
      <c r="M337" s="44">
        <f t="shared" si="171"/>
        <v>0</v>
      </c>
      <c r="N337" s="44">
        <f t="shared" si="171"/>
        <v>0</v>
      </c>
      <c r="O337" s="44">
        <f t="shared" si="171"/>
        <v>0</v>
      </c>
      <c r="P337" s="44">
        <f t="shared" si="171"/>
        <v>0</v>
      </c>
      <c r="Q337" s="44">
        <f t="shared" si="171"/>
        <v>0</v>
      </c>
      <c r="R337" s="44">
        <f t="shared" si="171"/>
        <v>0</v>
      </c>
      <c r="S337" s="44">
        <f t="shared" si="171"/>
        <v>0</v>
      </c>
      <c r="T337" s="44">
        <f t="shared" si="171"/>
        <v>0</v>
      </c>
      <c r="U337" s="44">
        <f t="shared" si="171"/>
        <v>0</v>
      </c>
      <c r="V337" s="44">
        <f t="shared" si="171"/>
        <v>0</v>
      </c>
      <c r="W337" s="44">
        <f t="shared" si="171"/>
        <v>0</v>
      </c>
      <c r="X337" s="44">
        <f t="shared" si="171"/>
        <v>-999261.4328708509</v>
      </c>
      <c r="Y337" s="44">
        <f t="shared" si="171"/>
        <v>0</v>
      </c>
      <c r="Z337" s="44">
        <f t="shared" si="171"/>
        <v>0</v>
      </c>
      <c r="AA337" s="44">
        <f t="shared" si="171"/>
        <v>0</v>
      </c>
      <c r="AB337" s="44">
        <f t="shared" si="171"/>
        <v>0</v>
      </c>
      <c r="AC337" s="44">
        <f t="shared" si="171"/>
        <v>-11652189.608842446</v>
      </c>
      <c r="AD337" s="44">
        <f t="shared" si="171"/>
        <v>0</v>
      </c>
      <c r="AE337" s="44">
        <f t="shared" si="171"/>
        <v>0</v>
      </c>
      <c r="AF337" s="44">
        <f t="shared" si="171"/>
        <v>0</v>
      </c>
      <c r="AG337" s="44">
        <f t="shared" si="171"/>
        <v>0</v>
      </c>
      <c r="AH337" s="44">
        <f t="shared" si="171"/>
        <v>0</v>
      </c>
      <c r="AI337" s="44">
        <f t="shared" si="171"/>
        <v>0</v>
      </c>
      <c r="AJ337" s="44">
        <f t="shared" si="171"/>
        <v>0</v>
      </c>
      <c r="AK337" s="44">
        <f t="shared" si="171"/>
        <v>0</v>
      </c>
      <c r="AL337" s="44">
        <f t="shared" si="171"/>
        <v>0</v>
      </c>
      <c r="AM337" s="44">
        <f t="shared" si="171"/>
        <v>0</v>
      </c>
      <c r="AN337" s="44">
        <f t="shared" si="171"/>
        <v>0</v>
      </c>
      <c r="AO337" s="44">
        <f t="shared" si="171"/>
        <v>0</v>
      </c>
      <c r="AP337" s="44"/>
      <c r="AQ337" s="44">
        <f t="shared" si="171"/>
        <v>0</v>
      </c>
      <c r="AR337" s="44">
        <f t="shared" si="171"/>
        <v>0</v>
      </c>
      <c r="AS337" s="44">
        <f t="shared" si="171"/>
        <v>-3007.6501734257986</v>
      </c>
      <c r="AT337" s="44">
        <f t="shared" si="171"/>
        <v>0</v>
      </c>
      <c r="AU337" s="44">
        <f>SUM(AU324:AU336)</f>
        <v>-12654458.691886721</v>
      </c>
      <c r="AV337" s="44">
        <f t="shared" si="171"/>
        <v>0</v>
      </c>
      <c r="AW337" s="44">
        <f t="shared" si="171"/>
        <v>0</v>
      </c>
      <c r="AX337" s="44">
        <f t="shared" si="171"/>
        <v>0</v>
      </c>
      <c r="AY337" s="44">
        <f t="shared" si="171"/>
        <v>0</v>
      </c>
      <c r="AZ337" s="44">
        <f t="shared" si="171"/>
        <v>0</v>
      </c>
      <c r="BA337" s="44">
        <f t="shared" si="171"/>
        <v>0</v>
      </c>
      <c r="BB337" s="44">
        <f t="shared" si="171"/>
        <v>0</v>
      </c>
      <c r="BC337" s="44">
        <f t="shared" si="171"/>
        <v>0</v>
      </c>
      <c r="BD337" s="44">
        <f t="shared" si="171"/>
        <v>0</v>
      </c>
      <c r="BE337" s="44">
        <f t="shared" si="171"/>
        <v>0</v>
      </c>
      <c r="BF337" s="44">
        <f t="shared" si="171"/>
        <v>0</v>
      </c>
      <c r="BG337" s="44">
        <f t="shared" si="171"/>
        <v>0</v>
      </c>
      <c r="BH337" s="44">
        <f t="shared" si="171"/>
        <v>0</v>
      </c>
      <c r="BI337" s="44">
        <f t="shared" si="171"/>
        <v>0</v>
      </c>
      <c r="BJ337" s="44">
        <f t="shared" si="171"/>
        <v>0</v>
      </c>
      <c r="BK337" s="44">
        <f t="shared" si="171"/>
        <v>0</v>
      </c>
      <c r="BL337" s="44">
        <f t="shared" si="171"/>
        <v>0</v>
      </c>
      <c r="BM337" s="44">
        <f t="shared" si="171"/>
        <v>0</v>
      </c>
      <c r="BN337" s="44">
        <f t="shared" si="171"/>
        <v>0</v>
      </c>
      <c r="BO337" s="44">
        <f t="shared" si="171"/>
        <v>0</v>
      </c>
      <c r="BP337" s="44">
        <f t="shared" si="171"/>
        <v>0</v>
      </c>
      <c r="BQ337" s="44">
        <f t="shared" si="171"/>
        <v>0</v>
      </c>
      <c r="BR337" s="44">
        <f t="shared" si="171"/>
        <v>0</v>
      </c>
      <c r="BS337" s="44">
        <f t="shared" si="171"/>
        <v>11652189.608842446</v>
      </c>
      <c r="BT337" s="44">
        <f t="shared" si="171"/>
        <v>0</v>
      </c>
      <c r="BU337" s="44">
        <f t="shared" si="171"/>
        <v>0</v>
      </c>
      <c r="BV337" s="44">
        <f t="shared" si="171"/>
        <v>0</v>
      </c>
      <c r="BW337" s="44">
        <f t="shared" si="171"/>
        <v>0</v>
      </c>
      <c r="BX337" s="44">
        <f t="shared" si="171"/>
        <v>6545976.2391900001</v>
      </c>
      <c r="BY337" s="44">
        <f t="shared" si="171"/>
        <v>0</v>
      </c>
      <c r="BZ337" s="44">
        <f t="shared" si="171"/>
        <v>0</v>
      </c>
      <c r="CA337" s="44">
        <f t="shared" si="171"/>
        <v>8435551.2848649994</v>
      </c>
      <c r="CB337" s="44">
        <f t="shared" si="171"/>
        <v>0</v>
      </c>
      <c r="CC337" s="44">
        <f t="shared" si="171"/>
        <v>0</v>
      </c>
      <c r="CD337" s="44">
        <f t="shared" si="171"/>
        <v>0</v>
      </c>
      <c r="CE337" s="44">
        <f t="shared" si="171"/>
        <v>0</v>
      </c>
      <c r="CF337" s="44">
        <f t="shared" si="171"/>
        <v>0</v>
      </c>
      <c r="CG337" s="44">
        <f t="shared" si="171"/>
        <v>0</v>
      </c>
      <c r="CH337" s="44">
        <f t="shared" si="171"/>
        <v>0</v>
      </c>
      <c r="CI337" s="44">
        <f t="shared" si="171"/>
        <v>522.1230000000005</v>
      </c>
      <c r="CJ337" s="44">
        <f>SUM(CJ324:CJ336)</f>
        <v>26634239.255897444</v>
      </c>
      <c r="CK337" s="44">
        <f>SUM(CK324:CK336)</f>
        <v>13979780.564010724</v>
      </c>
      <c r="CL337" s="44">
        <f>SUM(CL324:CL336)</f>
        <v>223230499.09274906</v>
      </c>
      <c r="CN337" s="38"/>
      <c r="CO337" s="38"/>
    </row>
    <row r="338" spans="1:93" ht="16.5" thickBot="1" x14ac:dyDescent="0.3">
      <c r="A338" s="22">
        <f t="shared" si="158"/>
        <v>329</v>
      </c>
      <c r="B338" s="190" t="s">
        <v>369</v>
      </c>
      <c r="C338" s="190"/>
      <c r="D338" s="191"/>
      <c r="E338" s="85">
        <f>+E337+E306+E286+E275+E261+E255+E296+E323</f>
        <v>5134710064.1134586</v>
      </c>
      <c r="F338" s="85">
        <f t="shared" ref="F338:BQ338" si="172">+F337+F306+F286+F275+F261+F255+F296+F323</f>
        <v>0</v>
      </c>
      <c r="G338" s="85">
        <f t="shared" si="172"/>
        <v>0</v>
      </c>
      <c r="H338" s="85">
        <f t="shared" si="172"/>
        <v>0</v>
      </c>
      <c r="I338" s="85">
        <f t="shared" si="172"/>
        <v>0</v>
      </c>
      <c r="J338" s="85">
        <f t="shared" si="172"/>
        <v>0</v>
      </c>
      <c r="K338" s="85">
        <f t="shared" si="172"/>
        <v>0</v>
      </c>
      <c r="L338" s="85">
        <f t="shared" si="172"/>
        <v>0</v>
      </c>
      <c r="M338" s="85">
        <f t="shared" si="172"/>
        <v>0</v>
      </c>
      <c r="N338" s="85">
        <f t="shared" si="172"/>
        <v>0</v>
      </c>
      <c r="O338" s="85">
        <f t="shared" si="172"/>
        <v>0</v>
      </c>
      <c r="P338" s="85">
        <f t="shared" si="172"/>
        <v>0</v>
      </c>
      <c r="Q338" s="85">
        <f t="shared" si="172"/>
        <v>0</v>
      </c>
      <c r="R338" s="85">
        <f t="shared" si="172"/>
        <v>0</v>
      </c>
      <c r="S338" s="85">
        <f t="shared" si="172"/>
        <v>0</v>
      </c>
      <c r="T338" s="85">
        <f t="shared" si="172"/>
        <v>0</v>
      </c>
      <c r="U338" s="85">
        <f t="shared" si="172"/>
        <v>0</v>
      </c>
      <c r="V338" s="85">
        <f t="shared" si="172"/>
        <v>0</v>
      </c>
      <c r="W338" s="85">
        <f t="shared" si="172"/>
        <v>0</v>
      </c>
      <c r="X338" s="85">
        <f t="shared" si="172"/>
        <v>84651706.613655597</v>
      </c>
      <c r="Y338" s="85">
        <f t="shared" si="172"/>
        <v>0</v>
      </c>
      <c r="Z338" s="85">
        <f t="shared" si="172"/>
        <v>0</v>
      </c>
      <c r="AA338" s="85">
        <f t="shared" si="172"/>
        <v>0</v>
      </c>
      <c r="AB338" s="85">
        <f t="shared" si="172"/>
        <v>0</v>
      </c>
      <c r="AC338" s="85">
        <f t="shared" si="172"/>
        <v>-75215094.712953344</v>
      </c>
      <c r="AD338" s="85">
        <f t="shared" si="172"/>
        <v>0</v>
      </c>
      <c r="AE338" s="85">
        <f t="shared" si="172"/>
        <v>0</v>
      </c>
      <c r="AF338" s="85">
        <f t="shared" si="172"/>
        <v>0</v>
      </c>
      <c r="AG338" s="85">
        <f t="shared" si="172"/>
        <v>0</v>
      </c>
      <c r="AH338" s="85">
        <f t="shared" si="172"/>
        <v>0</v>
      </c>
      <c r="AI338" s="85">
        <f t="shared" si="172"/>
        <v>0</v>
      </c>
      <c r="AJ338" s="85">
        <f t="shared" si="172"/>
        <v>0</v>
      </c>
      <c r="AK338" s="85">
        <f t="shared" si="172"/>
        <v>0</v>
      </c>
      <c r="AL338" s="85">
        <f t="shared" si="172"/>
        <v>0</v>
      </c>
      <c r="AM338" s="85">
        <f t="shared" si="172"/>
        <v>0</v>
      </c>
      <c r="AN338" s="85">
        <f t="shared" si="172"/>
        <v>0</v>
      </c>
      <c r="AO338" s="85">
        <f t="shared" si="172"/>
        <v>0</v>
      </c>
      <c r="AP338" s="85"/>
      <c r="AQ338" s="85">
        <f t="shared" si="172"/>
        <v>0</v>
      </c>
      <c r="AR338" s="85">
        <f t="shared" si="172"/>
        <v>0</v>
      </c>
      <c r="AS338" s="85">
        <f t="shared" si="172"/>
        <v>-25658097.37325193</v>
      </c>
      <c r="AT338" s="85">
        <f t="shared" si="172"/>
        <v>0</v>
      </c>
      <c r="AU338" s="85">
        <f>+AU337+AU306+AU286+AU275+AU261+AU255+AU296+AU323</f>
        <v>-16221485.472549681</v>
      </c>
      <c r="AV338" s="85">
        <f t="shared" si="172"/>
        <v>0</v>
      </c>
      <c r="AW338" s="85">
        <f t="shared" si="172"/>
        <v>0</v>
      </c>
      <c r="AX338" s="85">
        <f t="shared" si="172"/>
        <v>0</v>
      </c>
      <c r="AY338" s="85">
        <f t="shared" si="172"/>
        <v>0</v>
      </c>
      <c r="AZ338" s="85">
        <f t="shared" si="172"/>
        <v>0</v>
      </c>
      <c r="BA338" s="85">
        <f t="shared" si="172"/>
        <v>0</v>
      </c>
      <c r="BB338" s="85">
        <f t="shared" si="172"/>
        <v>0</v>
      </c>
      <c r="BC338" s="85">
        <f t="shared" si="172"/>
        <v>0</v>
      </c>
      <c r="BD338" s="85">
        <f t="shared" si="172"/>
        <v>0</v>
      </c>
      <c r="BE338" s="85">
        <f t="shared" si="172"/>
        <v>0</v>
      </c>
      <c r="BF338" s="85">
        <f t="shared" si="172"/>
        <v>0</v>
      </c>
      <c r="BG338" s="85">
        <f t="shared" si="172"/>
        <v>0</v>
      </c>
      <c r="BH338" s="85">
        <f t="shared" si="172"/>
        <v>0</v>
      </c>
      <c r="BI338" s="85">
        <f t="shared" si="172"/>
        <v>0</v>
      </c>
      <c r="BJ338" s="85">
        <f t="shared" si="172"/>
        <v>0</v>
      </c>
      <c r="BK338" s="85">
        <f t="shared" si="172"/>
        <v>0</v>
      </c>
      <c r="BL338" s="85">
        <f t="shared" si="172"/>
        <v>0</v>
      </c>
      <c r="BM338" s="85">
        <f t="shared" si="172"/>
        <v>0</v>
      </c>
      <c r="BN338" s="85">
        <f t="shared" si="172"/>
        <v>0</v>
      </c>
      <c r="BO338" s="85">
        <f t="shared" si="172"/>
        <v>0</v>
      </c>
      <c r="BP338" s="85">
        <f t="shared" si="172"/>
        <v>0</v>
      </c>
      <c r="BQ338" s="85">
        <f t="shared" si="172"/>
        <v>0</v>
      </c>
      <c r="BR338" s="85">
        <f t="shared" ref="BR338:CL338" si="173">+BR337+BR306+BR286+BR275+BR261+BR255+BR296+BR323</f>
        <v>-40083865.243799999</v>
      </c>
      <c r="BS338" s="85">
        <f t="shared" si="173"/>
        <v>75215094.712953344</v>
      </c>
      <c r="BT338" s="85">
        <f t="shared" si="173"/>
        <v>0</v>
      </c>
      <c r="BU338" s="85">
        <f t="shared" si="173"/>
        <v>0</v>
      </c>
      <c r="BV338" s="85">
        <f t="shared" si="173"/>
        <v>0</v>
      </c>
      <c r="BW338" s="85">
        <f t="shared" si="173"/>
        <v>0</v>
      </c>
      <c r="BX338" s="85">
        <f t="shared" si="173"/>
        <v>64907450.781774998</v>
      </c>
      <c r="BY338" s="85">
        <f t="shared" si="173"/>
        <v>53642765.109999999</v>
      </c>
      <c r="BZ338" s="85">
        <f t="shared" si="173"/>
        <v>58932.5</v>
      </c>
      <c r="CA338" s="85">
        <f t="shared" si="173"/>
        <v>47957544.839049995</v>
      </c>
      <c r="CB338" s="85">
        <f t="shared" si="173"/>
        <v>0</v>
      </c>
      <c r="CC338" s="85">
        <f t="shared" si="173"/>
        <v>0</v>
      </c>
      <c r="CD338" s="85">
        <f t="shared" si="173"/>
        <v>0</v>
      </c>
      <c r="CE338" s="85">
        <f t="shared" si="173"/>
        <v>0</v>
      </c>
      <c r="CF338" s="85">
        <f t="shared" si="173"/>
        <v>0</v>
      </c>
      <c r="CG338" s="85">
        <f t="shared" si="173"/>
        <v>0</v>
      </c>
      <c r="CH338" s="85">
        <f t="shared" si="173"/>
        <v>0</v>
      </c>
      <c r="CI338" s="85">
        <f t="shared" si="173"/>
        <v>418278.4845820014</v>
      </c>
      <c r="CJ338" s="85">
        <f t="shared" si="173"/>
        <v>202116201.18456036</v>
      </c>
      <c r="CK338" s="85">
        <f t="shared" si="173"/>
        <v>185894741.71201068</v>
      </c>
      <c r="CL338" s="85">
        <f t="shared" si="173"/>
        <v>5320604805.825469</v>
      </c>
      <c r="CN338" s="38"/>
      <c r="CO338" s="38"/>
    </row>
    <row r="339" spans="1:93" x14ac:dyDescent="0.25">
      <c r="A339" s="22">
        <f t="shared" si="158"/>
        <v>330</v>
      </c>
      <c r="B339" s="224" t="s">
        <v>370</v>
      </c>
      <c r="C339" s="86" t="s">
        <v>371</v>
      </c>
      <c r="D339" s="87">
        <v>101.1</v>
      </c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>
        <f t="shared" ref="AU339:AU344" si="174">SUM(F339:AT339)</f>
        <v>0</v>
      </c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>
        <f t="shared" ref="CJ339:CJ344" si="175">SUM(AV339:CI339)</f>
        <v>0</v>
      </c>
      <c r="CK339" s="19">
        <f t="shared" ref="CK339:CK402" si="176">CJ339+AU339</f>
        <v>0</v>
      </c>
      <c r="CL339" s="19">
        <f t="shared" ref="CL339:CL344" si="177">CK339+E339</f>
        <v>0</v>
      </c>
      <c r="CN339" s="38"/>
      <c r="CO339" s="38"/>
    </row>
    <row r="340" spans="1:93" x14ac:dyDescent="0.25">
      <c r="A340" s="22">
        <f t="shared" si="158"/>
        <v>331</v>
      </c>
      <c r="B340" s="225"/>
      <c r="C340" s="88" t="s">
        <v>372</v>
      </c>
      <c r="D340" s="89">
        <v>101.1</v>
      </c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>
        <f t="shared" si="174"/>
        <v>0</v>
      </c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/>
      <c r="BR340" s="19"/>
      <c r="BS340" s="19"/>
      <c r="BT340" s="19"/>
      <c r="BU340" s="19"/>
      <c r="BV340" s="19"/>
      <c r="BW340" s="19"/>
      <c r="BX340" s="19"/>
      <c r="BY340" s="19"/>
      <c r="BZ340" s="19"/>
      <c r="CA340" s="19"/>
      <c r="CB340" s="19"/>
      <c r="CC340" s="19"/>
      <c r="CD340" s="19"/>
      <c r="CE340" s="19"/>
      <c r="CF340" s="19"/>
      <c r="CG340" s="19"/>
      <c r="CH340" s="19"/>
      <c r="CI340" s="19"/>
      <c r="CJ340" s="19">
        <f t="shared" si="175"/>
        <v>0</v>
      </c>
      <c r="CK340" s="19">
        <f t="shared" si="176"/>
        <v>0</v>
      </c>
      <c r="CL340" s="19">
        <f t="shared" si="177"/>
        <v>0</v>
      </c>
      <c r="CN340" s="38"/>
      <c r="CO340" s="38"/>
    </row>
    <row r="341" spans="1:93" x14ac:dyDescent="0.25">
      <c r="A341" s="22">
        <f t="shared" si="158"/>
        <v>332</v>
      </c>
      <c r="B341" s="225"/>
      <c r="C341" s="88" t="s">
        <v>373</v>
      </c>
      <c r="D341" s="89">
        <v>101.1</v>
      </c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>
        <f t="shared" si="174"/>
        <v>0</v>
      </c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  <c r="BW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/>
      <c r="CI341" s="19"/>
      <c r="CJ341" s="19">
        <f t="shared" si="175"/>
        <v>0</v>
      </c>
      <c r="CK341" s="19">
        <f t="shared" si="176"/>
        <v>0</v>
      </c>
      <c r="CL341" s="19">
        <f t="shared" si="177"/>
        <v>0</v>
      </c>
      <c r="CN341" s="38"/>
      <c r="CO341" s="38"/>
    </row>
    <row r="342" spans="1:93" x14ac:dyDescent="0.25">
      <c r="A342" s="22">
        <f t="shared" si="158"/>
        <v>333</v>
      </c>
      <c r="B342" s="225"/>
      <c r="C342" s="88" t="s">
        <v>374</v>
      </c>
      <c r="D342" s="89">
        <v>101.1</v>
      </c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>
        <f t="shared" si="174"/>
        <v>0</v>
      </c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  <c r="BW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/>
      <c r="CI342" s="19"/>
      <c r="CJ342" s="19">
        <f t="shared" si="175"/>
        <v>0</v>
      </c>
      <c r="CK342" s="19">
        <f t="shared" si="176"/>
        <v>0</v>
      </c>
      <c r="CL342" s="19">
        <f t="shared" si="177"/>
        <v>0</v>
      </c>
      <c r="CN342" s="38"/>
      <c r="CO342" s="38"/>
    </row>
    <row r="343" spans="1:93" x14ac:dyDescent="0.25">
      <c r="A343" s="22">
        <f t="shared" si="158"/>
        <v>334</v>
      </c>
      <c r="B343" s="225"/>
      <c r="C343" s="88" t="s">
        <v>375</v>
      </c>
      <c r="D343" s="89">
        <v>101.1</v>
      </c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>
        <f t="shared" si="174"/>
        <v>0</v>
      </c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19"/>
      <c r="BS343" s="19"/>
      <c r="BT343" s="19"/>
      <c r="BU343" s="19"/>
      <c r="BV343" s="19"/>
      <c r="BW343" s="19"/>
      <c r="BX343" s="19"/>
      <c r="BY343" s="19"/>
      <c r="BZ343" s="19"/>
      <c r="CA343" s="19"/>
      <c r="CB343" s="19"/>
      <c r="CC343" s="19"/>
      <c r="CD343" s="19"/>
      <c r="CE343" s="19"/>
      <c r="CF343" s="19"/>
      <c r="CG343" s="19"/>
      <c r="CH343" s="19"/>
      <c r="CI343" s="19"/>
      <c r="CJ343" s="19">
        <f t="shared" si="175"/>
        <v>0</v>
      </c>
      <c r="CK343" s="19">
        <f t="shared" si="176"/>
        <v>0</v>
      </c>
      <c r="CL343" s="19">
        <f t="shared" si="177"/>
        <v>0</v>
      </c>
      <c r="CN343" s="38"/>
      <c r="CO343" s="38"/>
    </row>
    <row r="344" spans="1:93" x14ac:dyDescent="0.25">
      <c r="A344" s="22">
        <f t="shared" si="158"/>
        <v>335</v>
      </c>
      <c r="B344" s="226"/>
      <c r="C344" s="90" t="s">
        <v>376</v>
      </c>
      <c r="D344" s="91">
        <v>101.1</v>
      </c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>
        <f t="shared" si="174"/>
        <v>0</v>
      </c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/>
      <c r="BR344" s="19"/>
      <c r="BS344" s="19"/>
      <c r="BT344" s="19"/>
      <c r="BU344" s="19"/>
      <c r="BV344" s="19"/>
      <c r="BW344" s="19"/>
      <c r="BX344" s="19"/>
      <c r="BY344" s="19"/>
      <c r="BZ344" s="19"/>
      <c r="CA344" s="19"/>
      <c r="CB344" s="19"/>
      <c r="CC344" s="19"/>
      <c r="CD344" s="19"/>
      <c r="CE344" s="19"/>
      <c r="CF344" s="19"/>
      <c r="CG344" s="19"/>
      <c r="CH344" s="19"/>
      <c r="CI344" s="19"/>
      <c r="CJ344" s="19">
        <f t="shared" si="175"/>
        <v>0</v>
      </c>
      <c r="CK344" s="19">
        <f t="shared" si="176"/>
        <v>0</v>
      </c>
      <c r="CL344" s="19">
        <f t="shared" si="177"/>
        <v>0</v>
      </c>
      <c r="CN344" s="38"/>
      <c r="CO344" s="38"/>
    </row>
    <row r="345" spans="1:93" x14ac:dyDescent="0.25">
      <c r="A345" s="22">
        <f t="shared" si="158"/>
        <v>336</v>
      </c>
      <c r="B345" s="208" t="s">
        <v>377</v>
      </c>
      <c r="C345" s="235"/>
      <c r="D345" s="236"/>
      <c r="E345" s="44">
        <f>SUM(E339:E344)</f>
        <v>0</v>
      </c>
      <c r="F345" s="44">
        <f t="shared" ref="F345:CL345" si="178">SUM(F339:F344)</f>
        <v>0</v>
      </c>
      <c r="G345" s="44">
        <f t="shared" si="178"/>
        <v>0</v>
      </c>
      <c r="H345" s="44">
        <f t="shared" si="178"/>
        <v>0</v>
      </c>
      <c r="I345" s="44">
        <f t="shared" si="178"/>
        <v>0</v>
      </c>
      <c r="J345" s="44">
        <f t="shared" si="178"/>
        <v>0</v>
      </c>
      <c r="K345" s="44">
        <f t="shared" si="178"/>
        <v>0</v>
      </c>
      <c r="L345" s="44">
        <f t="shared" si="178"/>
        <v>0</v>
      </c>
      <c r="M345" s="44">
        <f t="shared" si="178"/>
        <v>0</v>
      </c>
      <c r="N345" s="44">
        <f t="shared" si="178"/>
        <v>0</v>
      </c>
      <c r="O345" s="44">
        <f t="shared" si="178"/>
        <v>0</v>
      </c>
      <c r="P345" s="44">
        <f t="shared" si="178"/>
        <v>0</v>
      </c>
      <c r="Q345" s="44">
        <f t="shared" si="178"/>
        <v>0</v>
      </c>
      <c r="R345" s="44">
        <f t="shared" si="178"/>
        <v>0</v>
      </c>
      <c r="S345" s="44">
        <f t="shared" si="178"/>
        <v>0</v>
      </c>
      <c r="T345" s="44">
        <f t="shared" si="178"/>
        <v>0</v>
      </c>
      <c r="U345" s="44">
        <f t="shared" si="178"/>
        <v>0</v>
      </c>
      <c r="V345" s="44">
        <f t="shared" si="178"/>
        <v>0</v>
      </c>
      <c r="W345" s="44">
        <f t="shared" si="178"/>
        <v>0</v>
      </c>
      <c r="X345" s="44">
        <f t="shared" si="178"/>
        <v>0</v>
      </c>
      <c r="Y345" s="44">
        <f t="shared" si="178"/>
        <v>0</v>
      </c>
      <c r="Z345" s="44">
        <f t="shared" si="178"/>
        <v>0</v>
      </c>
      <c r="AA345" s="44">
        <f t="shared" si="178"/>
        <v>0</v>
      </c>
      <c r="AB345" s="44">
        <f t="shared" si="178"/>
        <v>0</v>
      </c>
      <c r="AC345" s="44">
        <f t="shared" si="178"/>
        <v>0</v>
      </c>
      <c r="AD345" s="44">
        <f t="shared" si="178"/>
        <v>0</v>
      </c>
      <c r="AE345" s="44">
        <f t="shared" si="178"/>
        <v>0</v>
      </c>
      <c r="AF345" s="44">
        <f t="shared" si="178"/>
        <v>0</v>
      </c>
      <c r="AG345" s="44">
        <f t="shared" si="178"/>
        <v>0</v>
      </c>
      <c r="AH345" s="44">
        <f t="shared" si="178"/>
        <v>0</v>
      </c>
      <c r="AI345" s="44">
        <f t="shared" si="178"/>
        <v>0</v>
      </c>
      <c r="AJ345" s="44">
        <f t="shared" si="178"/>
        <v>0</v>
      </c>
      <c r="AK345" s="44">
        <f t="shared" si="178"/>
        <v>0</v>
      </c>
      <c r="AL345" s="44">
        <f t="shared" si="178"/>
        <v>0</v>
      </c>
      <c r="AM345" s="44">
        <f t="shared" si="178"/>
        <v>0</v>
      </c>
      <c r="AN345" s="44">
        <f t="shared" si="178"/>
        <v>0</v>
      </c>
      <c r="AO345" s="44">
        <f t="shared" si="178"/>
        <v>0</v>
      </c>
      <c r="AP345" s="44"/>
      <c r="AQ345" s="44">
        <f t="shared" si="178"/>
        <v>0</v>
      </c>
      <c r="AR345" s="44">
        <f t="shared" si="178"/>
        <v>0</v>
      </c>
      <c r="AS345" s="44">
        <f t="shared" si="178"/>
        <v>0</v>
      </c>
      <c r="AT345" s="44">
        <f>SUM(AT339:AT344)</f>
        <v>0</v>
      </c>
      <c r="AU345" s="44">
        <f t="shared" si="178"/>
        <v>0</v>
      </c>
      <c r="AV345" s="44">
        <f t="shared" si="178"/>
        <v>0</v>
      </c>
      <c r="AW345" s="44">
        <f t="shared" si="178"/>
        <v>0</v>
      </c>
      <c r="AX345" s="44">
        <f t="shared" si="178"/>
        <v>0</v>
      </c>
      <c r="AY345" s="44">
        <f t="shared" si="178"/>
        <v>0</v>
      </c>
      <c r="AZ345" s="44">
        <f t="shared" si="178"/>
        <v>0</v>
      </c>
      <c r="BA345" s="44">
        <f t="shared" si="178"/>
        <v>0</v>
      </c>
      <c r="BB345" s="44">
        <f t="shared" si="178"/>
        <v>0</v>
      </c>
      <c r="BC345" s="44">
        <f t="shared" si="178"/>
        <v>0</v>
      </c>
      <c r="BD345" s="44">
        <f t="shared" si="178"/>
        <v>0</v>
      </c>
      <c r="BE345" s="44">
        <f t="shared" si="178"/>
        <v>0</v>
      </c>
      <c r="BF345" s="44">
        <f t="shared" si="178"/>
        <v>0</v>
      </c>
      <c r="BG345" s="44">
        <f t="shared" si="178"/>
        <v>0</v>
      </c>
      <c r="BH345" s="44">
        <f t="shared" si="178"/>
        <v>0</v>
      </c>
      <c r="BI345" s="44">
        <f t="shared" si="178"/>
        <v>0</v>
      </c>
      <c r="BJ345" s="44">
        <f t="shared" si="178"/>
        <v>0</v>
      </c>
      <c r="BK345" s="44">
        <f t="shared" si="178"/>
        <v>0</v>
      </c>
      <c r="BL345" s="44">
        <f t="shared" si="178"/>
        <v>0</v>
      </c>
      <c r="BM345" s="44">
        <f t="shared" si="178"/>
        <v>0</v>
      </c>
      <c r="BN345" s="44">
        <f t="shared" si="178"/>
        <v>0</v>
      </c>
      <c r="BO345" s="44">
        <f t="shared" si="178"/>
        <v>0</v>
      </c>
      <c r="BP345" s="44">
        <f t="shared" si="178"/>
        <v>0</v>
      </c>
      <c r="BQ345" s="44">
        <f t="shared" si="178"/>
        <v>0</v>
      </c>
      <c r="BR345" s="44">
        <f t="shared" si="178"/>
        <v>0</v>
      </c>
      <c r="BS345" s="44">
        <f t="shared" si="178"/>
        <v>0</v>
      </c>
      <c r="BT345" s="44">
        <f t="shared" si="178"/>
        <v>0</v>
      </c>
      <c r="BU345" s="44">
        <f t="shared" si="178"/>
        <v>0</v>
      </c>
      <c r="BV345" s="44">
        <f t="shared" si="178"/>
        <v>0</v>
      </c>
      <c r="BW345" s="44">
        <f t="shared" si="178"/>
        <v>0</v>
      </c>
      <c r="BX345" s="44">
        <f t="shared" si="178"/>
        <v>0</v>
      </c>
      <c r="BY345" s="44">
        <f t="shared" si="178"/>
        <v>0</v>
      </c>
      <c r="BZ345" s="44">
        <f t="shared" si="178"/>
        <v>0</v>
      </c>
      <c r="CA345" s="44">
        <f t="shared" si="178"/>
        <v>0</v>
      </c>
      <c r="CB345" s="44">
        <f t="shared" si="178"/>
        <v>0</v>
      </c>
      <c r="CC345" s="44">
        <f t="shared" si="178"/>
        <v>0</v>
      </c>
      <c r="CD345" s="44">
        <f t="shared" si="178"/>
        <v>0</v>
      </c>
      <c r="CE345" s="44">
        <f t="shared" si="178"/>
        <v>0</v>
      </c>
      <c r="CF345" s="44">
        <f t="shared" si="178"/>
        <v>0</v>
      </c>
      <c r="CG345" s="44">
        <f t="shared" si="178"/>
        <v>0</v>
      </c>
      <c r="CH345" s="44">
        <f t="shared" si="178"/>
        <v>0</v>
      </c>
      <c r="CI345" s="44">
        <f t="shared" si="178"/>
        <v>0</v>
      </c>
      <c r="CJ345" s="44">
        <f t="shared" si="178"/>
        <v>0</v>
      </c>
      <c r="CK345" s="44">
        <f t="shared" si="178"/>
        <v>0</v>
      </c>
      <c r="CL345" s="44">
        <f t="shared" si="178"/>
        <v>0</v>
      </c>
      <c r="CN345" s="38"/>
      <c r="CO345" s="38"/>
    </row>
    <row r="346" spans="1:93" ht="31.5" x14ac:dyDescent="0.25">
      <c r="A346" s="22">
        <f t="shared" si="158"/>
        <v>337</v>
      </c>
      <c r="B346" s="92" t="s">
        <v>378</v>
      </c>
      <c r="C346" s="93" t="s">
        <v>378</v>
      </c>
      <c r="D346" s="94">
        <v>102</v>
      </c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>
        <f>SUM(F346:AT346)</f>
        <v>0</v>
      </c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/>
      <c r="BR346" s="19"/>
      <c r="BS346" s="19"/>
      <c r="BT346" s="19"/>
      <c r="BU346" s="19"/>
      <c r="BV346" s="19"/>
      <c r="BW346" s="19"/>
      <c r="BX346" s="19"/>
      <c r="BY346" s="19"/>
      <c r="BZ346" s="19"/>
      <c r="CA346" s="19"/>
      <c r="CB346" s="19"/>
      <c r="CC346" s="19"/>
      <c r="CD346" s="19"/>
      <c r="CE346" s="19"/>
      <c r="CF346" s="19"/>
      <c r="CG346" s="19"/>
      <c r="CH346" s="19"/>
      <c r="CI346" s="19"/>
      <c r="CJ346" s="19">
        <f>SUM(AV346:CI346)</f>
        <v>0</v>
      </c>
      <c r="CK346" s="19">
        <f t="shared" si="176"/>
        <v>0</v>
      </c>
      <c r="CL346" s="19">
        <f>CK346+E346</f>
        <v>0</v>
      </c>
      <c r="CN346" s="38"/>
      <c r="CO346" s="38"/>
    </row>
    <row r="347" spans="1:93" x14ac:dyDescent="0.25">
      <c r="A347" s="22">
        <f t="shared" si="158"/>
        <v>338</v>
      </c>
      <c r="B347" s="208" t="s">
        <v>379</v>
      </c>
      <c r="C347" s="231"/>
      <c r="D347" s="232"/>
      <c r="E347" s="44">
        <f t="shared" ref="E347:CL347" si="179">SUM(E346)</f>
        <v>0</v>
      </c>
      <c r="F347" s="44">
        <f t="shared" si="179"/>
        <v>0</v>
      </c>
      <c r="G347" s="44">
        <f t="shared" si="179"/>
        <v>0</v>
      </c>
      <c r="H347" s="44">
        <f t="shared" si="179"/>
        <v>0</v>
      </c>
      <c r="I347" s="44">
        <f t="shared" si="179"/>
        <v>0</v>
      </c>
      <c r="J347" s="44">
        <f t="shared" si="179"/>
        <v>0</v>
      </c>
      <c r="K347" s="44">
        <f t="shared" si="179"/>
        <v>0</v>
      </c>
      <c r="L347" s="44">
        <f t="shared" si="179"/>
        <v>0</v>
      </c>
      <c r="M347" s="44">
        <f t="shared" si="179"/>
        <v>0</v>
      </c>
      <c r="N347" s="44">
        <f t="shared" si="179"/>
        <v>0</v>
      </c>
      <c r="O347" s="44">
        <f t="shared" si="179"/>
        <v>0</v>
      </c>
      <c r="P347" s="44">
        <f t="shared" si="179"/>
        <v>0</v>
      </c>
      <c r="Q347" s="44">
        <f t="shared" si="179"/>
        <v>0</v>
      </c>
      <c r="R347" s="44">
        <f t="shared" si="179"/>
        <v>0</v>
      </c>
      <c r="S347" s="44">
        <f t="shared" si="179"/>
        <v>0</v>
      </c>
      <c r="T347" s="44">
        <f t="shared" si="179"/>
        <v>0</v>
      </c>
      <c r="U347" s="44">
        <f t="shared" si="179"/>
        <v>0</v>
      </c>
      <c r="V347" s="44">
        <f t="shared" si="179"/>
        <v>0</v>
      </c>
      <c r="W347" s="44">
        <f t="shared" si="179"/>
        <v>0</v>
      </c>
      <c r="X347" s="44">
        <f t="shared" si="179"/>
        <v>0</v>
      </c>
      <c r="Y347" s="44">
        <f t="shared" si="179"/>
        <v>0</v>
      </c>
      <c r="Z347" s="44">
        <f t="shared" si="179"/>
        <v>0</v>
      </c>
      <c r="AA347" s="44">
        <f t="shared" si="179"/>
        <v>0</v>
      </c>
      <c r="AB347" s="44">
        <f t="shared" si="179"/>
        <v>0</v>
      </c>
      <c r="AC347" s="44">
        <f t="shared" si="179"/>
        <v>0</v>
      </c>
      <c r="AD347" s="44">
        <f t="shared" si="179"/>
        <v>0</v>
      </c>
      <c r="AE347" s="44">
        <f t="shared" si="179"/>
        <v>0</v>
      </c>
      <c r="AF347" s="44">
        <f t="shared" si="179"/>
        <v>0</v>
      </c>
      <c r="AG347" s="44">
        <f t="shared" si="179"/>
        <v>0</v>
      </c>
      <c r="AH347" s="44">
        <f t="shared" si="179"/>
        <v>0</v>
      </c>
      <c r="AI347" s="44">
        <f t="shared" si="179"/>
        <v>0</v>
      </c>
      <c r="AJ347" s="44">
        <f t="shared" si="179"/>
        <v>0</v>
      </c>
      <c r="AK347" s="44">
        <f t="shared" si="179"/>
        <v>0</v>
      </c>
      <c r="AL347" s="44">
        <f t="shared" si="179"/>
        <v>0</v>
      </c>
      <c r="AM347" s="44">
        <f t="shared" si="179"/>
        <v>0</v>
      </c>
      <c r="AN347" s="44">
        <f t="shared" si="179"/>
        <v>0</v>
      </c>
      <c r="AO347" s="44">
        <f t="shared" si="179"/>
        <v>0</v>
      </c>
      <c r="AP347" s="44"/>
      <c r="AQ347" s="44">
        <f t="shared" si="179"/>
        <v>0</v>
      </c>
      <c r="AR347" s="44">
        <f t="shared" si="179"/>
        <v>0</v>
      </c>
      <c r="AS347" s="44">
        <f t="shared" si="179"/>
        <v>0</v>
      </c>
      <c r="AT347" s="44">
        <f t="shared" si="179"/>
        <v>0</v>
      </c>
      <c r="AU347" s="44">
        <f t="shared" si="179"/>
        <v>0</v>
      </c>
      <c r="AV347" s="44">
        <f t="shared" si="179"/>
        <v>0</v>
      </c>
      <c r="AW347" s="44">
        <f t="shared" si="179"/>
        <v>0</v>
      </c>
      <c r="AX347" s="44">
        <f t="shared" si="179"/>
        <v>0</v>
      </c>
      <c r="AY347" s="44">
        <f t="shared" si="179"/>
        <v>0</v>
      </c>
      <c r="AZ347" s="44">
        <f t="shared" si="179"/>
        <v>0</v>
      </c>
      <c r="BA347" s="44">
        <f t="shared" si="179"/>
        <v>0</v>
      </c>
      <c r="BB347" s="44">
        <f t="shared" si="179"/>
        <v>0</v>
      </c>
      <c r="BC347" s="44">
        <f t="shared" si="179"/>
        <v>0</v>
      </c>
      <c r="BD347" s="44">
        <f t="shared" si="179"/>
        <v>0</v>
      </c>
      <c r="BE347" s="44">
        <f t="shared" si="179"/>
        <v>0</v>
      </c>
      <c r="BF347" s="44">
        <f t="shared" si="179"/>
        <v>0</v>
      </c>
      <c r="BG347" s="44">
        <f t="shared" si="179"/>
        <v>0</v>
      </c>
      <c r="BH347" s="44">
        <f t="shared" si="179"/>
        <v>0</v>
      </c>
      <c r="BI347" s="44">
        <f t="shared" si="179"/>
        <v>0</v>
      </c>
      <c r="BJ347" s="44">
        <f t="shared" si="179"/>
        <v>0</v>
      </c>
      <c r="BK347" s="44">
        <f t="shared" si="179"/>
        <v>0</v>
      </c>
      <c r="BL347" s="44">
        <f t="shared" si="179"/>
        <v>0</v>
      </c>
      <c r="BM347" s="44">
        <f t="shared" si="179"/>
        <v>0</v>
      </c>
      <c r="BN347" s="44">
        <f t="shared" si="179"/>
        <v>0</v>
      </c>
      <c r="BO347" s="44">
        <f t="shared" si="179"/>
        <v>0</v>
      </c>
      <c r="BP347" s="44">
        <f t="shared" si="179"/>
        <v>0</v>
      </c>
      <c r="BQ347" s="44">
        <f t="shared" si="179"/>
        <v>0</v>
      </c>
      <c r="BR347" s="44">
        <f t="shared" si="179"/>
        <v>0</v>
      </c>
      <c r="BS347" s="44">
        <f t="shared" si="179"/>
        <v>0</v>
      </c>
      <c r="BT347" s="44">
        <f t="shared" si="179"/>
        <v>0</v>
      </c>
      <c r="BU347" s="44">
        <f t="shared" si="179"/>
        <v>0</v>
      </c>
      <c r="BV347" s="44">
        <f t="shared" si="179"/>
        <v>0</v>
      </c>
      <c r="BW347" s="44">
        <f t="shared" si="179"/>
        <v>0</v>
      </c>
      <c r="BX347" s="44">
        <f t="shared" si="179"/>
        <v>0</v>
      </c>
      <c r="BY347" s="44">
        <f t="shared" si="179"/>
        <v>0</v>
      </c>
      <c r="BZ347" s="44">
        <f t="shared" si="179"/>
        <v>0</v>
      </c>
      <c r="CA347" s="44">
        <f t="shared" si="179"/>
        <v>0</v>
      </c>
      <c r="CB347" s="44">
        <f t="shared" si="179"/>
        <v>0</v>
      </c>
      <c r="CC347" s="44">
        <f t="shared" si="179"/>
        <v>0</v>
      </c>
      <c r="CD347" s="44">
        <f t="shared" si="179"/>
        <v>0</v>
      </c>
      <c r="CE347" s="44">
        <f t="shared" si="179"/>
        <v>0</v>
      </c>
      <c r="CF347" s="44">
        <f t="shared" si="179"/>
        <v>0</v>
      </c>
      <c r="CG347" s="44">
        <f t="shared" si="179"/>
        <v>0</v>
      </c>
      <c r="CH347" s="44">
        <f t="shared" si="179"/>
        <v>0</v>
      </c>
      <c r="CI347" s="44">
        <f t="shared" si="179"/>
        <v>0</v>
      </c>
      <c r="CJ347" s="44">
        <f t="shared" si="179"/>
        <v>0</v>
      </c>
      <c r="CK347" s="44">
        <f t="shared" si="179"/>
        <v>0</v>
      </c>
      <c r="CL347" s="44">
        <f t="shared" si="179"/>
        <v>0</v>
      </c>
      <c r="CN347" s="38"/>
      <c r="CO347" s="38"/>
    </row>
    <row r="348" spans="1:93" x14ac:dyDescent="0.25">
      <c r="A348" s="22">
        <f t="shared" si="158"/>
        <v>339</v>
      </c>
      <c r="B348" s="224" t="s">
        <v>380</v>
      </c>
      <c r="C348" s="95" t="s">
        <v>371</v>
      </c>
      <c r="D348" s="87">
        <v>104</v>
      </c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>
        <f t="shared" ref="AU348:AU353" si="180">SUM(F348:AT348)</f>
        <v>0</v>
      </c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  <c r="BW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/>
      <c r="CI348" s="19"/>
      <c r="CJ348" s="19">
        <f t="shared" ref="CJ348:CJ353" si="181">SUM(AV348:CI348)</f>
        <v>0</v>
      </c>
      <c r="CK348" s="19">
        <f t="shared" si="176"/>
        <v>0</v>
      </c>
      <c r="CL348" s="19">
        <f t="shared" ref="CL348:CL353" si="182">CK348+E348</f>
        <v>0</v>
      </c>
      <c r="CN348" s="38"/>
      <c r="CO348" s="38"/>
    </row>
    <row r="349" spans="1:93" x14ac:dyDescent="0.25">
      <c r="A349" s="22">
        <f t="shared" si="158"/>
        <v>340</v>
      </c>
      <c r="B349" s="225"/>
      <c r="C349" s="88" t="s">
        <v>381</v>
      </c>
      <c r="D349" s="89">
        <v>104</v>
      </c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>
        <f t="shared" si="180"/>
        <v>0</v>
      </c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  <c r="BW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/>
      <c r="CI349" s="19"/>
      <c r="CJ349" s="19">
        <f t="shared" si="181"/>
        <v>0</v>
      </c>
      <c r="CK349" s="19">
        <f t="shared" si="176"/>
        <v>0</v>
      </c>
      <c r="CL349" s="19">
        <f t="shared" si="182"/>
        <v>0</v>
      </c>
      <c r="CN349" s="38"/>
      <c r="CO349" s="38"/>
    </row>
    <row r="350" spans="1:93" x14ac:dyDescent="0.25">
      <c r="A350" s="22">
        <f t="shared" si="158"/>
        <v>341</v>
      </c>
      <c r="B350" s="225"/>
      <c r="C350" s="88" t="s">
        <v>373</v>
      </c>
      <c r="D350" s="89">
        <v>104</v>
      </c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>
        <f t="shared" si="180"/>
        <v>0</v>
      </c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19"/>
      <c r="BS350" s="19"/>
      <c r="BT350" s="19"/>
      <c r="BU350" s="19"/>
      <c r="BV350" s="19"/>
      <c r="BW350" s="19"/>
      <c r="BX350" s="19"/>
      <c r="BY350" s="19"/>
      <c r="BZ350" s="19"/>
      <c r="CA350" s="19"/>
      <c r="CB350" s="19"/>
      <c r="CC350" s="19"/>
      <c r="CD350" s="19"/>
      <c r="CE350" s="19"/>
      <c r="CF350" s="19"/>
      <c r="CG350" s="19"/>
      <c r="CH350" s="19"/>
      <c r="CI350" s="19"/>
      <c r="CJ350" s="19">
        <f t="shared" si="181"/>
        <v>0</v>
      </c>
      <c r="CK350" s="19">
        <f t="shared" si="176"/>
        <v>0</v>
      </c>
      <c r="CL350" s="19">
        <f t="shared" si="182"/>
        <v>0</v>
      </c>
      <c r="CN350" s="38"/>
      <c r="CO350" s="38"/>
    </row>
    <row r="351" spans="1:93" x14ac:dyDescent="0.25">
      <c r="A351" s="22">
        <f t="shared" si="158"/>
        <v>342</v>
      </c>
      <c r="B351" s="225"/>
      <c r="C351" s="96" t="s">
        <v>374</v>
      </c>
      <c r="D351" s="89">
        <v>104</v>
      </c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>
        <f t="shared" si="180"/>
        <v>0</v>
      </c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  <c r="BW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/>
      <c r="CI351" s="19"/>
      <c r="CJ351" s="19">
        <f t="shared" si="181"/>
        <v>0</v>
      </c>
      <c r="CK351" s="19">
        <f t="shared" si="176"/>
        <v>0</v>
      </c>
      <c r="CL351" s="19">
        <f t="shared" si="182"/>
        <v>0</v>
      </c>
      <c r="CN351" s="38"/>
      <c r="CO351" s="38"/>
    </row>
    <row r="352" spans="1:93" x14ac:dyDescent="0.25">
      <c r="A352" s="22">
        <f t="shared" si="158"/>
        <v>343</v>
      </c>
      <c r="B352" s="225"/>
      <c r="C352" s="96" t="s">
        <v>375</v>
      </c>
      <c r="D352" s="89">
        <v>104</v>
      </c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>
        <f t="shared" si="180"/>
        <v>0</v>
      </c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/>
      <c r="BR352" s="19"/>
      <c r="BS352" s="19"/>
      <c r="BT352" s="19"/>
      <c r="BU352" s="19"/>
      <c r="BV352" s="19"/>
      <c r="BW352" s="19"/>
      <c r="BX352" s="19"/>
      <c r="BY352" s="19"/>
      <c r="BZ352" s="19"/>
      <c r="CA352" s="19"/>
      <c r="CB352" s="19"/>
      <c r="CC352" s="19"/>
      <c r="CD352" s="19"/>
      <c r="CE352" s="19"/>
      <c r="CF352" s="19"/>
      <c r="CG352" s="19"/>
      <c r="CH352" s="19"/>
      <c r="CI352" s="19"/>
      <c r="CJ352" s="19">
        <f t="shared" si="181"/>
        <v>0</v>
      </c>
      <c r="CK352" s="19">
        <f t="shared" si="176"/>
        <v>0</v>
      </c>
      <c r="CL352" s="19">
        <f t="shared" si="182"/>
        <v>0</v>
      </c>
      <c r="CN352" s="38"/>
      <c r="CO352" s="38"/>
    </row>
    <row r="353" spans="1:93" x14ac:dyDescent="0.25">
      <c r="A353" s="22">
        <f t="shared" si="158"/>
        <v>344</v>
      </c>
      <c r="B353" s="226"/>
      <c r="C353" s="97" t="s">
        <v>376</v>
      </c>
      <c r="D353" s="91">
        <v>104</v>
      </c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>
        <f t="shared" si="180"/>
        <v>0</v>
      </c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  <c r="BP353" s="19"/>
      <c r="BQ353" s="19"/>
      <c r="BR353" s="19"/>
      <c r="BS353" s="19"/>
      <c r="BT353" s="19"/>
      <c r="BU353" s="19"/>
      <c r="BV353" s="19"/>
      <c r="BW353" s="19"/>
      <c r="BX353" s="19"/>
      <c r="BY353" s="19"/>
      <c r="BZ353" s="19"/>
      <c r="CA353" s="19"/>
      <c r="CB353" s="19"/>
      <c r="CC353" s="19"/>
      <c r="CD353" s="19"/>
      <c r="CE353" s="19"/>
      <c r="CF353" s="19"/>
      <c r="CG353" s="19"/>
      <c r="CH353" s="19"/>
      <c r="CI353" s="19"/>
      <c r="CJ353" s="19">
        <f t="shared" si="181"/>
        <v>0</v>
      </c>
      <c r="CK353" s="19">
        <f t="shared" si="176"/>
        <v>0</v>
      </c>
      <c r="CL353" s="19">
        <f t="shared" si="182"/>
        <v>0</v>
      </c>
      <c r="CN353" s="38"/>
      <c r="CO353" s="38"/>
    </row>
    <row r="354" spans="1:93" x14ac:dyDescent="0.25">
      <c r="A354" s="22">
        <f t="shared" si="158"/>
        <v>345</v>
      </c>
      <c r="B354" s="208" t="s">
        <v>382</v>
      </c>
      <c r="C354" s="209"/>
      <c r="D354" s="210"/>
      <c r="E354" s="44">
        <f t="shared" ref="E354:CL354" si="183">SUM(E348:E353)</f>
        <v>0</v>
      </c>
      <c r="F354" s="44">
        <f t="shared" si="183"/>
        <v>0</v>
      </c>
      <c r="G354" s="44">
        <f t="shared" si="183"/>
        <v>0</v>
      </c>
      <c r="H354" s="44">
        <f t="shared" si="183"/>
        <v>0</v>
      </c>
      <c r="I354" s="44">
        <f t="shared" si="183"/>
        <v>0</v>
      </c>
      <c r="J354" s="44">
        <f t="shared" si="183"/>
        <v>0</v>
      </c>
      <c r="K354" s="44">
        <f t="shared" si="183"/>
        <v>0</v>
      </c>
      <c r="L354" s="44">
        <f t="shared" si="183"/>
        <v>0</v>
      </c>
      <c r="M354" s="44">
        <f t="shared" si="183"/>
        <v>0</v>
      </c>
      <c r="N354" s="44">
        <f t="shared" si="183"/>
        <v>0</v>
      </c>
      <c r="O354" s="44">
        <f t="shared" si="183"/>
        <v>0</v>
      </c>
      <c r="P354" s="44">
        <f t="shared" si="183"/>
        <v>0</v>
      </c>
      <c r="Q354" s="44">
        <f t="shared" si="183"/>
        <v>0</v>
      </c>
      <c r="R354" s="44">
        <f t="shared" si="183"/>
        <v>0</v>
      </c>
      <c r="S354" s="44">
        <f t="shared" si="183"/>
        <v>0</v>
      </c>
      <c r="T354" s="44">
        <f t="shared" si="183"/>
        <v>0</v>
      </c>
      <c r="U354" s="44">
        <f t="shared" si="183"/>
        <v>0</v>
      </c>
      <c r="V354" s="44">
        <f t="shared" si="183"/>
        <v>0</v>
      </c>
      <c r="W354" s="44">
        <f t="shared" si="183"/>
        <v>0</v>
      </c>
      <c r="X354" s="44">
        <f t="shared" si="183"/>
        <v>0</v>
      </c>
      <c r="Y354" s="44">
        <f t="shared" si="183"/>
        <v>0</v>
      </c>
      <c r="Z354" s="44">
        <f t="shared" si="183"/>
        <v>0</v>
      </c>
      <c r="AA354" s="44">
        <f t="shared" si="183"/>
        <v>0</v>
      </c>
      <c r="AB354" s="44">
        <f t="shared" si="183"/>
        <v>0</v>
      </c>
      <c r="AC354" s="44">
        <f t="shared" si="183"/>
        <v>0</v>
      </c>
      <c r="AD354" s="44">
        <f t="shared" si="183"/>
        <v>0</v>
      </c>
      <c r="AE354" s="44">
        <f t="shared" si="183"/>
        <v>0</v>
      </c>
      <c r="AF354" s="44">
        <f t="shared" si="183"/>
        <v>0</v>
      </c>
      <c r="AG354" s="44">
        <f t="shared" si="183"/>
        <v>0</v>
      </c>
      <c r="AH354" s="44">
        <f t="shared" si="183"/>
        <v>0</v>
      </c>
      <c r="AI354" s="44">
        <f t="shared" si="183"/>
        <v>0</v>
      </c>
      <c r="AJ354" s="44">
        <f t="shared" si="183"/>
        <v>0</v>
      </c>
      <c r="AK354" s="44">
        <f t="shared" si="183"/>
        <v>0</v>
      </c>
      <c r="AL354" s="44">
        <f t="shared" si="183"/>
        <v>0</v>
      </c>
      <c r="AM354" s="44">
        <f t="shared" si="183"/>
        <v>0</v>
      </c>
      <c r="AN354" s="44">
        <f t="shared" si="183"/>
        <v>0</v>
      </c>
      <c r="AO354" s="44">
        <f t="shared" si="183"/>
        <v>0</v>
      </c>
      <c r="AP354" s="44"/>
      <c r="AQ354" s="44">
        <f t="shared" si="183"/>
        <v>0</v>
      </c>
      <c r="AR354" s="44">
        <f t="shared" si="183"/>
        <v>0</v>
      </c>
      <c r="AS354" s="44">
        <f t="shared" si="183"/>
        <v>0</v>
      </c>
      <c r="AT354" s="44">
        <f t="shared" si="183"/>
        <v>0</v>
      </c>
      <c r="AU354" s="44">
        <f t="shared" si="183"/>
        <v>0</v>
      </c>
      <c r="AV354" s="44">
        <f t="shared" si="183"/>
        <v>0</v>
      </c>
      <c r="AW354" s="44">
        <f t="shared" si="183"/>
        <v>0</v>
      </c>
      <c r="AX354" s="44">
        <f t="shared" si="183"/>
        <v>0</v>
      </c>
      <c r="AY354" s="44">
        <f t="shared" si="183"/>
        <v>0</v>
      </c>
      <c r="AZ354" s="44">
        <f t="shared" si="183"/>
        <v>0</v>
      </c>
      <c r="BA354" s="44">
        <f t="shared" si="183"/>
        <v>0</v>
      </c>
      <c r="BB354" s="44">
        <f t="shared" si="183"/>
        <v>0</v>
      </c>
      <c r="BC354" s="44">
        <f t="shared" si="183"/>
        <v>0</v>
      </c>
      <c r="BD354" s="44">
        <f t="shared" si="183"/>
        <v>0</v>
      </c>
      <c r="BE354" s="44">
        <f t="shared" si="183"/>
        <v>0</v>
      </c>
      <c r="BF354" s="44">
        <f t="shared" si="183"/>
        <v>0</v>
      </c>
      <c r="BG354" s="44">
        <f t="shared" si="183"/>
        <v>0</v>
      </c>
      <c r="BH354" s="44">
        <f t="shared" si="183"/>
        <v>0</v>
      </c>
      <c r="BI354" s="44">
        <f t="shared" si="183"/>
        <v>0</v>
      </c>
      <c r="BJ354" s="44">
        <f t="shared" si="183"/>
        <v>0</v>
      </c>
      <c r="BK354" s="44">
        <f t="shared" si="183"/>
        <v>0</v>
      </c>
      <c r="BL354" s="44">
        <f t="shared" si="183"/>
        <v>0</v>
      </c>
      <c r="BM354" s="44">
        <f t="shared" si="183"/>
        <v>0</v>
      </c>
      <c r="BN354" s="44">
        <f t="shared" si="183"/>
        <v>0</v>
      </c>
      <c r="BO354" s="44">
        <f t="shared" si="183"/>
        <v>0</v>
      </c>
      <c r="BP354" s="44">
        <f t="shared" si="183"/>
        <v>0</v>
      </c>
      <c r="BQ354" s="44">
        <f t="shared" si="183"/>
        <v>0</v>
      </c>
      <c r="BR354" s="44">
        <f t="shared" si="183"/>
        <v>0</v>
      </c>
      <c r="BS354" s="44">
        <f t="shared" si="183"/>
        <v>0</v>
      </c>
      <c r="BT354" s="44">
        <f t="shared" si="183"/>
        <v>0</v>
      </c>
      <c r="BU354" s="44">
        <f t="shared" si="183"/>
        <v>0</v>
      </c>
      <c r="BV354" s="44">
        <f t="shared" si="183"/>
        <v>0</v>
      </c>
      <c r="BW354" s="44">
        <f t="shared" si="183"/>
        <v>0</v>
      </c>
      <c r="BX354" s="44">
        <f t="shared" si="183"/>
        <v>0</v>
      </c>
      <c r="BY354" s="44">
        <f t="shared" si="183"/>
        <v>0</v>
      </c>
      <c r="BZ354" s="44">
        <f t="shared" si="183"/>
        <v>0</v>
      </c>
      <c r="CA354" s="44">
        <f t="shared" si="183"/>
        <v>0</v>
      </c>
      <c r="CB354" s="44">
        <f t="shared" si="183"/>
        <v>0</v>
      </c>
      <c r="CC354" s="44">
        <f t="shared" si="183"/>
        <v>0</v>
      </c>
      <c r="CD354" s="44">
        <f t="shared" si="183"/>
        <v>0</v>
      </c>
      <c r="CE354" s="44">
        <f t="shared" si="183"/>
        <v>0</v>
      </c>
      <c r="CF354" s="44">
        <f t="shared" si="183"/>
        <v>0</v>
      </c>
      <c r="CG354" s="44">
        <f t="shared" si="183"/>
        <v>0</v>
      </c>
      <c r="CH354" s="44">
        <f t="shared" si="183"/>
        <v>0</v>
      </c>
      <c r="CI354" s="44">
        <f t="shared" si="183"/>
        <v>0</v>
      </c>
      <c r="CJ354" s="44">
        <f t="shared" si="183"/>
        <v>0</v>
      </c>
      <c r="CK354" s="44">
        <f t="shared" si="183"/>
        <v>0</v>
      </c>
      <c r="CL354" s="44">
        <f t="shared" si="183"/>
        <v>0</v>
      </c>
      <c r="CN354" s="38"/>
      <c r="CO354" s="38"/>
    </row>
    <row r="355" spans="1:93" x14ac:dyDescent="0.25">
      <c r="A355" s="22">
        <f t="shared" si="158"/>
        <v>346</v>
      </c>
      <c r="B355" s="221" t="s">
        <v>383</v>
      </c>
      <c r="C355" s="86" t="s">
        <v>371</v>
      </c>
      <c r="D355" s="87">
        <v>105</v>
      </c>
      <c r="E355" s="19">
        <v>0</v>
      </c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>
        <f t="shared" ref="AU355:AU362" si="184">SUM(F355:AT355)</f>
        <v>0</v>
      </c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/>
      <c r="BR355" s="19"/>
      <c r="BS355" s="19"/>
      <c r="BT355" s="19"/>
      <c r="BU355" s="19"/>
      <c r="BV355" s="19"/>
      <c r="BW355" s="19"/>
      <c r="BX355" s="19"/>
      <c r="BY355" s="19"/>
      <c r="BZ355" s="19"/>
      <c r="CA355" s="19"/>
      <c r="CB355" s="19"/>
      <c r="CC355" s="19"/>
      <c r="CD355" s="19"/>
      <c r="CE355" s="19"/>
      <c r="CF355" s="19"/>
      <c r="CG355" s="19"/>
      <c r="CH355" s="19"/>
      <c r="CI355" s="19"/>
      <c r="CJ355" s="19">
        <f t="shared" ref="CJ355:CJ360" si="185">SUM(AV355:CI355)</f>
        <v>0</v>
      </c>
      <c r="CK355" s="19">
        <f t="shared" si="176"/>
        <v>0</v>
      </c>
      <c r="CL355" s="19">
        <f t="shared" ref="CL355:CL360" si="186">CK355+E355</f>
        <v>0</v>
      </c>
      <c r="CN355" s="38"/>
      <c r="CO355" s="38"/>
    </row>
    <row r="356" spans="1:93" x14ac:dyDescent="0.25">
      <c r="A356" s="22">
        <f t="shared" si="158"/>
        <v>347</v>
      </c>
      <c r="B356" s="222"/>
      <c r="C356" s="88" t="s">
        <v>381</v>
      </c>
      <c r="D356" s="89">
        <v>105</v>
      </c>
      <c r="E356" s="19">
        <v>6735040.4799999995</v>
      </c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>
        <v>2032887.8708333331</v>
      </c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>
        <f>SUM(F356:AT356)</f>
        <v>2032887.8708333331</v>
      </c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/>
      <c r="BR356" s="19"/>
      <c r="BS356" s="19"/>
      <c r="BT356" s="19"/>
      <c r="BU356" s="19"/>
      <c r="BV356" s="19"/>
      <c r="BW356" s="19"/>
      <c r="BX356" s="19"/>
      <c r="BY356" s="19"/>
      <c r="BZ356" s="19"/>
      <c r="CA356" s="19"/>
      <c r="CB356" s="19"/>
      <c r="CC356" s="19"/>
      <c r="CD356" s="19"/>
      <c r="CE356" s="19"/>
      <c r="CF356" s="19"/>
      <c r="CG356" s="19"/>
      <c r="CH356" s="19"/>
      <c r="CI356" s="19"/>
      <c r="CJ356" s="19">
        <f t="shared" si="185"/>
        <v>0</v>
      </c>
      <c r="CK356" s="19">
        <f t="shared" si="176"/>
        <v>2032887.8708333331</v>
      </c>
      <c r="CL356" s="19">
        <f t="shared" si="186"/>
        <v>8767928.3508333322</v>
      </c>
      <c r="CN356" s="38"/>
      <c r="CO356" s="38"/>
    </row>
    <row r="357" spans="1:93" x14ac:dyDescent="0.25">
      <c r="A357" s="22">
        <f t="shared" si="158"/>
        <v>348</v>
      </c>
      <c r="B357" s="222"/>
      <c r="C357" s="88" t="s">
        <v>373</v>
      </c>
      <c r="D357" s="89">
        <v>105</v>
      </c>
      <c r="E357" s="19">
        <v>0</v>
      </c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>
        <f t="shared" si="184"/>
        <v>0</v>
      </c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  <c r="BP357" s="19"/>
      <c r="BQ357" s="19"/>
      <c r="BR357" s="19"/>
      <c r="BS357" s="19"/>
      <c r="BT357" s="19"/>
      <c r="BU357" s="19"/>
      <c r="BV357" s="19"/>
      <c r="BW357" s="19"/>
      <c r="BX357" s="19"/>
      <c r="BY357" s="19"/>
      <c r="BZ357" s="19"/>
      <c r="CA357" s="19"/>
      <c r="CB357" s="19"/>
      <c r="CC357" s="19"/>
      <c r="CD357" s="19"/>
      <c r="CE357" s="19"/>
      <c r="CF357" s="19"/>
      <c r="CG357" s="19"/>
      <c r="CH357" s="19"/>
      <c r="CI357" s="19"/>
      <c r="CJ357" s="19">
        <f t="shared" si="185"/>
        <v>0</v>
      </c>
      <c r="CK357" s="19">
        <f t="shared" si="176"/>
        <v>0</v>
      </c>
      <c r="CL357" s="19">
        <f t="shared" si="186"/>
        <v>0</v>
      </c>
      <c r="CN357" s="38"/>
      <c r="CO357" s="38"/>
    </row>
    <row r="358" spans="1:93" x14ac:dyDescent="0.25">
      <c r="A358" s="22">
        <f t="shared" si="158"/>
        <v>349</v>
      </c>
      <c r="B358" s="222"/>
      <c r="C358" s="88" t="s">
        <v>374</v>
      </c>
      <c r="D358" s="89">
        <v>105</v>
      </c>
      <c r="E358" s="19">
        <v>0</v>
      </c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>
        <f t="shared" si="184"/>
        <v>0</v>
      </c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/>
      <c r="BR358" s="19"/>
      <c r="BS358" s="19"/>
      <c r="BT358" s="19"/>
      <c r="BU358" s="19"/>
      <c r="BV358" s="19"/>
      <c r="BW358" s="19"/>
      <c r="BX358" s="19"/>
      <c r="BY358" s="19"/>
      <c r="BZ358" s="19"/>
      <c r="CA358" s="19"/>
      <c r="CB358" s="19"/>
      <c r="CC358" s="19"/>
      <c r="CD358" s="19"/>
      <c r="CE358" s="19"/>
      <c r="CF358" s="19"/>
      <c r="CG358" s="19"/>
      <c r="CH358" s="19"/>
      <c r="CI358" s="19"/>
      <c r="CJ358" s="19">
        <f t="shared" si="185"/>
        <v>0</v>
      </c>
      <c r="CK358" s="19">
        <f t="shared" si="176"/>
        <v>0</v>
      </c>
      <c r="CL358" s="19">
        <f t="shared" si="186"/>
        <v>0</v>
      </c>
      <c r="CN358" s="38"/>
      <c r="CO358" s="38"/>
    </row>
    <row r="359" spans="1:93" x14ac:dyDescent="0.25">
      <c r="A359" s="22">
        <f t="shared" si="158"/>
        <v>350</v>
      </c>
      <c r="B359" s="222"/>
      <c r="C359" s="88" t="s">
        <v>375</v>
      </c>
      <c r="D359" s="89">
        <v>105</v>
      </c>
      <c r="E359" s="19">
        <v>639193.1399999999</v>
      </c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>
        <f t="shared" si="184"/>
        <v>0</v>
      </c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/>
      <c r="BR359" s="19"/>
      <c r="BS359" s="19"/>
      <c r="BT359" s="19"/>
      <c r="BU359" s="19"/>
      <c r="BV359" s="19"/>
      <c r="BW359" s="19"/>
      <c r="BX359" s="19"/>
      <c r="BY359" s="19"/>
      <c r="BZ359" s="19"/>
      <c r="CA359" s="19"/>
      <c r="CB359" s="19"/>
      <c r="CC359" s="19"/>
      <c r="CD359" s="19"/>
      <c r="CE359" s="19"/>
      <c r="CF359" s="19"/>
      <c r="CG359" s="19"/>
      <c r="CH359" s="19"/>
      <c r="CI359" s="19"/>
      <c r="CJ359" s="19">
        <f t="shared" si="185"/>
        <v>0</v>
      </c>
      <c r="CK359" s="19">
        <f t="shared" si="176"/>
        <v>0</v>
      </c>
      <c r="CL359" s="19">
        <f t="shared" si="186"/>
        <v>639193.1399999999</v>
      </c>
      <c r="CN359" s="38"/>
      <c r="CO359" s="38"/>
    </row>
    <row r="360" spans="1:93" x14ac:dyDescent="0.25">
      <c r="A360" s="22">
        <f t="shared" si="158"/>
        <v>351</v>
      </c>
      <c r="B360" s="223"/>
      <c r="C360" s="90" t="s">
        <v>376</v>
      </c>
      <c r="D360" s="91">
        <v>105</v>
      </c>
      <c r="E360" s="19">
        <v>0</v>
      </c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>
        <f t="shared" si="184"/>
        <v>0</v>
      </c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/>
      <c r="BR360" s="19"/>
      <c r="BS360" s="19"/>
      <c r="BT360" s="19"/>
      <c r="BU360" s="19"/>
      <c r="BV360" s="19"/>
      <c r="BW360" s="19"/>
      <c r="BX360" s="19"/>
      <c r="BY360" s="19"/>
      <c r="BZ360" s="19"/>
      <c r="CA360" s="19"/>
      <c r="CB360" s="19"/>
      <c r="CC360" s="19"/>
      <c r="CD360" s="19"/>
      <c r="CE360" s="19"/>
      <c r="CF360" s="19"/>
      <c r="CG360" s="19"/>
      <c r="CH360" s="19"/>
      <c r="CI360" s="19"/>
      <c r="CJ360" s="19">
        <f t="shared" si="185"/>
        <v>0</v>
      </c>
      <c r="CK360" s="19">
        <f t="shared" si="176"/>
        <v>0</v>
      </c>
      <c r="CL360" s="19">
        <f t="shared" si="186"/>
        <v>0</v>
      </c>
      <c r="CN360" s="38"/>
      <c r="CO360" s="38"/>
    </row>
    <row r="361" spans="1:93" x14ac:dyDescent="0.25">
      <c r="A361" s="22">
        <f t="shared" si="158"/>
        <v>352</v>
      </c>
      <c r="B361" s="208" t="s">
        <v>384</v>
      </c>
      <c r="C361" s="209"/>
      <c r="D361" s="210"/>
      <c r="E361" s="44">
        <f t="shared" ref="E361:CL361" si="187">SUM(E355:E360)</f>
        <v>7374233.6199999992</v>
      </c>
      <c r="F361" s="44">
        <f t="shared" si="187"/>
        <v>0</v>
      </c>
      <c r="G361" s="44">
        <f t="shared" si="187"/>
        <v>0</v>
      </c>
      <c r="H361" s="44">
        <f t="shared" si="187"/>
        <v>0</v>
      </c>
      <c r="I361" s="44">
        <f t="shared" si="187"/>
        <v>0</v>
      </c>
      <c r="J361" s="44">
        <f t="shared" si="187"/>
        <v>0</v>
      </c>
      <c r="K361" s="44">
        <f t="shared" si="187"/>
        <v>0</v>
      </c>
      <c r="L361" s="44">
        <f t="shared" si="187"/>
        <v>0</v>
      </c>
      <c r="M361" s="44">
        <f t="shared" si="187"/>
        <v>0</v>
      </c>
      <c r="N361" s="44">
        <f t="shared" si="187"/>
        <v>0</v>
      </c>
      <c r="O361" s="44">
        <f t="shared" si="187"/>
        <v>0</v>
      </c>
      <c r="P361" s="44">
        <f t="shared" si="187"/>
        <v>0</v>
      </c>
      <c r="Q361" s="44">
        <f t="shared" si="187"/>
        <v>0</v>
      </c>
      <c r="R361" s="44">
        <f t="shared" si="187"/>
        <v>0</v>
      </c>
      <c r="S361" s="44">
        <f t="shared" si="187"/>
        <v>0</v>
      </c>
      <c r="T361" s="44">
        <f t="shared" si="187"/>
        <v>0</v>
      </c>
      <c r="U361" s="44">
        <f t="shared" si="187"/>
        <v>0</v>
      </c>
      <c r="V361" s="44">
        <f t="shared" si="187"/>
        <v>0</v>
      </c>
      <c r="W361" s="44">
        <f t="shared" si="187"/>
        <v>0</v>
      </c>
      <c r="X361" s="44">
        <f t="shared" si="187"/>
        <v>2032887.8708333331</v>
      </c>
      <c r="Y361" s="44">
        <f t="shared" si="187"/>
        <v>0</v>
      </c>
      <c r="Z361" s="44">
        <f t="shared" si="187"/>
        <v>0</v>
      </c>
      <c r="AA361" s="44">
        <f t="shared" si="187"/>
        <v>0</v>
      </c>
      <c r="AB361" s="44">
        <f t="shared" si="187"/>
        <v>0</v>
      </c>
      <c r="AC361" s="44">
        <f t="shared" si="187"/>
        <v>0</v>
      </c>
      <c r="AD361" s="44">
        <f t="shared" si="187"/>
        <v>0</v>
      </c>
      <c r="AE361" s="44">
        <f t="shared" si="187"/>
        <v>0</v>
      </c>
      <c r="AF361" s="44">
        <f t="shared" si="187"/>
        <v>0</v>
      </c>
      <c r="AG361" s="44">
        <f t="shared" si="187"/>
        <v>0</v>
      </c>
      <c r="AH361" s="44">
        <f t="shared" si="187"/>
        <v>0</v>
      </c>
      <c r="AI361" s="44">
        <f t="shared" si="187"/>
        <v>0</v>
      </c>
      <c r="AJ361" s="44">
        <f t="shared" si="187"/>
        <v>0</v>
      </c>
      <c r="AK361" s="44">
        <f t="shared" si="187"/>
        <v>0</v>
      </c>
      <c r="AL361" s="44">
        <f t="shared" si="187"/>
        <v>0</v>
      </c>
      <c r="AM361" s="44">
        <f t="shared" si="187"/>
        <v>0</v>
      </c>
      <c r="AN361" s="44">
        <f t="shared" si="187"/>
        <v>0</v>
      </c>
      <c r="AO361" s="44">
        <f t="shared" si="187"/>
        <v>0</v>
      </c>
      <c r="AP361" s="44"/>
      <c r="AQ361" s="44">
        <f t="shared" si="187"/>
        <v>0</v>
      </c>
      <c r="AR361" s="44">
        <f t="shared" si="187"/>
        <v>0</v>
      </c>
      <c r="AS361" s="44">
        <f t="shared" si="187"/>
        <v>0</v>
      </c>
      <c r="AT361" s="44">
        <f t="shared" si="187"/>
        <v>0</v>
      </c>
      <c r="AU361" s="44">
        <f t="shared" si="187"/>
        <v>2032887.8708333331</v>
      </c>
      <c r="AV361" s="44">
        <f t="shared" si="187"/>
        <v>0</v>
      </c>
      <c r="AW361" s="44">
        <f t="shared" si="187"/>
        <v>0</v>
      </c>
      <c r="AX361" s="44">
        <f t="shared" si="187"/>
        <v>0</v>
      </c>
      <c r="AY361" s="44">
        <f t="shared" si="187"/>
        <v>0</v>
      </c>
      <c r="AZ361" s="44">
        <f t="shared" si="187"/>
        <v>0</v>
      </c>
      <c r="BA361" s="44">
        <f t="shared" si="187"/>
        <v>0</v>
      </c>
      <c r="BB361" s="44">
        <f t="shared" si="187"/>
        <v>0</v>
      </c>
      <c r="BC361" s="44">
        <f t="shared" si="187"/>
        <v>0</v>
      </c>
      <c r="BD361" s="44">
        <f t="shared" si="187"/>
        <v>0</v>
      </c>
      <c r="BE361" s="44">
        <f t="shared" si="187"/>
        <v>0</v>
      </c>
      <c r="BF361" s="44">
        <f t="shared" si="187"/>
        <v>0</v>
      </c>
      <c r="BG361" s="44">
        <f t="shared" si="187"/>
        <v>0</v>
      </c>
      <c r="BH361" s="44">
        <f t="shared" si="187"/>
        <v>0</v>
      </c>
      <c r="BI361" s="44">
        <f t="shared" si="187"/>
        <v>0</v>
      </c>
      <c r="BJ361" s="44">
        <f t="shared" si="187"/>
        <v>0</v>
      </c>
      <c r="BK361" s="44">
        <f t="shared" si="187"/>
        <v>0</v>
      </c>
      <c r="BL361" s="44">
        <f t="shared" si="187"/>
        <v>0</v>
      </c>
      <c r="BM361" s="44">
        <f t="shared" si="187"/>
        <v>0</v>
      </c>
      <c r="BN361" s="44">
        <f t="shared" si="187"/>
        <v>0</v>
      </c>
      <c r="BO361" s="44">
        <f t="shared" si="187"/>
        <v>0</v>
      </c>
      <c r="BP361" s="44">
        <f t="shared" si="187"/>
        <v>0</v>
      </c>
      <c r="BQ361" s="44">
        <f t="shared" si="187"/>
        <v>0</v>
      </c>
      <c r="BR361" s="44">
        <f t="shared" si="187"/>
        <v>0</v>
      </c>
      <c r="BS361" s="44">
        <f t="shared" si="187"/>
        <v>0</v>
      </c>
      <c r="BT361" s="44">
        <f t="shared" si="187"/>
        <v>0</v>
      </c>
      <c r="BU361" s="44">
        <f t="shared" si="187"/>
        <v>0</v>
      </c>
      <c r="BV361" s="44">
        <f t="shared" si="187"/>
        <v>0</v>
      </c>
      <c r="BW361" s="44">
        <f t="shared" si="187"/>
        <v>0</v>
      </c>
      <c r="BX361" s="44"/>
      <c r="BY361" s="44">
        <f t="shared" ref="BY361:CA361" si="188">SUM(BY355:BY360)</f>
        <v>0</v>
      </c>
      <c r="BZ361" s="44">
        <f t="shared" si="188"/>
        <v>0</v>
      </c>
      <c r="CA361" s="44">
        <f t="shared" si="188"/>
        <v>0</v>
      </c>
      <c r="CB361" s="44">
        <f t="shared" si="187"/>
        <v>0</v>
      </c>
      <c r="CC361" s="44">
        <f t="shared" si="187"/>
        <v>0</v>
      </c>
      <c r="CD361" s="44">
        <f t="shared" si="187"/>
        <v>0</v>
      </c>
      <c r="CE361" s="44">
        <f t="shared" si="187"/>
        <v>0</v>
      </c>
      <c r="CF361" s="44">
        <f t="shared" si="187"/>
        <v>0</v>
      </c>
      <c r="CG361" s="44"/>
      <c r="CH361" s="44">
        <f t="shared" ref="CH361" si="189">SUM(CH355:CH360)</f>
        <v>0</v>
      </c>
      <c r="CI361" s="44">
        <f t="shared" si="187"/>
        <v>0</v>
      </c>
      <c r="CJ361" s="44">
        <f t="shared" si="187"/>
        <v>0</v>
      </c>
      <c r="CK361" s="44">
        <f t="shared" si="187"/>
        <v>2032887.8708333331</v>
      </c>
      <c r="CL361" s="44">
        <f t="shared" si="187"/>
        <v>9407121.4908333328</v>
      </c>
      <c r="CN361" s="38"/>
      <c r="CO361" s="38"/>
    </row>
    <row r="362" spans="1:93" x14ac:dyDescent="0.25">
      <c r="A362" s="22">
        <f t="shared" si="158"/>
        <v>353</v>
      </c>
      <c r="B362" s="98" t="s">
        <v>385</v>
      </c>
      <c r="C362" s="99" t="s">
        <v>385</v>
      </c>
      <c r="D362" s="100">
        <v>106</v>
      </c>
      <c r="E362" s="19">
        <v>363606525.27172613</v>
      </c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>
        <v>1116408.9066666644</v>
      </c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>
        <f t="shared" si="184"/>
        <v>1116408.9066666644</v>
      </c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  <c r="BW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>
        <v>-243110912.65999994</v>
      </c>
      <c r="CH362" s="19"/>
      <c r="CI362" s="19"/>
      <c r="CJ362" s="19">
        <f>SUM(AV362:CI362)</f>
        <v>-243110912.65999994</v>
      </c>
      <c r="CK362" s="19">
        <f t="shared" si="176"/>
        <v>-241994503.75333327</v>
      </c>
      <c r="CL362" s="19">
        <f>CK362+E362</f>
        <v>121612021.51839286</v>
      </c>
      <c r="CN362" s="38"/>
      <c r="CO362" s="38"/>
    </row>
    <row r="363" spans="1:93" x14ac:dyDescent="0.25">
      <c r="A363" s="22">
        <f t="shared" si="158"/>
        <v>354</v>
      </c>
      <c r="B363" s="208" t="s">
        <v>386</v>
      </c>
      <c r="C363" s="209"/>
      <c r="D363" s="210"/>
      <c r="E363" s="44">
        <f t="shared" ref="E363:CL363" si="190">SUM(E362)</f>
        <v>363606525.27172613</v>
      </c>
      <c r="F363" s="44">
        <f t="shared" si="190"/>
        <v>0</v>
      </c>
      <c r="G363" s="44">
        <f t="shared" si="190"/>
        <v>0</v>
      </c>
      <c r="H363" s="44">
        <f t="shared" si="190"/>
        <v>0</v>
      </c>
      <c r="I363" s="44">
        <f t="shared" si="190"/>
        <v>0</v>
      </c>
      <c r="J363" s="44">
        <f t="shared" si="190"/>
        <v>0</v>
      </c>
      <c r="K363" s="44">
        <f t="shared" si="190"/>
        <v>0</v>
      </c>
      <c r="L363" s="44">
        <f t="shared" si="190"/>
        <v>0</v>
      </c>
      <c r="M363" s="44">
        <f t="shared" si="190"/>
        <v>0</v>
      </c>
      <c r="N363" s="44">
        <f t="shared" si="190"/>
        <v>0</v>
      </c>
      <c r="O363" s="44">
        <f t="shared" si="190"/>
        <v>0</v>
      </c>
      <c r="P363" s="44">
        <f t="shared" si="190"/>
        <v>0</v>
      </c>
      <c r="Q363" s="44">
        <f t="shared" si="190"/>
        <v>0</v>
      </c>
      <c r="R363" s="44">
        <f t="shared" si="190"/>
        <v>0</v>
      </c>
      <c r="S363" s="44">
        <f t="shared" si="190"/>
        <v>0</v>
      </c>
      <c r="T363" s="44">
        <f t="shared" si="190"/>
        <v>0</v>
      </c>
      <c r="U363" s="44">
        <f t="shared" si="190"/>
        <v>0</v>
      </c>
      <c r="V363" s="44">
        <f t="shared" si="190"/>
        <v>0</v>
      </c>
      <c r="W363" s="44">
        <f t="shared" si="190"/>
        <v>0</v>
      </c>
      <c r="X363" s="44">
        <f t="shared" si="190"/>
        <v>1116408.9066666644</v>
      </c>
      <c r="Y363" s="44">
        <f t="shared" si="190"/>
        <v>0</v>
      </c>
      <c r="Z363" s="44">
        <f t="shared" si="190"/>
        <v>0</v>
      </c>
      <c r="AA363" s="44">
        <f t="shared" si="190"/>
        <v>0</v>
      </c>
      <c r="AB363" s="44">
        <f t="shared" si="190"/>
        <v>0</v>
      </c>
      <c r="AC363" s="44">
        <f t="shared" si="190"/>
        <v>0</v>
      </c>
      <c r="AD363" s="44">
        <f t="shared" si="190"/>
        <v>0</v>
      </c>
      <c r="AE363" s="44">
        <f t="shared" si="190"/>
        <v>0</v>
      </c>
      <c r="AF363" s="44">
        <f t="shared" si="190"/>
        <v>0</v>
      </c>
      <c r="AG363" s="44">
        <f t="shared" si="190"/>
        <v>0</v>
      </c>
      <c r="AH363" s="44">
        <f t="shared" si="190"/>
        <v>0</v>
      </c>
      <c r="AI363" s="44">
        <f t="shared" si="190"/>
        <v>0</v>
      </c>
      <c r="AJ363" s="44">
        <f t="shared" si="190"/>
        <v>0</v>
      </c>
      <c r="AK363" s="44">
        <f t="shared" si="190"/>
        <v>0</v>
      </c>
      <c r="AL363" s="44">
        <f t="shared" si="190"/>
        <v>0</v>
      </c>
      <c r="AM363" s="44">
        <f t="shared" si="190"/>
        <v>0</v>
      </c>
      <c r="AN363" s="44">
        <f t="shared" si="190"/>
        <v>0</v>
      </c>
      <c r="AO363" s="44">
        <f t="shared" si="190"/>
        <v>0</v>
      </c>
      <c r="AP363" s="44"/>
      <c r="AQ363" s="44">
        <f t="shared" si="190"/>
        <v>0</v>
      </c>
      <c r="AR363" s="44">
        <f t="shared" si="190"/>
        <v>0</v>
      </c>
      <c r="AS363" s="44">
        <f t="shared" si="190"/>
        <v>0</v>
      </c>
      <c r="AT363" s="44">
        <f t="shared" si="190"/>
        <v>0</v>
      </c>
      <c r="AU363" s="44">
        <f t="shared" si="190"/>
        <v>1116408.9066666644</v>
      </c>
      <c r="AV363" s="44">
        <f t="shared" si="190"/>
        <v>0</v>
      </c>
      <c r="AW363" s="44">
        <f t="shared" si="190"/>
        <v>0</v>
      </c>
      <c r="AX363" s="44">
        <f t="shared" si="190"/>
        <v>0</v>
      </c>
      <c r="AY363" s="44">
        <f t="shared" si="190"/>
        <v>0</v>
      </c>
      <c r="AZ363" s="44">
        <f t="shared" si="190"/>
        <v>0</v>
      </c>
      <c r="BA363" s="44">
        <f t="shared" si="190"/>
        <v>0</v>
      </c>
      <c r="BB363" s="44">
        <f t="shared" si="190"/>
        <v>0</v>
      </c>
      <c r="BC363" s="44">
        <f t="shared" si="190"/>
        <v>0</v>
      </c>
      <c r="BD363" s="44">
        <f t="shared" si="190"/>
        <v>0</v>
      </c>
      <c r="BE363" s="44">
        <f t="shared" si="190"/>
        <v>0</v>
      </c>
      <c r="BF363" s="44">
        <f t="shared" si="190"/>
        <v>0</v>
      </c>
      <c r="BG363" s="44">
        <f t="shared" si="190"/>
        <v>0</v>
      </c>
      <c r="BH363" s="44">
        <f t="shared" si="190"/>
        <v>0</v>
      </c>
      <c r="BI363" s="44">
        <f t="shared" si="190"/>
        <v>0</v>
      </c>
      <c r="BJ363" s="44">
        <f t="shared" si="190"/>
        <v>0</v>
      </c>
      <c r="BK363" s="44">
        <f t="shared" si="190"/>
        <v>0</v>
      </c>
      <c r="BL363" s="44">
        <f t="shared" si="190"/>
        <v>0</v>
      </c>
      <c r="BM363" s="44">
        <f t="shared" si="190"/>
        <v>0</v>
      </c>
      <c r="BN363" s="44">
        <f t="shared" si="190"/>
        <v>0</v>
      </c>
      <c r="BO363" s="44">
        <f t="shared" si="190"/>
        <v>0</v>
      </c>
      <c r="BP363" s="44">
        <f t="shared" si="190"/>
        <v>0</v>
      </c>
      <c r="BQ363" s="44">
        <f t="shared" si="190"/>
        <v>0</v>
      </c>
      <c r="BR363" s="44">
        <f t="shared" si="190"/>
        <v>0</v>
      </c>
      <c r="BS363" s="44">
        <f t="shared" si="190"/>
        <v>0</v>
      </c>
      <c r="BT363" s="44">
        <f t="shared" si="190"/>
        <v>0</v>
      </c>
      <c r="BU363" s="44">
        <f t="shared" si="190"/>
        <v>0</v>
      </c>
      <c r="BV363" s="44">
        <f t="shared" si="190"/>
        <v>0</v>
      </c>
      <c r="BW363" s="44">
        <f t="shared" si="190"/>
        <v>0</v>
      </c>
      <c r="BX363" s="44"/>
      <c r="BY363" s="44">
        <f t="shared" si="190"/>
        <v>0</v>
      </c>
      <c r="BZ363" s="44">
        <f t="shared" si="190"/>
        <v>0</v>
      </c>
      <c r="CA363" s="44">
        <f t="shared" si="190"/>
        <v>0</v>
      </c>
      <c r="CB363" s="44">
        <f t="shared" si="190"/>
        <v>0</v>
      </c>
      <c r="CC363" s="44">
        <f t="shared" si="190"/>
        <v>0</v>
      </c>
      <c r="CD363" s="44">
        <f t="shared" si="190"/>
        <v>0</v>
      </c>
      <c r="CE363" s="44">
        <f t="shared" si="190"/>
        <v>0</v>
      </c>
      <c r="CF363" s="44">
        <f t="shared" si="190"/>
        <v>0</v>
      </c>
      <c r="CG363" s="44">
        <f t="shared" si="190"/>
        <v>-243110912.65999994</v>
      </c>
      <c r="CH363" s="44">
        <f t="shared" si="190"/>
        <v>0</v>
      </c>
      <c r="CI363" s="44">
        <f t="shared" si="190"/>
        <v>0</v>
      </c>
      <c r="CJ363" s="44">
        <f>SUM(CJ362)</f>
        <v>-243110912.65999994</v>
      </c>
      <c r="CK363" s="44">
        <f t="shared" si="190"/>
        <v>-241994503.75333327</v>
      </c>
      <c r="CL363" s="44">
        <f t="shared" si="190"/>
        <v>121612021.51839286</v>
      </c>
      <c r="CN363" s="38"/>
      <c r="CO363" s="38"/>
    </row>
    <row r="364" spans="1:93" x14ac:dyDescent="0.25">
      <c r="A364" s="22">
        <f t="shared" si="158"/>
        <v>355</v>
      </c>
      <c r="B364" s="224" t="s">
        <v>387</v>
      </c>
      <c r="C364" s="86" t="s">
        <v>371</v>
      </c>
      <c r="D364" s="87">
        <v>107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>
        <f t="shared" ref="AU364:AU369" si="191">SUM(F364:AT364)</f>
        <v>0</v>
      </c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/>
      <c r="BR364" s="19"/>
      <c r="BS364" s="19"/>
      <c r="BT364" s="19"/>
      <c r="BU364" s="19"/>
      <c r="BV364" s="19"/>
      <c r="BW364" s="19"/>
      <c r="BX364" s="19"/>
      <c r="BY364" s="19"/>
      <c r="BZ364" s="19"/>
      <c r="CA364" s="19"/>
      <c r="CB364" s="19"/>
      <c r="CC364" s="19"/>
      <c r="CD364" s="19"/>
      <c r="CE364" s="19"/>
      <c r="CF364" s="19"/>
      <c r="CG364" s="19"/>
      <c r="CH364" s="19"/>
      <c r="CI364" s="19"/>
      <c r="CJ364" s="19">
        <f t="shared" ref="CJ364:CJ369" si="192">SUM(AV364:CI364)</f>
        <v>0</v>
      </c>
      <c r="CK364" s="19">
        <f t="shared" si="176"/>
        <v>0</v>
      </c>
      <c r="CL364" s="19">
        <f t="shared" ref="CL364:CL369" si="193">CK364+E364</f>
        <v>0</v>
      </c>
      <c r="CN364" s="38"/>
      <c r="CO364" s="38"/>
    </row>
    <row r="365" spans="1:93" x14ac:dyDescent="0.25">
      <c r="A365" s="22">
        <f t="shared" si="158"/>
        <v>356</v>
      </c>
      <c r="B365" s="225"/>
      <c r="C365" s="88" t="s">
        <v>381</v>
      </c>
      <c r="D365" s="89">
        <v>107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>
        <f t="shared" si="191"/>
        <v>0</v>
      </c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>
        <f t="shared" si="192"/>
        <v>0</v>
      </c>
      <c r="CK365" s="19">
        <f t="shared" si="176"/>
        <v>0</v>
      </c>
      <c r="CL365" s="19">
        <f t="shared" si="193"/>
        <v>0</v>
      </c>
      <c r="CN365" s="38"/>
      <c r="CO365" s="38"/>
    </row>
    <row r="366" spans="1:93" x14ac:dyDescent="0.25">
      <c r="A366" s="22">
        <f t="shared" si="158"/>
        <v>357</v>
      </c>
      <c r="B366" s="225"/>
      <c r="C366" s="88" t="s">
        <v>373</v>
      </c>
      <c r="D366" s="89">
        <v>107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>
        <f t="shared" si="191"/>
        <v>0</v>
      </c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  <c r="BS366" s="19"/>
      <c r="BT366" s="19"/>
      <c r="BU366" s="19"/>
      <c r="BV366" s="19"/>
      <c r="BW366" s="19"/>
      <c r="BX366" s="19"/>
      <c r="BY366" s="19"/>
      <c r="BZ366" s="19"/>
      <c r="CA366" s="19"/>
      <c r="CB366" s="19"/>
      <c r="CC366" s="19"/>
      <c r="CD366" s="19"/>
      <c r="CE366" s="19"/>
      <c r="CF366" s="19"/>
      <c r="CG366" s="19"/>
      <c r="CH366" s="19"/>
      <c r="CI366" s="19"/>
      <c r="CJ366" s="19">
        <f t="shared" si="192"/>
        <v>0</v>
      </c>
      <c r="CK366" s="19">
        <f t="shared" si="176"/>
        <v>0</v>
      </c>
      <c r="CL366" s="19">
        <f t="shared" si="193"/>
        <v>0</v>
      </c>
      <c r="CN366" s="38"/>
      <c r="CO366" s="38"/>
    </row>
    <row r="367" spans="1:93" x14ac:dyDescent="0.25">
      <c r="A367" s="22">
        <f t="shared" si="158"/>
        <v>358</v>
      </c>
      <c r="B367" s="225"/>
      <c r="C367" s="88" t="s">
        <v>374</v>
      </c>
      <c r="D367" s="89">
        <v>107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>
        <f t="shared" si="191"/>
        <v>0</v>
      </c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  <c r="BS367" s="19"/>
      <c r="BT367" s="19"/>
      <c r="BU367" s="19"/>
      <c r="BV367" s="19"/>
      <c r="BW367" s="19"/>
      <c r="BX367" s="19"/>
      <c r="BY367" s="19"/>
      <c r="BZ367" s="19"/>
      <c r="CA367" s="19"/>
      <c r="CB367" s="19"/>
      <c r="CC367" s="19"/>
      <c r="CD367" s="19"/>
      <c r="CE367" s="19"/>
      <c r="CF367" s="19"/>
      <c r="CG367" s="19"/>
      <c r="CH367" s="19"/>
      <c r="CI367" s="19"/>
      <c r="CJ367" s="19">
        <f t="shared" si="192"/>
        <v>0</v>
      </c>
      <c r="CK367" s="19">
        <f t="shared" si="176"/>
        <v>0</v>
      </c>
      <c r="CL367" s="19">
        <f t="shared" si="193"/>
        <v>0</v>
      </c>
      <c r="CN367" s="38"/>
      <c r="CO367" s="38"/>
    </row>
    <row r="368" spans="1:93" x14ac:dyDescent="0.25">
      <c r="A368" s="22">
        <f t="shared" si="158"/>
        <v>359</v>
      </c>
      <c r="B368" s="225"/>
      <c r="C368" s="88" t="s">
        <v>375</v>
      </c>
      <c r="D368" s="89">
        <v>107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>
        <f t="shared" si="191"/>
        <v>0</v>
      </c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  <c r="BS368" s="19"/>
      <c r="BT368" s="19"/>
      <c r="BU368" s="19"/>
      <c r="BV368" s="19"/>
      <c r="BW368" s="19"/>
      <c r="BX368" s="19"/>
      <c r="BY368" s="19"/>
      <c r="BZ368" s="19"/>
      <c r="CA368" s="19"/>
      <c r="CB368" s="19"/>
      <c r="CC368" s="19"/>
      <c r="CD368" s="19"/>
      <c r="CE368" s="19"/>
      <c r="CF368" s="19"/>
      <c r="CG368" s="19"/>
      <c r="CH368" s="19"/>
      <c r="CI368" s="19"/>
      <c r="CJ368" s="19">
        <f t="shared" si="192"/>
        <v>0</v>
      </c>
      <c r="CK368" s="19">
        <f t="shared" si="176"/>
        <v>0</v>
      </c>
      <c r="CL368" s="19">
        <f t="shared" si="193"/>
        <v>0</v>
      </c>
      <c r="CN368" s="38"/>
      <c r="CO368" s="38"/>
    </row>
    <row r="369" spans="1:93" x14ac:dyDescent="0.25">
      <c r="A369" s="22">
        <f t="shared" si="158"/>
        <v>360</v>
      </c>
      <c r="B369" s="226"/>
      <c r="C369" s="88" t="s">
        <v>376</v>
      </c>
      <c r="D369" s="89">
        <v>107</v>
      </c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>
        <f t="shared" si="191"/>
        <v>0</v>
      </c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  <c r="BS369" s="19"/>
      <c r="BT369" s="19"/>
      <c r="BU369" s="19"/>
      <c r="BV369" s="19"/>
      <c r="BW369" s="19"/>
      <c r="BX369" s="19"/>
      <c r="BY369" s="19"/>
      <c r="BZ369" s="19"/>
      <c r="CA369" s="19"/>
      <c r="CB369" s="19"/>
      <c r="CC369" s="19"/>
      <c r="CD369" s="19"/>
      <c r="CE369" s="19"/>
      <c r="CF369" s="19"/>
      <c r="CG369" s="19"/>
      <c r="CH369" s="19"/>
      <c r="CI369" s="19"/>
      <c r="CJ369" s="19">
        <f t="shared" si="192"/>
        <v>0</v>
      </c>
      <c r="CK369" s="19">
        <f t="shared" si="176"/>
        <v>0</v>
      </c>
      <c r="CL369" s="19">
        <f t="shared" si="193"/>
        <v>0</v>
      </c>
      <c r="CN369" s="38"/>
      <c r="CO369" s="38"/>
    </row>
    <row r="370" spans="1:93" x14ac:dyDescent="0.25">
      <c r="A370" s="22">
        <f t="shared" si="158"/>
        <v>361</v>
      </c>
      <c r="B370" s="208" t="s">
        <v>388</v>
      </c>
      <c r="C370" s="209"/>
      <c r="D370" s="210"/>
      <c r="E370" s="44">
        <f t="shared" ref="E370:CL370" si="194">SUM(E364:E369)</f>
        <v>0</v>
      </c>
      <c r="F370" s="44">
        <f t="shared" si="194"/>
        <v>0</v>
      </c>
      <c r="G370" s="44">
        <f t="shared" si="194"/>
        <v>0</v>
      </c>
      <c r="H370" s="44">
        <f t="shared" si="194"/>
        <v>0</v>
      </c>
      <c r="I370" s="44">
        <f t="shared" si="194"/>
        <v>0</v>
      </c>
      <c r="J370" s="44">
        <f t="shared" si="194"/>
        <v>0</v>
      </c>
      <c r="K370" s="44">
        <f t="shared" si="194"/>
        <v>0</v>
      </c>
      <c r="L370" s="44">
        <f t="shared" si="194"/>
        <v>0</v>
      </c>
      <c r="M370" s="44">
        <f t="shared" si="194"/>
        <v>0</v>
      </c>
      <c r="N370" s="44">
        <f t="shared" si="194"/>
        <v>0</v>
      </c>
      <c r="O370" s="44">
        <f t="shared" si="194"/>
        <v>0</v>
      </c>
      <c r="P370" s="44">
        <f t="shared" si="194"/>
        <v>0</v>
      </c>
      <c r="Q370" s="44">
        <f t="shared" si="194"/>
        <v>0</v>
      </c>
      <c r="R370" s="44">
        <f t="shared" si="194"/>
        <v>0</v>
      </c>
      <c r="S370" s="44">
        <f t="shared" si="194"/>
        <v>0</v>
      </c>
      <c r="T370" s="44">
        <f t="shared" si="194"/>
        <v>0</v>
      </c>
      <c r="U370" s="44">
        <f t="shared" si="194"/>
        <v>0</v>
      </c>
      <c r="V370" s="44">
        <f t="shared" si="194"/>
        <v>0</v>
      </c>
      <c r="W370" s="44">
        <f t="shared" si="194"/>
        <v>0</v>
      </c>
      <c r="X370" s="44">
        <f t="shared" si="194"/>
        <v>0</v>
      </c>
      <c r="Y370" s="44">
        <f t="shared" si="194"/>
        <v>0</v>
      </c>
      <c r="Z370" s="44">
        <f t="shared" si="194"/>
        <v>0</v>
      </c>
      <c r="AA370" s="44">
        <f t="shared" si="194"/>
        <v>0</v>
      </c>
      <c r="AB370" s="44">
        <f t="shared" si="194"/>
        <v>0</v>
      </c>
      <c r="AC370" s="44">
        <f t="shared" si="194"/>
        <v>0</v>
      </c>
      <c r="AD370" s="44">
        <f t="shared" si="194"/>
        <v>0</v>
      </c>
      <c r="AE370" s="44">
        <f t="shared" si="194"/>
        <v>0</v>
      </c>
      <c r="AF370" s="44">
        <f t="shared" si="194"/>
        <v>0</v>
      </c>
      <c r="AG370" s="44">
        <f t="shared" si="194"/>
        <v>0</v>
      </c>
      <c r="AH370" s="44">
        <f t="shared" si="194"/>
        <v>0</v>
      </c>
      <c r="AI370" s="44">
        <f t="shared" si="194"/>
        <v>0</v>
      </c>
      <c r="AJ370" s="44">
        <f t="shared" si="194"/>
        <v>0</v>
      </c>
      <c r="AK370" s="44">
        <f t="shared" si="194"/>
        <v>0</v>
      </c>
      <c r="AL370" s="44">
        <f t="shared" si="194"/>
        <v>0</v>
      </c>
      <c r="AM370" s="44">
        <f t="shared" si="194"/>
        <v>0</v>
      </c>
      <c r="AN370" s="44">
        <f t="shared" si="194"/>
        <v>0</v>
      </c>
      <c r="AO370" s="44">
        <f t="shared" si="194"/>
        <v>0</v>
      </c>
      <c r="AP370" s="44"/>
      <c r="AQ370" s="44">
        <f t="shared" si="194"/>
        <v>0</v>
      </c>
      <c r="AR370" s="44">
        <f t="shared" si="194"/>
        <v>0</v>
      </c>
      <c r="AS370" s="44">
        <f t="shared" si="194"/>
        <v>0</v>
      </c>
      <c r="AT370" s="44">
        <f t="shared" si="194"/>
        <v>0</v>
      </c>
      <c r="AU370" s="44">
        <f>SUM(AU364:AU369)</f>
        <v>0</v>
      </c>
      <c r="AV370" s="44">
        <f t="shared" si="194"/>
        <v>0</v>
      </c>
      <c r="AW370" s="44">
        <f t="shared" si="194"/>
        <v>0</v>
      </c>
      <c r="AX370" s="44">
        <f t="shared" si="194"/>
        <v>0</v>
      </c>
      <c r="AY370" s="44">
        <f t="shared" si="194"/>
        <v>0</v>
      </c>
      <c r="AZ370" s="44">
        <f t="shared" si="194"/>
        <v>0</v>
      </c>
      <c r="BA370" s="44">
        <f t="shared" si="194"/>
        <v>0</v>
      </c>
      <c r="BB370" s="44">
        <f t="shared" si="194"/>
        <v>0</v>
      </c>
      <c r="BC370" s="44">
        <f t="shared" si="194"/>
        <v>0</v>
      </c>
      <c r="BD370" s="44">
        <f t="shared" si="194"/>
        <v>0</v>
      </c>
      <c r="BE370" s="44">
        <f t="shared" si="194"/>
        <v>0</v>
      </c>
      <c r="BF370" s="44">
        <f t="shared" si="194"/>
        <v>0</v>
      </c>
      <c r="BG370" s="44">
        <f t="shared" si="194"/>
        <v>0</v>
      </c>
      <c r="BH370" s="44">
        <f t="shared" si="194"/>
        <v>0</v>
      </c>
      <c r="BI370" s="44">
        <f t="shared" si="194"/>
        <v>0</v>
      </c>
      <c r="BJ370" s="44">
        <f t="shared" si="194"/>
        <v>0</v>
      </c>
      <c r="BK370" s="44">
        <f t="shared" si="194"/>
        <v>0</v>
      </c>
      <c r="BL370" s="44">
        <f t="shared" si="194"/>
        <v>0</v>
      </c>
      <c r="BM370" s="44">
        <f t="shared" si="194"/>
        <v>0</v>
      </c>
      <c r="BN370" s="44">
        <f t="shared" si="194"/>
        <v>0</v>
      </c>
      <c r="BO370" s="44">
        <f t="shared" si="194"/>
        <v>0</v>
      </c>
      <c r="BP370" s="44">
        <f t="shared" si="194"/>
        <v>0</v>
      </c>
      <c r="BQ370" s="44">
        <f t="shared" si="194"/>
        <v>0</v>
      </c>
      <c r="BR370" s="44">
        <f t="shared" si="194"/>
        <v>0</v>
      </c>
      <c r="BS370" s="44">
        <f t="shared" si="194"/>
        <v>0</v>
      </c>
      <c r="BT370" s="44">
        <f t="shared" si="194"/>
        <v>0</v>
      </c>
      <c r="BU370" s="44">
        <f t="shared" si="194"/>
        <v>0</v>
      </c>
      <c r="BV370" s="44">
        <f t="shared" si="194"/>
        <v>0</v>
      </c>
      <c r="BW370" s="44">
        <f t="shared" si="194"/>
        <v>0</v>
      </c>
      <c r="BX370" s="44">
        <f t="shared" si="194"/>
        <v>0</v>
      </c>
      <c r="BY370" s="44">
        <f t="shared" si="194"/>
        <v>0</v>
      </c>
      <c r="BZ370" s="44">
        <f t="shared" si="194"/>
        <v>0</v>
      </c>
      <c r="CA370" s="44">
        <f t="shared" si="194"/>
        <v>0</v>
      </c>
      <c r="CB370" s="44">
        <f t="shared" si="194"/>
        <v>0</v>
      </c>
      <c r="CC370" s="44">
        <f t="shared" si="194"/>
        <v>0</v>
      </c>
      <c r="CD370" s="44">
        <f t="shared" si="194"/>
        <v>0</v>
      </c>
      <c r="CE370" s="44">
        <f t="shared" si="194"/>
        <v>0</v>
      </c>
      <c r="CF370" s="44">
        <f t="shared" si="194"/>
        <v>0</v>
      </c>
      <c r="CG370" s="44">
        <f t="shared" si="194"/>
        <v>0</v>
      </c>
      <c r="CH370" s="44">
        <f t="shared" si="194"/>
        <v>0</v>
      </c>
      <c r="CI370" s="44">
        <f t="shared" si="194"/>
        <v>0</v>
      </c>
      <c r="CJ370" s="44">
        <f t="shared" si="194"/>
        <v>0</v>
      </c>
      <c r="CK370" s="44">
        <f t="shared" si="194"/>
        <v>0</v>
      </c>
      <c r="CL370" s="44">
        <f t="shared" si="194"/>
        <v>0</v>
      </c>
      <c r="CN370" s="38"/>
      <c r="CO370" s="38"/>
    </row>
    <row r="371" spans="1:93" ht="15.6" customHeight="1" x14ac:dyDescent="0.25">
      <c r="A371" s="22">
        <f t="shared" si="158"/>
        <v>362</v>
      </c>
      <c r="B371" s="225"/>
      <c r="C371" s="55" t="s">
        <v>389</v>
      </c>
      <c r="D371" s="59">
        <v>108</v>
      </c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>
        <f>SUM(F371:AT371)</f>
        <v>0</v>
      </c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  <c r="BS371" s="19"/>
      <c r="BT371" s="19"/>
      <c r="BU371" s="19"/>
      <c r="BV371" s="19">
        <v>0</v>
      </c>
      <c r="BW371" s="19">
        <v>0</v>
      </c>
      <c r="BX371" s="19">
        <v>0</v>
      </c>
      <c r="BY371" s="19">
        <v>0</v>
      </c>
      <c r="BZ371" s="19">
        <v>0</v>
      </c>
      <c r="CA371" s="19">
        <v>0</v>
      </c>
      <c r="CB371" s="19"/>
      <c r="CC371" s="19"/>
      <c r="CD371" s="19"/>
      <c r="CE371" s="19"/>
      <c r="CF371" s="19"/>
      <c r="CG371" s="19"/>
      <c r="CH371" s="19"/>
      <c r="CI371" s="19"/>
      <c r="CJ371" s="19">
        <f>SUM(AV371:CI371)</f>
        <v>0</v>
      </c>
      <c r="CK371" s="19">
        <f t="shared" si="176"/>
        <v>0</v>
      </c>
      <c r="CL371" s="19">
        <f>CK371+E371</f>
        <v>0</v>
      </c>
      <c r="CN371" s="38"/>
      <c r="CO371" s="38"/>
    </row>
    <row r="372" spans="1:93" ht="15.6" customHeight="1" x14ac:dyDescent="0.25">
      <c r="A372" s="22">
        <f t="shared" si="158"/>
        <v>363</v>
      </c>
      <c r="B372" s="225"/>
      <c r="C372" s="58" t="s">
        <v>390</v>
      </c>
      <c r="D372" s="53">
        <v>108</v>
      </c>
      <c r="E372" s="19">
        <v>-493745.09916666668</v>
      </c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>
        <v>-152.47083333332557</v>
      </c>
      <c r="Y372" s="19">
        <v>-1750.0468699999994</v>
      </c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>
        <f>SUM(F372:AT372)</f>
        <v>-1902.517703333325</v>
      </c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/>
      <c r="BR372" s="19"/>
      <c r="BS372" s="19"/>
      <c r="BT372" s="19"/>
      <c r="BU372" s="19"/>
      <c r="BV372" s="19">
        <v>-159.09312999999383</v>
      </c>
      <c r="BW372" s="19">
        <v>0</v>
      </c>
      <c r="BX372" s="19">
        <v>0</v>
      </c>
      <c r="BY372" s="19">
        <v>0</v>
      </c>
      <c r="BZ372" s="19">
        <v>0</v>
      </c>
      <c r="CA372" s="19">
        <v>0</v>
      </c>
      <c r="CB372" s="19"/>
      <c r="CC372" s="19"/>
      <c r="CD372" s="19"/>
      <c r="CE372" s="19"/>
      <c r="CF372" s="19"/>
      <c r="CG372" s="19"/>
      <c r="CH372" s="19"/>
      <c r="CI372" s="19"/>
      <c r="CJ372" s="19">
        <f>SUM(AV372:CI372)</f>
        <v>-159.09312999999383</v>
      </c>
      <c r="CK372" s="19">
        <f t="shared" si="176"/>
        <v>-2061.6108333333186</v>
      </c>
      <c r="CL372" s="19">
        <f>CK372+E372</f>
        <v>-495806.71</v>
      </c>
      <c r="CN372" s="38"/>
      <c r="CO372" s="38"/>
    </row>
    <row r="373" spans="1:93" ht="15.6" customHeight="1" x14ac:dyDescent="0.25">
      <c r="A373" s="22">
        <f t="shared" si="158"/>
        <v>364</v>
      </c>
      <c r="B373" s="225"/>
      <c r="C373" s="58" t="s">
        <v>391</v>
      </c>
      <c r="D373" s="53">
        <v>108</v>
      </c>
      <c r="E373" s="19">
        <v>-5865540.9500000002</v>
      </c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>
        <f>SUM(F373:AT373)</f>
        <v>0</v>
      </c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/>
      <c r="BR373" s="19"/>
      <c r="BS373" s="19"/>
      <c r="BT373" s="19"/>
      <c r="BU373" s="19"/>
      <c r="BV373" s="19">
        <v>0</v>
      </c>
      <c r="BW373" s="19">
        <v>0</v>
      </c>
      <c r="BX373" s="19">
        <v>0</v>
      </c>
      <c r="BY373" s="19">
        <v>0</v>
      </c>
      <c r="BZ373" s="19">
        <v>0</v>
      </c>
      <c r="CA373" s="19">
        <v>0</v>
      </c>
      <c r="CB373" s="19"/>
      <c r="CC373" s="19"/>
      <c r="CD373" s="19"/>
      <c r="CE373" s="19"/>
      <c r="CF373" s="19"/>
      <c r="CG373" s="19"/>
      <c r="CH373" s="19"/>
      <c r="CI373" s="19"/>
      <c r="CJ373" s="19">
        <f>SUM(AV373:CI373)</f>
        <v>0</v>
      </c>
      <c r="CK373" s="19">
        <f t="shared" si="176"/>
        <v>0</v>
      </c>
      <c r="CL373" s="19">
        <f>CK373+E373</f>
        <v>-5865540.9500000002</v>
      </c>
      <c r="CN373" s="38"/>
      <c r="CO373" s="38"/>
    </row>
    <row r="374" spans="1:93" ht="15.6" customHeight="1" x14ac:dyDescent="0.25">
      <c r="A374" s="22">
        <f t="shared" si="158"/>
        <v>365</v>
      </c>
      <c r="B374" s="225"/>
      <c r="C374" s="58" t="s">
        <v>392</v>
      </c>
      <c r="D374" s="53">
        <v>108</v>
      </c>
      <c r="E374" s="19">
        <v>-1083.3399999999999</v>
      </c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>
        <f>SUM(F374:AT374)</f>
        <v>0</v>
      </c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  <c r="BS374" s="19"/>
      <c r="BT374" s="19"/>
      <c r="BU374" s="19"/>
      <c r="BV374" s="19">
        <v>0</v>
      </c>
      <c r="BW374" s="19">
        <v>0</v>
      </c>
      <c r="BX374" s="19">
        <v>0</v>
      </c>
      <c r="BY374" s="19">
        <v>0</v>
      </c>
      <c r="BZ374" s="19">
        <v>0</v>
      </c>
      <c r="CA374" s="19">
        <v>0</v>
      </c>
      <c r="CB374" s="19"/>
      <c r="CC374" s="19"/>
      <c r="CD374" s="19"/>
      <c r="CE374" s="19"/>
      <c r="CF374" s="19"/>
      <c r="CG374" s="19"/>
      <c r="CH374" s="19"/>
      <c r="CI374" s="19"/>
      <c r="CJ374" s="19">
        <f>SUM(AV374:CI374)</f>
        <v>0</v>
      </c>
      <c r="CK374" s="19">
        <f t="shared" si="176"/>
        <v>0</v>
      </c>
      <c r="CL374" s="19">
        <f>CK374+E374</f>
        <v>-1083.3399999999999</v>
      </c>
      <c r="CN374" s="38"/>
      <c r="CO374" s="38"/>
    </row>
    <row r="375" spans="1:93" ht="15.6" customHeight="1" x14ac:dyDescent="0.25">
      <c r="A375" s="22">
        <f t="shared" si="158"/>
        <v>366</v>
      </c>
      <c r="B375" s="225"/>
      <c r="C375" s="62" t="s">
        <v>393</v>
      </c>
      <c r="D375" s="63">
        <v>108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>
        <f>SUM(F375:AT375)</f>
        <v>0</v>
      </c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/>
      <c r="BR375" s="19"/>
      <c r="BS375" s="19"/>
      <c r="BT375" s="19"/>
      <c r="BU375" s="19"/>
      <c r="BV375" s="19"/>
      <c r="BW375" s="19"/>
      <c r="BX375" s="19"/>
      <c r="BY375" s="19"/>
      <c r="BZ375" s="19"/>
      <c r="CA375" s="19"/>
      <c r="CB375" s="19"/>
      <c r="CC375" s="19"/>
      <c r="CD375" s="19"/>
      <c r="CE375" s="19"/>
      <c r="CF375" s="19"/>
      <c r="CG375" s="19"/>
      <c r="CH375" s="19"/>
      <c r="CI375" s="19"/>
      <c r="CJ375" s="19">
        <f>SUM(AV375:CI375)</f>
        <v>0</v>
      </c>
      <c r="CK375" s="19">
        <f t="shared" si="176"/>
        <v>0</v>
      </c>
      <c r="CL375" s="19">
        <f>CK375+E375</f>
        <v>0</v>
      </c>
      <c r="CN375" s="38"/>
      <c r="CO375" s="38"/>
    </row>
    <row r="376" spans="1:93" ht="15.6" customHeight="1" x14ac:dyDescent="0.25">
      <c r="A376" s="22">
        <f t="shared" si="158"/>
        <v>367</v>
      </c>
      <c r="B376" s="225"/>
      <c r="C376" s="227" t="s">
        <v>394</v>
      </c>
      <c r="D376" s="228"/>
      <c r="E376" s="44">
        <f>SUM(E371:E375)</f>
        <v>-6360369.3891666671</v>
      </c>
      <c r="F376" s="44">
        <f t="shared" ref="F376:CL376" si="195">SUM(F371:F375)</f>
        <v>0</v>
      </c>
      <c r="G376" s="44">
        <f t="shared" si="195"/>
        <v>0</v>
      </c>
      <c r="H376" s="44">
        <f t="shared" si="195"/>
        <v>0</v>
      </c>
      <c r="I376" s="44">
        <f t="shared" si="195"/>
        <v>0</v>
      </c>
      <c r="J376" s="44">
        <f t="shared" si="195"/>
        <v>0</v>
      </c>
      <c r="K376" s="44">
        <f t="shared" si="195"/>
        <v>0</v>
      </c>
      <c r="L376" s="44">
        <f t="shared" si="195"/>
        <v>0</v>
      </c>
      <c r="M376" s="44">
        <f t="shared" si="195"/>
        <v>0</v>
      </c>
      <c r="N376" s="44">
        <f t="shared" si="195"/>
        <v>0</v>
      </c>
      <c r="O376" s="44">
        <f t="shared" si="195"/>
        <v>0</v>
      </c>
      <c r="P376" s="44">
        <f t="shared" si="195"/>
        <v>0</v>
      </c>
      <c r="Q376" s="44">
        <f t="shared" si="195"/>
        <v>0</v>
      </c>
      <c r="R376" s="44">
        <f t="shared" si="195"/>
        <v>0</v>
      </c>
      <c r="S376" s="44">
        <f t="shared" si="195"/>
        <v>0</v>
      </c>
      <c r="T376" s="44">
        <f t="shared" si="195"/>
        <v>0</v>
      </c>
      <c r="U376" s="44">
        <f t="shared" si="195"/>
        <v>0</v>
      </c>
      <c r="V376" s="44">
        <f t="shared" si="195"/>
        <v>0</v>
      </c>
      <c r="W376" s="44">
        <f t="shared" si="195"/>
        <v>0</v>
      </c>
      <c r="X376" s="44">
        <f t="shared" si="195"/>
        <v>-152.47083333332557</v>
      </c>
      <c r="Y376" s="44">
        <f t="shared" si="195"/>
        <v>-1750.0468699999994</v>
      </c>
      <c r="Z376" s="44">
        <f t="shared" si="195"/>
        <v>0</v>
      </c>
      <c r="AA376" s="44">
        <f t="shared" si="195"/>
        <v>0</v>
      </c>
      <c r="AB376" s="44">
        <f t="shared" si="195"/>
        <v>0</v>
      </c>
      <c r="AC376" s="44">
        <f t="shared" si="195"/>
        <v>0</v>
      </c>
      <c r="AD376" s="44">
        <f t="shared" si="195"/>
        <v>0</v>
      </c>
      <c r="AE376" s="44">
        <f t="shared" si="195"/>
        <v>0</v>
      </c>
      <c r="AF376" s="44">
        <f t="shared" si="195"/>
        <v>0</v>
      </c>
      <c r="AG376" s="44">
        <f t="shared" si="195"/>
        <v>0</v>
      </c>
      <c r="AH376" s="44">
        <f t="shared" si="195"/>
        <v>0</v>
      </c>
      <c r="AI376" s="44">
        <f t="shared" si="195"/>
        <v>0</v>
      </c>
      <c r="AJ376" s="44">
        <f t="shared" si="195"/>
        <v>0</v>
      </c>
      <c r="AK376" s="44">
        <f t="shared" si="195"/>
        <v>0</v>
      </c>
      <c r="AL376" s="44">
        <f t="shared" si="195"/>
        <v>0</v>
      </c>
      <c r="AM376" s="44">
        <f t="shared" si="195"/>
        <v>0</v>
      </c>
      <c r="AN376" s="44">
        <f t="shared" si="195"/>
        <v>0</v>
      </c>
      <c r="AO376" s="44">
        <f t="shared" si="195"/>
        <v>0</v>
      </c>
      <c r="AP376" s="44"/>
      <c r="AQ376" s="44">
        <f t="shared" si="195"/>
        <v>0</v>
      </c>
      <c r="AR376" s="44">
        <f t="shared" si="195"/>
        <v>0</v>
      </c>
      <c r="AS376" s="44">
        <f t="shared" si="195"/>
        <v>0</v>
      </c>
      <c r="AT376" s="44">
        <f t="shared" si="195"/>
        <v>0</v>
      </c>
      <c r="AU376" s="44">
        <f>SUM(AU371:AU375)</f>
        <v>-1902.517703333325</v>
      </c>
      <c r="AV376" s="44">
        <f t="shared" si="195"/>
        <v>0</v>
      </c>
      <c r="AW376" s="44">
        <f t="shared" si="195"/>
        <v>0</v>
      </c>
      <c r="AX376" s="44">
        <f t="shared" si="195"/>
        <v>0</v>
      </c>
      <c r="AY376" s="44">
        <f t="shared" si="195"/>
        <v>0</v>
      </c>
      <c r="AZ376" s="44">
        <f t="shared" si="195"/>
        <v>0</v>
      </c>
      <c r="BA376" s="44">
        <f t="shared" si="195"/>
        <v>0</v>
      </c>
      <c r="BB376" s="44">
        <f t="shared" si="195"/>
        <v>0</v>
      </c>
      <c r="BC376" s="44">
        <f t="shared" si="195"/>
        <v>0</v>
      </c>
      <c r="BD376" s="44">
        <f t="shared" si="195"/>
        <v>0</v>
      </c>
      <c r="BE376" s="44">
        <f t="shared" si="195"/>
        <v>0</v>
      </c>
      <c r="BF376" s="44">
        <f t="shared" si="195"/>
        <v>0</v>
      </c>
      <c r="BG376" s="44">
        <f t="shared" si="195"/>
        <v>0</v>
      </c>
      <c r="BH376" s="44">
        <f t="shared" si="195"/>
        <v>0</v>
      </c>
      <c r="BI376" s="44">
        <f t="shared" si="195"/>
        <v>0</v>
      </c>
      <c r="BJ376" s="44">
        <f t="shared" si="195"/>
        <v>0</v>
      </c>
      <c r="BK376" s="44">
        <f t="shared" si="195"/>
        <v>0</v>
      </c>
      <c r="BL376" s="44">
        <f t="shared" si="195"/>
        <v>0</v>
      </c>
      <c r="BM376" s="44">
        <f t="shared" si="195"/>
        <v>0</v>
      </c>
      <c r="BN376" s="44">
        <f t="shared" si="195"/>
        <v>0</v>
      </c>
      <c r="BO376" s="44">
        <f t="shared" si="195"/>
        <v>0</v>
      </c>
      <c r="BP376" s="44">
        <f t="shared" si="195"/>
        <v>0</v>
      </c>
      <c r="BQ376" s="44">
        <f t="shared" si="195"/>
        <v>0</v>
      </c>
      <c r="BR376" s="44">
        <f t="shared" si="195"/>
        <v>0</v>
      </c>
      <c r="BS376" s="44">
        <f t="shared" si="195"/>
        <v>0</v>
      </c>
      <c r="BT376" s="44">
        <f t="shared" si="195"/>
        <v>0</v>
      </c>
      <c r="BU376" s="44">
        <f t="shared" si="195"/>
        <v>0</v>
      </c>
      <c r="BV376" s="44">
        <f t="shared" si="195"/>
        <v>-159.09312999999383</v>
      </c>
      <c r="BW376" s="44">
        <f t="shared" si="195"/>
        <v>0</v>
      </c>
      <c r="BX376" s="44">
        <f t="shared" si="195"/>
        <v>0</v>
      </c>
      <c r="BY376" s="44">
        <f t="shared" si="195"/>
        <v>0</v>
      </c>
      <c r="BZ376" s="44">
        <f t="shared" si="195"/>
        <v>0</v>
      </c>
      <c r="CA376" s="44">
        <f t="shared" si="195"/>
        <v>0</v>
      </c>
      <c r="CB376" s="44">
        <f t="shared" si="195"/>
        <v>0</v>
      </c>
      <c r="CC376" s="44">
        <f t="shared" si="195"/>
        <v>0</v>
      </c>
      <c r="CD376" s="44">
        <f t="shared" si="195"/>
        <v>0</v>
      </c>
      <c r="CE376" s="44">
        <f t="shared" si="195"/>
        <v>0</v>
      </c>
      <c r="CF376" s="44">
        <f t="shared" si="195"/>
        <v>0</v>
      </c>
      <c r="CG376" s="44">
        <f t="shared" si="195"/>
        <v>0</v>
      </c>
      <c r="CH376" s="44">
        <f t="shared" si="195"/>
        <v>0</v>
      </c>
      <c r="CI376" s="44">
        <f t="shared" si="195"/>
        <v>0</v>
      </c>
      <c r="CJ376" s="44">
        <f t="shared" si="195"/>
        <v>-159.09312999999383</v>
      </c>
      <c r="CK376" s="44">
        <f t="shared" si="195"/>
        <v>-2061.6108333333186</v>
      </c>
      <c r="CL376" s="44">
        <f t="shared" si="195"/>
        <v>-6362431</v>
      </c>
      <c r="CN376" s="38"/>
      <c r="CO376" s="38"/>
    </row>
    <row r="377" spans="1:93" ht="15.6" customHeight="1" x14ac:dyDescent="0.25">
      <c r="A377" s="22">
        <f t="shared" si="158"/>
        <v>368</v>
      </c>
      <c r="B377" s="225"/>
      <c r="C377" s="101" t="s">
        <v>395</v>
      </c>
      <c r="D377" s="89">
        <v>108</v>
      </c>
      <c r="E377" s="19">
        <v>-10508.181666666667</v>
      </c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>
        <v>0</v>
      </c>
      <c r="Y377" s="19">
        <v>0</v>
      </c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>
        <f t="shared" ref="AU377:AU408" si="196">SUM(F377:AT377)</f>
        <v>0</v>
      </c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/>
      <c r="BR377" s="19"/>
      <c r="BS377" s="19"/>
      <c r="BT377" s="19"/>
      <c r="BU377" s="19"/>
      <c r="BV377" s="19">
        <v>-607.69537499999933</v>
      </c>
      <c r="BW377" s="19">
        <v>0</v>
      </c>
      <c r="BX377" s="19">
        <v>0</v>
      </c>
      <c r="BY377" s="19">
        <v>0</v>
      </c>
      <c r="BZ377" s="19">
        <v>0</v>
      </c>
      <c r="CA377" s="19">
        <v>0</v>
      </c>
      <c r="CB377" s="19"/>
      <c r="CC377" s="19"/>
      <c r="CD377" s="19"/>
      <c r="CE377" s="19"/>
      <c r="CF377" s="19"/>
      <c r="CG377" s="19"/>
      <c r="CH377" s="19"/>
      <c r="CI377" s="19"/>
      <c r="CJ377" s="19">
        <f t="shared" ref="CJ377:CJ408" si="197">SUM(AV377:CI377)</f>
        <v>-607.69537499999933</v>
      </c>
      <c r="CK377" s="19">
        <f t="shared" si="176"/>
        <v>-607.69537499999933</v>
      </c>
      <c r="CL377" s="19">
        <f t="shared" ref="CL377:CL408" si="198">CK377+E377</f>
        <v>-11115.877041666667</v>
      </c>
      <c r="CN377" s="38"/>
      <c r="CO377" s="38"/>
    </row>
    <row r="378" spans="1:93" ht="15.6" customHeight="1" x14ac:dyDescent="0.25">
      <c r="A378" s="22">
        <f t="shared" si="158"/>
        <v>369</v>
      </c>
      <c r="B378" s="225"/>
      <c r="C378" s="101" t="s">
        <v>396</v>
      </c>
      <c r="D378" s="89">
        <v>108</v>
      </c>
      <c r="E378" s="19">
        <v>-691.92083333333346</v>
      </c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>
        <v>-617.59750000000031</v>
      </c>
      <c r="Y378" s="19">
        <v>-13.364625000000022</v>
      </c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>
        <f t="shared" si="196"/>
        <v>-630.96212500000036</v>
      </c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/>
      <c r="BR378" s="19"/>
      <c r="BS378" s="19"/>
      <c r="BT378" s="19"/>
      <c r="BU378" s="19"/>
      <c r="BV378" s="19">
        <v>0</v>
      </c>
      <c r="BW378" s="19">
        <v>0</v>
      </c>
      <c r="BX378" s="19">
        <v>0</v>
      </c>
      <c r="BY378" s="19">
        <v>0</v>
      </c>
      <c r="BZ378" s="19">
        <v>0</v>
      </c>
      <c r="CA378" s="19">
        <v>0</v>
      </c>
      <c r="CB378" s="19"/>
      <c r="CC378" s="19"/>
      <c r="CD378" s="19"/>
      <c r="CE378" s="19"/>
      <c r="CF378" s="19"/>
      <c r="CG378" s="19"/>
      <c r="CH378" s="19"/>
      <c r="CI378" s="19"/>
      <c r="CJ378" s="19">
        <f t="shared" si="197"/>
        <v>0</v>
      </c>
      <c r="CK378" s="19">
        <f t="shared" si="176"/>
        <v>-630.96212500000036</v>
      </c>
      <c r="CL378" s="19">
        <f t="shared" si="198"/>
        <v>-1322.8829583333338</v>
      </c>
      <c r="CN378" s="38"/>
      <c r="CO378" s="38"/>
    </row>
    <row r="379" spans="1:93" ht="15.6" customHeight="1" x14ac:dyDescent="0.25">
      <c r="A379" s="22">
        <f t="shared" si="158"/>
        <v>370</v>
      </c>
      <c r="B379" s="225"/>
      <c r="C379" s="101" t="s">
        <v>397</v>
      </c>
      <c r="D379" s="89">
        <v>108</v>
      </c>
      <c r="E379" s="19">
        <v>-579279.42791666673</v>
      </c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>
        <v>-15790.952083333279</v>
      </c>
      <c r="Y379" s="19">
        <v>-3974.6577699999993</v>
      </c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>
        <f t="shared" si="196"/>
        <v>-19765.609853333277</v>
      </c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/>
      <c r="BR379" s="19"/>
      <c r="BS379" s="19"/>
      <c r="BT379" s="19"/>
      <c r="BU379" s="19"/>
      <c r="BV379" s="19">
        <v>0</v>
      </c>
      <c r="BW379" s="19">
        <v>0</v>
      </c>
      <c r="BX379" s="19">
        <v>0</v>
      </c>
      <c r="BY379" s="19">
        <v>0</v>
      </c>
      <c r="BZ379" s="19">
        <v>0</v>
      </c>
      <c r="CA379" s="19">
        <v>0</v>
      </c>
      <c r="CB379" s="19"/>
      <c r="CC379" s="19"/>
      <c r="CD379" s="19"/>
      <c r="CE379" s="19"/>
      <c r="CF379" s="19"/>
      <c r="CG379" s="19"/>
      <c r="CH379" s="19"/>
      <c r="CI379" s="19"/>
      <c r="CJ379" s="19">
        <f t="shared" si="197"/>
        <v>0</v>
      </c>
      <c r="CK379" s="19">
        <f t="shared" si="176"/>
        <v>-19765.609853333277</v>
      </c>
      <c r="CL379" s="19">
        <f t="shared" si="198"/>
        <v>-599045.03777000005</v>
      </c>
      <c r="CN379" s="38"/>
      <c r="CO379" s="38"/>
    </row>
    <row r="380" spans="1:93" ht="15.6" customHeight="1" x14ac:dyDescent="0.25">
      <c r="A380" s="22">
        <f t="shared" si="158"/>
        <v>371</v>
      </c>
      <c r="B380" s="225"/>
      <c r="C380" s="101" t="s">
        <v>398</v>
      </c>
      <c r="D380" s="89">
        <v>108</v>
      </c>
      <c r="E380" s="19">
        <v>-7757654.4887499986</v>
      </c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>
        <v>-310098.11125000101</v>
      </c>
      <c r="Y380" s="19">
        <v>-206979.42981199993</v>
      </c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>
        <f t="shared" si="196"/>
        <v>-517077.54106200091</v>
      </c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  <c r="BP380" s="19"/>
      <c r="BQ380" s="19"/>
      <c r="BR380" s="19"/>
      <c r="BS380" s="19"/>
      <c r="BT380" s="19"/>
      <c r="BU380" s="19"/>
      <c r="BV380" s="19">
        <v>-12978.282229999895</v>
      </c>
      <c r="BW380" s="19">
        <v>-5.83</v>
      </c>
      <c r="BX380" s="19">
        <v>0</v>
      </c>
      <c r="BY380" s="19">
        <v>0</v>
      </c>
      <c r="BZ380" s="19">
        <v>0</v>
      </c>
      <c r="CA380" s="19">
        <v>-105.50999999999999</v>
      </c>
      <c r="CB380" s="19"/>
      <c r="CC380" s="19"/>
      <c r="CD380" s="19"/>
      <c r="CE380" s="19"/>
      <c r="CF380" s="19"/>
      <c r="CG380" s="19"/>
      <c r="CH380" s="19"/>
      <c r="CI380" s="19"/>
      <c r="CJ380" s="19">
        <f t="shared" si="197"/>
        <v>-13089.622229999895</v>
      </c>
      <c r="CK380" s="19">
        <f t="shared" si="176"/>
        <v>-530167.16329200077</v>
      </c>
      <c r="CL380" s="19">
        <f t="shared" si="198"/>
        <v>-8287821.6520419996</v>
      </c>
      <c r="CN380" s="38"/>
      <c r="CO380" s="38"/>
    </row>
    <row r="381" spans="1:93" ht="15.6" customHeight="1" x14ac:dyDescent="0.25">
      <c r="A381" s="22">
        <f t="shared" ref="A381:A444" si="199">A380+1</f>
        <v>372</v>
      </c>
      <c r="B381" s="225"/>
      <c r="C381" s="101" t="s">
        <v>399</v>
      </c>
      <c r="D381" s="89">
        <v>108</v>
      </c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>
        <f t="shared" si="196"/>
        <v>0</v>
      </c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  <c r="BP381" s="19"/>
      <c r="BQ381" s="19"/>
      <c r="BR381" s="19"/>
      <c r="BS381" s="19"/>
      <c r="BT381" s="19"/>
      <c r="BU381" s="19"/>
      <c r="BV381" s="19">
        <v>-206619.98381100036</v>
      </c>
      <c r="BW381" s="19">
        <v>0</v>
      </c>
      <c r="BX381" s="19">
        <v>0</v>
      </c>
      <c r="BY381" s="19">
        <v>0</v>
      </c>
      <c r="BZ381" s="19">
        <v>0</v>
      </c>
      <c r="CA381" s="19">
        <v>-2454.8000000000002</v>
      </c>
      <c r="CB381" s="19"/>
      <c r="CC381" s="19"/>
      <c r="CD381" s="19"/>
      <c r="CE381" s="19"/>
      <c r="CF381" s="19"/>
      <c r="CG381" s="19"/>
      <c r="CH381" s="19"/>
      <c r="CI381" s="19"/>
      <c r="CJ381" s="19">
        <f t="shared" si="197"/>
        <v>-209074.78381100035</v>
      </c>
      <c r="CK381" s="19">
        <f t="shared" si="176"/>
        <v>-209074.78381100035</v>
      </c>
      <c r="CL381" s="19">
        <f t="shared" si="198"/>
        <v>-209074.78381100035</v>
      </c>
      <c r="CN381" s="38"/>
      <c r="CO381" s="38"/>
    </row>
    <row r="382" spans="1:93" ht="15.6" customHeight="1" x14ac:dyDescent="0.25">
      <c r="A382" s="22">
        <f t="shared" si="199"/>
        <v>373</v>
      </c>
      <c r="B382" s="225"/>
      <c r="C382" s="101" t="s">
        <v>400</v>
      </c>
      <c r="D382" s="89">
        <v>108</v>
      </c>
      <c r="E382" s="19">
        <v>-1330761.1695833332</v>
      </c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>
        <v>-12905.040416666772</v>
      </c>
      <c r="Y382" s="19">
        <v>278.27014399999825</v>
      </c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>
        <f t="shared" si="196"/>
        <v>-12626.770272666774</v>
      </c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  <c r="BO382" s="19"/>
      <c r="BP382" s="19"/>
      <c r="BQ382" s="19"/>
      <c r="BR382" s="19"/>
      <c r="BS382" s="19"/>
      <c r="BT382" s="19"/>
      <c r="BU382" s="19"/>
      <c r="BV382" s="19">
        <v>0</v>
      </c>
      <c r="BW382" s="19">
        <v>0</v>
      </c>
      <c r="BX382" s="19">
        <v>0</v>
      </c>
      <c r="BY382" s="19">
        <v>0</v>
      </c>
      <c r="BZ382" s="19">
        <v>0</v>
      </c>
      <c r="CA382" s="19">
        <v>0</v>
      </c>
      <c r="CB382" s="19"/>
      <c r="CC382" s="19"/>
      <c r="CD382" s="19"/>
      <c r="CE382" s="19"/>
      <c r="CF382" s="19"/>
      <c r="CG382" s="19"/>
      <c r="CH382" s="19"/>
      <c r="CI382" s="19"/>
      <c r="CJ382" s="19">
        <f t="shared" si="197"/>
        <v>0</v>
      </c>
      <c r="CK382" s="19">
        <f t="shared" si="176"/>
        <v>-12626.770272666774</v>
      </c>
      <c r="CL382" s="19">
        <f t="shared" si="198"/>
        <v>-1343387.939856</v>
      </c>
      <c r="CN382" s="38"/>
      <c r="CO382" s="38"/>
    </row>
    <row r="383" spans="1:93" ht="15.6" customHeight="1" x14ac:dyDescent="0.25">
      <c r="A383" s="22">
        <f t="shared" si="199"/>
        <v>374</v>
      </c>
      <c r="B383" s="225"/>
      <c r="C383" s="101" t="s">
        <v>401</v>
      </c>
      <c r="D383" s="89">
        <v>108</v>
      </c>
      <c r="E383" s="19">
        <v>-2578318.1850000001</v>
      </c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>
        <v>-39186.104999999981</v>
      </c>
      <c r="Y383" s="19">
        <v>209.26347899999564</v>
      </c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>
        <f t="shared" si="196"/>
        <v>-38976.841520999988</v>
      </c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  <c r="BP383" s="19"/>
      <c r="BQ383" s="19"/>
      <c r="BR383" s="19"/>
      <c r="BS383" s="19"/>
      <c r="BT383" s="19"/>
      <c r="BU383" s="19"/>
      <c r="BV383" s="19">
        <v>0</v>
      </c>
      <c r="BW383" s="19">
        <v>0</v>
      </c>
      <c r="BX383" s="19">
        <v>0</v>
      </c>
      <c r="BY383" s="19">
        <v>0</v>
      </c>
      <c r="BZ383" s="19">
        <v>0</v>
      </c>
      <c r="CA383" s="19">
        <v>0</v>
      </c>
      <c r="CB383" s="19"/>
      <c r="CC383" s="19"/>
      <c r="CD383" s="19"/>
      <c r="CE383" s="19"/>
      <c r="CF383" s="19"/>
      <c r="CG383" s="19"/>
      <c r="CH383" s="19"/>
      <c r="CI383" s="19"/>
      <c r="CJ383" s="19">
        <f t="shared" si="197"/>
        <v>0</v>
      </c>
      <c r="CK383" s="19">
        <f t="shared" si="176"/>
        <v>-38976.841520999988</v>
      </c>
      <c r="CL383" s="19">
        <f t="shared" si="198"/>
        <v>-2617295.0265210001</v>
      </c>
      <c r="CN383" s="38"/>
      <c r="CO383" s="38"/>
    </row>
    <row r="384" spans="1:93" ht="15.6" customHeight="1" x14ac:dyDescent="0.25">
      <c r="A384" s="22">
        <f t="shared" si="199"/>
        <v>375</v>
      </c>
      <c r="B384" s="225"/>
      <c r="C384" s="101" t="s">
        <v>402</v>
      </c>
      <c r="D384" s="89">
        <v>108</v>
      </c>
      <c r="E384" s="19">
        <v>-2140259.2945833332</v>
      </c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>
        <v>-44543.435416666791</v>
      </c>
      <c r="Y384" s="19">
        <v>-9963.1032699999942</v>
      </c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>
        <f t="shared" si="196"/>
        <v>-54506.538686666783</v>
      </c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  <c r="BP384" s="19"/>
      <c r="BQ384" s="19"/>
      <c r="BR384" s="19"/>
      <c r="BS384" s="19"/>
      <c r="BT384" s="19"/>
      <c r="BU384" s="19"/>
      <c r="BV384" s="19">
        <v>-37160.176729999948</v>
      </c>
      <c r="BW384" s="19">
        <v>0</v>
      </c>
      <c r="BX384" s="19">
        <v>0</v>
      </c>
      <c r="BY384" s="19">
        <v>0</v>
      </c>
      <c r="BZ384" s="19">
        <v>0</v>
      </c>
      <c r="CA384" s="19">
        <v>-191.54</v>
      </c>
      <c r="CB384" s="19"/>
      <c r="CC384" s="19"/>
      <c r="CD384" s="19"/>
      <c r="CE384" s="19"/>
      <c r="CF384" s="19"/>
      <c r="CG384" s="19"/>
      <c r="CH384" s="19"/>
      <c r="CI384" s="19"/>
      <c r="CJ384" s="19">
        <f t="shared" si="197"/>
        <v>-37351.716729999949</v>
      </c>
      <c r="CK384" s="19">
        <f t="shared" si="176"/>
        <v>-91858.25541666674</v>
      </c>
      <c r="CL384" s="19">
        <f t="shared" si="198"/>
        <v>-2232117.5499999998</v>
      </c>
      <c r="CN384" s="38"/>
      <c r="CO384" s="38"/>
    </row>
    <row r="385" spans="1:93" ht="15.6" customHeight="1" x14ac:dyDescent="0.25">
      <c r="A385" s="22">
        <f t="shared" si="199"/>
        <v>376</v>
      </c>
      <c r="B385" s="225"/>
      <c r="C385" s="101" t="s">
        <v>403</v>
      </c>
      <c r="D385" s="89">
        <v>108</v>
      </c>
      <c r="E385" s="19">
        <v>-10179751.259583334</v>
      </c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>
        <v>-396604.74041666649</v>
      </c>
      <c r="Y385" s="19">
        <v>-51877.394871999946</v>
      </c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>
        <f t="shared" si="196"/>
        <v>-448482.13528866647</v>
      </c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/>
      <c r="BR385" s="19"/>
      <c r="BS385" s="19"/>
      <c r="BT385" s="19"/>
      <c r="BU385" s="19"/>
      <c r="BV385" s="19">
        <v>-358351.72512799874</v>
      </c>
      <c r="BW385" s="19">
        <v>0</v>
      </c>
      <c r="BX385" s="19">
        <v>0</v>
      </c>
      <c r="BY385" s="19">
        <v>0</v>
      </c>
      <c r="BZ385" s="19">
        <v>0</v>
      </c>
      <c r="CA385" s="19">
        <v>-2431.0300000000002</v>
      </c>
      <c r="CB385" s="19"/>
      <c r="CC385" s="19"/>
      <c r="CD385" s="19"/>
      <c r="CE385" s="19"/>
      <c r="CF385" s="19"/>
      <c r="CG385" s="19"/>
      <c r="CH385" s="19"/>
      <c r="CI385" s="19"/>
      <c r="CJ385" s="19">
        <f t="shared" si="197"/>
        <v>-360782.75512799877</v>
      </c>
      <c r="CK385" s="19">
        <f t="shared" si="176"/>
        <v>-809264.89041666524</v>
      </c>
      <c r="CL385" s="19">
        <f t="shared" si="198"/>
        <v>-10989016.149999999</v>
      </c>
      <c r="CN385" s="38"/>
      <c r="CO385" s="38"/>
    </row>
    <row r="386" spans="1:93" ht="15.6" customHeight="1" x14ac:dyDescent="0.25">
      <c r="A386" s="22">
        <f t="shared" si="199"/>
        <v>377</v>
      </c>
      <c r="B386" s="225"/>
      <c r="C386" s="101" t="s">
        <v>404</v>
      </c>
      <c r="D386" s="89">
        <v>108</v>
      </c>
      <c r="E386" s="19">
        <v>-518006.62416666659</v>
      </c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>
        <v>-29696.355833333393</v>
      </c>
      <c r="Y386" s="19">
        <v>-2204.8432509999957</v>
      </c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>
        <f t="shared" si="196"/>
        <v>-31901.199084333388</v>
      </c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>
        <v>-28062.216749000014</v>
      </c>
      <c r="BW386" s="19">
        <v>0</v>
      </c>
      <c r="BX386" s="19">
        <v>0</v>
      </c>
      <c r="BY386" s="19">
        <v>0</v>
      </c>
      <c r="BZ386" s="19">
        <v>0</v>
      </c>
      <c r="CA386" s="19">
        <v>-552.25</v>
      </c>
      <c r="CB386" s="19"/>
      <c r="CC386" s="19"/>
      <c r="CD386" s="19"/>
      <c r="CE386" s="19"/>
      <c r="CF386" s="19"/>
      <c r="CG386" s="19"/>
      <c r="CH386" s="19"/>
      <c r="CI386" s="19"/>
      <c r="CJ386" s="19">
        <f t="shared" si="197"/>
        <v>-28614.466749000014</v>
      </c>
      <c r="CK386" s="19">
        <f t="shared" si="176"/>
        <v>-60515.665833333405</v>
      </c>
      <c r="CL386" s="19">
        <f t="shared" si="198"/>
        <v>-578522.29</v>
      </c>
      <c r="CN386" s="38"/>
      <c r="CO386" s="38"/>
    </row>
    <row r="387" spans="1:93" ht="15.6" customHeight="1" x14ac:dyDescent="0.25">
      <c r="A387" s="22">
        <f t="shared" si="199"/>
        <v>378</v>
      </c>
      <c r="B387" s="225"/>
      <c r="C387" s="101" t="s">
        <v>405</v>
      </c>
      <c r="D387" s="89">
        <v>108</v>
      </c>
      <c r="E387" s="19">
        <v>-1487979.3449999997</v>
      </c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>
        <v>-40707.125000000233</v>
      </c>
      <c r="Y387" s="19">
        <v>-2731.3914879999847</v>
      </c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>
        <f t="shared" si="196"/>
        <v>-43438.516488000219</v>
      </c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>
        <v>-38640.768511999864</v>
      </c>
      <c r="BW387" s="19">
        <v>0</v>
      </c>
      <c r="BX387" s="19">
        <v>0</v>
      </c>
      <c r="BY387" s="19">
        <v>0</v>
      </c>
      <c r="BZ387" s="19">
        <v>0</v>
      </c>
      <c r="CA387" s="19">
        <v>-80.459999999999994</v>
      </c>
      <c r="CB387" s="19"/>
      <c r="CC387" s="19"/>
      <c r="CD387" s="19"/>
      <c r="CE387" s="19"/>
      <c r="CF387" s="19"/>
      <c r="CG387" s="19"/>
      <c r="CH387" s="19"/>
      <c r="CI387" s="19"/>
      <c r="CJ387" s="19">
        <f t="shared" si="197"/>
        <v>-38721.228511999863</v>
      </c>
      <c r="CK387" s="19">
        <f t="shared" si="176"/>
        <v>-82159.745000000083</v>
      </c>
      <c r="CL387" s="19">
        <f t="shared" si="198"/>
        <v>-1570139.0899999999</v>
      </c>
      <c r="CN387" s="38"/>
      <c r="CO387" s="38"/>
    </row>
    <row r="388" spans="1:93" ht="15.6" customHeight="1" x14ac:dyDescent="0.25">
      <c r="A388" s="22">
        <f t="shared" si="199"/>
        <v>379</v>
      </c>
      <c r="B388" s="225"/>
      <c r="C388" s="101" t="s">
        <v>406</v>
      </c>
      <c r="D388" s="89">
        <v>108</v>
      </c>
      <c r="E388" s="19">
        <v>-112817.96375</v>
      </c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>
        <v>-5291.0762500000128</v>
      </c>
      <c r="Y388" s="19">
        <v>-2064.6658309999957</v>
      </c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>
        <f t="shared" si="196"/>
        <v>-7355.7420810000085</v>
      </c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  <c r="BS388" s="19"/>
      <c r="BT388" s="19"/>
      <c r="BU388" s="19"/>
      <c r="BV388" s="19">
        <v>-12976.614169000008</v>
      </c>
      <c r="BW388" s="19">
        <v>22.8</v>
      </c>
      <c r="BX388" s="19">
        <v>0</v>
      </c>
      <c r="BY388" s="19">
        <v>0</v>
      </c>
      <c r="BZ388" s="19">
        <v>0</v>
      </c>
      <c r="CA388" s="19">
        <v>-110.48</v>
      </c>
      <c r="CB388" s="19"/>
      <c r="CC388" s="19"/>
      <c r="CD388" s="19"/>
      <c r="CE388" s="19"/>
      <c r="CF388" s="19"/>
      <c r="CG388" s="19"/>
      <c r="CH388" s="19"/>
      <c r="CI388" s="19"/>
      <c r="CJ388" s="19">
        <f t="shared" si="197"/>
        <v>-13064.294169000008</v>
      </c>
      <c r="CK388" s="19">
        <f t="shared" si="176"/>
        <v>-20420.036250000016</v>
      </c>
      <c r="CL388" s="19">
        <f t="shared" si="198"/>
        <v>-133238</v>
      </c>
      <c r="CN388" s="38"/>
      <c r="CO388" s="38"/>
    </row>
    <row r="389" spans="1:93" ht="15.6" customHeight="1" x14ac:dyDescent="0.25">
      <c r="A389" s="22">
        <f t="shared" si="199"/>
        <v>380</v>
      </c>
      <c r="B389" s="225"/>
      <c r="C389" s="101" t="s">
        <v>407</v>
      </c>
      <c r="D389" s="89">
        <v>108</v>
      </c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>
        <f t="shared" si="196"/>
        <v>0</v>
      </c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  <c r="BW389" s="19"/>
      <c r="BX389" s="19"/>
      <c r="BY389" s="19"/>
      <c r="BZ389" s="19"/>
      <c r="CA389" s="19"/>
      <c r="CB389" s="19"/>
      <c r="CC389" s="19"/>
      <c r="CD389" s="19"/>
      <c r="CE389" s="19"/>
      <c r="CF389" s="19"/>
      <c r="CG389" s="19"/>
      <c r="CH389" s="19"/>
      <c r="CI389" s="19"/>
      <c r="CJ389" s="19">
        <f t="shared" si="197"/>
        <v>0</v>
      </c>
      <c r="CK389" s="19">
        <f t="shared" si="176"/>
        <v>0</v>
      </c>
      <c r="CL389" s="19">
        <f t="shared" si="198"/>
        <v>0</v>
      </c>
      <c r="CN389" s="38"/>
      <c r="CO389" s="38"/>
    </row>
    <row r="390" spans="1:93" ht="15.6" customHeight="1" x14ac:dyDescent="0.25">
      <c r="A390" s="22">
        <f t="shared" si="199"/>
        <v>381</v>
      </c>
      <c r="B390" s="225"/>
      <c r="C390" s="101" t="s">
        <v>408</v>
      </c>
      <c r="D390" s="89">
        <v>108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>
        <v>0</v>
      </c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>
        <f t="shared" si="196"/>
        <v>0</v>
      </c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  <c r="BS390" s="19"/>
      <c r="BT390" s="19"/>
      <c r="BU390" s="19"/>
      <c r="BV390" s="19">
        <v>0</v>
      </c>
      <c r="BW390" s="19">
        <v>0</v>
      </c>
      <c r="BX390" s="19">
        <v>0</v>
      </c>
      <c r="BY390" s="19">
        <v>0</v>
      </c>
      <c r="BZ390" s="19">
        <v>0</v>
      </c>
      <c r="CA390" s="19">
        <v>0</v>
      </c>
      <c r="CB390" s="19"/>
      <c r="CC390" s="19"/>
      <c r="CD390" s="19"/>
      <c r="CE390" s="19"/>
      <c r="CF390" s="19"/>
      <c r="CG390" s="19"/>
      <c r="CH390" s="19"/>
      <c r="CI390" s="19"/>
      <c r="CJ390" s="19">
        <f t="shared" si="197"/>
        <v>0</v>
      </c>
      <c r="CK390" s="19">
        <f t="shared" si="176"/>
        <v>0</v>
      </c>
      <c r="CL390" s="19">
        <f t="shared" si="198"/>
        <v>0</v>
      </c>
      <c r="CN390" s="38"/>
      <c r="CO390" s="38"/>
    </row>
    <row r="391" spans="1:93" ht="15.6" customHeight="1" x14ac:dyDescent="0.25">
      <c r="A391" s="22">
        <f t="shared" si="199"/>
        <v>382</v>
      </c>
      <c r="B391" s="225"/>
      <c r="C391" s="101" t="s">
        <v>409</v>
      </c>
      <c r="D391" s="89">
        <v>108</v>
      </c>
      <c r="E391" s="19">
        <v>-3851243.8970833337</v>
      </c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>
        <v>-1036562.5629166672</v>
      </c>
      <c r="Y391" s="19">
        <v>-3878.6168160000052</v>
      </c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>
        <f t="shared" si="196"/>
        <v>-1040441.1797326672</v>
      </c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>
        <v>-51806.42318399949</v>
      </c>
      <c r="BW391" s="19">
        <v>0</v>
      </c>
      <c r="BX391" s="19">
        <v>0</v>
      </c>
      <c r="BY391" s="19">
        <v>0</v>
      </c>
      <c r="BZ391" s="19">
        <v>0</v>
      </c>
      <c r="CA391" s="19">
        <v>0</v>
      </c>
      <c r="CB391" s="19"/>
      <c r="CC391" s="19"/>
      <c r="CD391" s="19"/>
      <c r="CE391" s="19"/>
      <c r="CF391" s="19"/>
      <c r="CG391" s="19">
        <v>3074652.6472721254</v>
      </c>
      <c r="CH391" s="19"/>
      <c r="CI391" s="19"/>
      <c r="CJ391" s="19">
        <f t="shared" si="197"/>
        <v>3022846.2240881259</v>
      </c>
      <c r="CK391" s="19">
        <f t="shared" si="176"/>
        <v>1982405.0443554586</v>
      </c>
      <c r="CL391" s="19">
        <f t="shared" si="198"/>
        <v>-1868838.8527278751</v>
      </c>
      <c r="CN391" s="38"/>
      <c r="CO391" s="38"/>
    </row>
    <row r="392" spans="1:93" ht="15.6" customHeight="1" x14ac:dyDescent="0.25">
      <c r="A392" s="22">
        <f t="shared" si="199"/>
        <v>383</v>
      </c>
      <c r="B392" s="225"/>
      <c r="C392" s="101" t="s">
        <v>410</v>
      </c>
      <c r="D392" s="89">
        <v>108</v>
      </c>
      <c r="E392" s="19">
        <v>-4471774.2529166667</v>
      </c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>
        <v>-1395392.2770833336</v>
      </c>
      <c r="Y392" s="19">
        <v>19582.445944999999</v>
      </c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>
        <f t="shared" si="196"/>
        <v>-1375809.8311383335</v>
      </c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>
        <v>-64701.905945000239</v>
      </c>
      <c r="BW392" s="19">
        <v>0</v>
      </c>
      <c r="BX392" s="19">
        <v>0</v>
      </c>
      <c r="BY392" s="19">
        <v>0</v>
      </c>
      <c r="BZ392" s="19">
        <v>0</v>
      </c>
      <c r="CA392" s="19">
        <v>-5380.46</v>
      </c>
      <c r="CB392" s="19"/>
      <c r="CC392" s="19"/>
      <c r="CD392" s="19"/>
      <c r="CE392" s="19"/>
      <c r="CF392" s="19"/>
      <c r="CG392" s="19">
        <v>3395563.6736528738</v>
      </c>
      <c r="CH392" s="19"/>
      <c r="CI392" s="19"/>
      <c r="CJ392" s="19">
        <f t="shared" si="197"/>
        <v>3325481.3077078736</v>
      </c>
      <c r="CK392" s="19">
        <f t="shared" si="176"/>
        <v>1949671.4765695401</v>
      </c>
      <c r="CL392" s="19">
        <f t="shared" si="198"/>
        <v>-2522102.7763471268</v>
      </c>
      <c r="CN392" s="38"/>
      <c r="CO392" s="38"/>
    </row>
    <row r="393" spans="1:93" ht="15.6" customHeight="1" x14ac:dyDescent="0.25">
      <c r="A393" s="22">
        <f t="shared" si="199"/>
        <v>384</v>
      </c>
      <c r="B393" s="225"/>
      <c r="C393" s="101" t="s">
        <v>411</v>
      </c>
      <c r="D393" s="89">
        <v>108</v>
      </c>
      <c r="E393" s="19">
        <v>-2546620.6354166665</v>
      </c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>
        <v>-131086.7345833336</v>
      </c>
      <c r="Y393" s="19">
        <v>2456.7828570000001</v>
      </c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>
        <f t="shared" si="196"/>
        <v>-128629.9517263336</v>
      </c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  <c r="BS393" s="19"/>
      <c r="BT393" s="19"/>
      <c r="BU393" s="19"/>
      <c r="BV393" s="19">
        <v>-52456.462856999598</v>
      </c>
      <c r="BW393" s="19">
        <v>0</v>
      </c>
      <c r="BX393" s="19">
        <v>0</v>
      </c>
      <c r="BY393" s="19">
        <v>0</v>
      </c>
      <c r="BZ393" s="19">
        <v>0</v>
      </c>
      <c r="CA393" s="19">
        <v>0</v>
      </c>
      <c r="CB393" s="19"/>
      <c r="CC393" s="19"/>
      <c r="CD393" s="19"/>
      <c r="CE393" s="19"/>
      <c r="CF393" s="19"/>
      <c r="CG393" s="19">
        <v>234594.59366599997</v>
      </c>
      <c r="CH393" s="19"/>
      <c r="CI393" s="19"/>
      <c r="CJ393" s="19">
        <f t="shared" si="197"/>
        <v>182138.13080900037</v>
      </c>
      <c r="CK393" s="19">
        <f t="shared" si="176"/>
        <v>53508.179082666771</v>
      </c>
      <c r="CL393" s="19">
        <f t="shared" si="198"/>
        <v>-2493112.4563339995</v>
      </c>
      <c r="CN393" s="38"/>
      <c r="CO393" s="38"/>
    </row>
    <row r="394" spans="1:93" ht="15.6" customHeight="1" x14ac:dyDescent="0.25">
      <c r="A394" s="22">
        <f t="shared" si="199"/>
        <v>385</v>
      </c>
      <c r="B394" s="225"/>
      <c r="C394" s="101" t="s">
        <v>412</v>
      </c>
      <c r="D394" s="89">
        <v>108</v>
      </c>
      <c r="E394" s="19">
        <v>-182238.05374999999</v>
      </c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>
        <v>-104195.38625000001</v>
      </c>
      <c r="Y394" s="19">
        <v>0</v>
      </c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>
        <f t="shared" si="196"/>
        <v>-104195.38625000001</v>
      </c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  <c r="BS394" s="19"/>
      <c r="BT394" s="19"/>
      <c r="BU394" s="19"/>
      <c r="BV394" s="19">
        <v>0</v>
      </c>
      <c r="BW394" s="19">
        <v>0</v>
      </c>
      <c r="BX394" s="19">
        <v>0</v>
      </c>
      <c r="BY394" s="19">
        <v>0</v>
      </c>
      <c r="BZ394" s="19">
        <v>0</v>
      </c>
      <c r="CA394" s="19">
        <v>0</v>
      </c>
      <c r="CB394" s="19"/>
      <c r="CC394" s="19"/>
      <c r="CD394" s="19"/>
      <c r="CE394" s="19"/>
      <c r="CF394" s="19"/>
      <c r="CG394" s="19">
        <v>303800.850664375</v>
      </c>
      <c r="CH394" s="19"/>
      <c r="CI394" s="19"/>
      <c r="CJ394" s="19">
        <f t="shared" si="197"/>
        <v>303800.850664375</v>
      </c>
      <c r="CK394" s="19">
        <f t="shared" si="176"/>
        <v>199605.46441437499</v>
      </c>
      <c r="CL394" s="19">
        <f t="shared" si="198"/>
        <v>17367.410664374998</v>
      </c>
      <c r="CN394" s="38"/>
      <c r="CO394" s="38"/>
    </row>
    <row r="395" spans="1:93" ht="15.6" customHeight="1" x14ac:dyDescent="0.25">
      <c r="A395" s="22">
        <f t="shared" si="199"/>
        <v>386</v>
      </c>
      <c r="B395" s="225"/>
      <c r="C395" s="101" t="s">
        <v>413</v>
      </c>
      <c r="D395" s="89">
        <v>108</v>
      </c>
      <c r="E395" s="19">
        <v>-514755.16875000001</v>
      </c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>
        <v>-294306.10125000001</v>
      </c>
      <c r="Y395" s="19">
        <v>0</v>
      </c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>
        <f t="shared" si="196"/>
        <v>-294306.10125000001</v>
      </c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  <c r="BP395" s="19"/>
      <c r="BQ395" s="19"/>
      <c r="BR395" s="19"/>
      <c r="BS395" s="19"/>
      <c r="BT395" s="19"/>
      <c r="BU395" s="19"/>
      <c r="BV395" s="19">
        <v>0</v>
      </c>
      <c r="BW395" s="19">
        <v>0</v>
      </c>
      <c r="BX395" s="19">
        <v>0</v>
      </c>
      <c r="BY395" s="19">
        <v>0</v>
      </c>
      <c r="BZ395" s="19">
        <v>0</v>
      </c>
      <c r="CA395" s="19">
        <v>0</v>
      </c>
      <c r="CB395" s="19"/>
      <c r="CC395" s="19"/>
      <c r="CD395" s="19"/>
      <c r="CE395" s="19"/>
      <c r="CF395" s="19"/>
      <c r="CG395" s="19">
        <v>858116.33920750022</v>
      </c>
      <c r="CH395" s="19"/>
      <c r="CI395" s="19"/>
      <c r="CJ395" s="19">
        <f t="shared" si="197"/>
        <v>858116.33920750022</v>
      </c>
      <c r="CK395" s="19">
        <f t="shared" si="176"/>
        <v>563810.23795750015</v>
      </c>
      <c r="CL395" s="19">
        <f t="shared" si="198"/>
        <v>49055.069207500143</v>
      </c>
      <c r="CN395" s="38"/>
      <c r="CO395" s="38"/>
    </row>
    <row r="396" spans="1:93" ht="15.6" customHeight="1" x14ac:dyDescent="0.25">
      <c r="A396" s="22">
        <f t="shared" si="199"/>
        <v>387</v>
      </c>
      <c r="B396" s="225"/>
      <c r="C396" s="101" t="s">
        <v>414</v>
      </c>
      <c r="D396" s="89">
        <v>108</v>
      </c>
      <c r="E396" s="19">
        <v>-81920.993333333332</v>
      </c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>
        <v>-46832.096666666665</v>
      </c>
      <c r="Y396" s="19">
        <v>0</v>
      </c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>
        <f t="shared" si="196"/>
        <v>-46832.096666666665</v>
      </c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  <c r="BP396" s="19"/>
      <c r="BQ396" s="19"/>
      <c r="BR396" s="19"/>
      <c r="BS396" s="19"/>
      <c r="BT396" s="19"/>
      <c r="BU396" s="19"/>
      <c r="BV396" s="19">
        <v>0</v>
      </c>
      <c r="BW396" s="19">
        <v>0</v>
      </c>
      <c r="BX396" s="19">
        <v>0</v>
      </c>
      <c r="BY396" s="19">
        <v>0</v>
      </c>
      <c r="BZ396" s="19">
        <v>0</v>
      </c>
      <c r="CA396" s="19">
        <v>0</v>
      </c>
      <c r="CB396" s="19"/>
      <c r="CC396" s="19"/>
      <c r="CD396" s="19"/>
      <c r="CE396" s="19"/>
      <c r="CF396" s="19"/>
      <c r="CG396" s="19">
        <v>136558.9242515417</v>
      </c>
      <c r="CH396" s="19"/>
      <c r="CI396" s="19"/>
      <c r="CJ396" s="19">
        <f t="shared" si="197"/>
        <v>136558.9242515417</v>
      </c>
      <c r="CK396" s="19">
        <f t="shared" si="176"/>
        <v>89726.827584875035</v>
      </c>
      <c r="CL396" s="19">
        <f t="shared" si="198"/>
        <v>7805.8342515417025</v>
      </c>
      <c r="CN396" s="38"/>
      <c r="CO396" s="38"/>
    </row>
    <row r="397" spans="1:93" ht="15.6" customHeight="1" x14ac:dyDescent="0.25">
      <c r="A397" s="22">
        <f t="shared" si="199"/>
        <v>388</v>
      </c>
      <c r="B397" s="225"/>
      <c r="C397" s="101" t="s">
        <v>415</v>
      </c>
      <c r="D397" s="89">
        <v>108</v>
      </c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>
        <f t="shared" si="196"/>
        <v>0</v>
      </c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  <c r="BW397" s="19"/>
      <c r="BX397" s="19"/>
      <c r="BY397" s="19"/>
      <c r="BZ397" s="19"/>
      <c r="CA397" s="19"/>
      <c r="CB397" s="19"/>
      <c r="CC397" s="19"/>
      <c r="CD397" s="19"/>
      <c r="CE397" s="19"/>
      <c r="CF397" s="19"/>
      <c r="CG397" s="19"/>
      <c r="CH397" s="19"/>
      <c r="CI397" s="19"/>
      <c r="CJ397" s="19">
        <f t="shared" si="197"/>
        <v>0</v>
      </c>
      <c r="CK397" s="19">
        <f t="shared" si="176"/>
        <v>0</v>
      </c>
      <c r="CL397" s="19">
        <f t="shared" si="198"/>
        <v>0</v>
      </c>
      <c r="CN397" s="38"/>
      <c r="CO397" s="38"/>
    </row>
    <row r="398" spans="1:93" ht="15.6" customHeight="1" x14ac:dyDescent="0.25">
      <c r="A398" s="22">
        <f t="shared" si="199"/>
        <v>389</v>
      </c>
      <c r="B398" s="225"/>
      <c r="C398" s="101" t="s">
        <v>416</v>
      </c>
      <c r="D398" s="89">
        <v>108</v>
      </c>
      <c r="E398" s="19">
        <v>-169836.13291666665</v>
      </c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>
        <v>-97427.777083333378</v>
      </c>
      <c r="Y398" s="19">
        <v>0</v>
      </c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>
        <f t="shared" si="196"/>
        <v>-97427.777083333378</v>
      </c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  <c r="BS398" s="19"/>
      <c r="BT398" s="19"/>
      <c r="BU398" s="19"/>
      <c r="BV398" s="19">
        <v>0</v>
      </c>
      <c r="BW398" s="19">
        <v>0</v>
      </c>
      <c r="BX398" s="19">
        <v>0</v>
      </c>
      <c r="BY398" s="19">
        <v>0</v>
      </c>
      <c r="BZ398" s="19">
        <v>0</v>
      </c>
      <c r="CA398" s="19">
        <v>0</v>
      </c>
      <c r="CB398" s="19"/>
      <c r="CC398" s="19"/>
      <c r="CD398" s="19"/>
      <c r="CE398" s="19"/>
      <c r="CF398" s="19"/>
      <c r="CG398" s="19">
        <v>283516.79084166669</v>
      </c>
      <c r="CH398" s="19"/>
      <c r="CI398" s="19"/>
      <c r="CJ398" s="19">
        <f t="shared" si="197"/>
        <v>283516.79084166669</v>
      </c>
      <c r="CK398" s="19">
        <f t="shared" si="176"/>
        <v>186089.01375833331</v>
      </c>
      <c r="CL398" s="19">
        <f t="shared" si="198"/>
        <v>16252.880841666658</v>
      </c>
      <c r="CN398" s="38"/>
      <c r="CO398" s="38"/>
    </row>
    <row r="399" spans="1:93" ht="15.6" customHeight="1" x14ac:dyDescent="0.25">
      <c r="A399" s="22">
        <f t="shared" si="199"/>
        <v>390</v>
      </c>
      <c r="B399" s="225"/>
      <c r="C399" s="101" t="s">
        <v>417</v>
      </c>
      <c r="D399" s="89">
        <v>108</v>
      </c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>
        <f t="shared" si="196"/>
        <v>0</v>
      </c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  <c r="BS399" s="19"/>
      <c r="BT399" s="19"/>
      <c r="BU399" s="19"/>
      <c r="BV399" s="19"/>
      <c r="BW399" s="19"/>
      <c r="BX399" s="19"/>
      <c r="BY399" s="19"/>
      <c r="BZ399" s="19"/>
      <c r="CA399" s="19"/>
      <c r="CB399" s="19"/>
      <c r="CC399" s="19"/>
      <c r="CD399" s="19"/>
      <c r="CE399" s="19"/>
      <c r="CF399" s="19"/>
      <c r="CG399" s="19"/>
      <c r="CH399" s="19"/>
      <c r="CI399" s="19"/>
      <c r="CJ399" s="19">
        <f t="shared" si="197"/>
        <v>0</v>
      </c>
      <c r="CK399" s="19">
        <f t="shared" si="176"/>
        <v>0</v>
      </c>
      <c r="CL399" s="19">
        <f t="shared" si="198"/>
        <v>0</v>
      </c>
      <c r="CN399" s="38"/>
      <c r="CO399" s="38"/>
    </row>
    <row r="400" spans="1:93" ht="15.6" customHeight="1" x14ac:dyDescent="0.25">
      <c r="A400" s="22">
        <f t="shared" si="199"/>
        <v>391</v>
      </c>
      <c r="B400" s="225"/>
      <c r="C400" s="68" t="s">
        <v>418</v>
      </c>
      <c r="D400" s="53">
        <v>108</v>
      </c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>
        <f t="shared" si="196"/>
        <v>0</v>
      </c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  <c r="BS400" s="19"/>
      <c r="BT400" s="19"/>
      <c r="BU400" s="19"/>
      <c r="BV400" s="19"/>
      <c r="BW400" s="19"/>
      <c r="BX400" s="19"/>
      <c r="BY400" s="19"/>
      <c r="BZ400" s="19"/>
      <c r="CA400" s="19"/>
      <c r="CB400" s="19"/>
      <c r="CC400" s="19"/>
      <c r="CD400" s="19"/>
      <c r="CE400" s="19"/>
      <c r="CF400" s="19"/>
      <c r="CG400" s="19"/>
      <c r="CH400" s="19"/>
      <c r="CI400" s="19"/>
      <c r="CJ400" s="19">
        <f t="shared" si="197"/>
        <v>0</v>
      </c>
      <c r="CK400" s="19">
        <f t="shared" si="176"/>
        <v>0</v>
      </c>
      <c r="CL400" s="19">
        <f t="shared" si="198"/>
        <v>0</v>
      </c>
      <c r="CN400" s="38"/>
      <c r="CO400" s="38"/>
    </row>
    <row r="401" spans="1:93" ht="15.6" customHeight="1" x14ac:dyDescent="0.25">
      <c r="A401" s="22">
        <f t="shared" si="199"/>
        <v>392</v>
      </c>
      <c r="B401" s="225"/>
      <c r="C401" s="68" t="s">
        <v>419</v>
      </c>
      <c r="D401" s="53">
        <v>108</v>
      </c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>
        <f t="shared" si="196"/>
        <v>0</v>
      </c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  <c r="BP401" s="19"/>
      <c r="BQ401" s="19"/>
      <c r="BR401" s="19"/>
      <c r="BS401" s="19"/>
      <c r="BT401" s="19"/>
      <c r="BU401" s="19"/>
      <c r="BV401" s="19"/>
      <c r="BW401" s="19"/>
      <c r="BX401" s="19"/>
      <c r="BY401" s="19"/>
      <c r="BZ401" s="19"/>
      <c r="CA401" s="19"/>
      <c r="CB401" s="19"/>
      <c r="CC401" s="19"/>
      <c r="CD401" s="19"/>
      <c r="CE401" s="19"/>
      <c r="CF401" s="19"/>
      <c r="CG401" s="19"/>
      <c r="CH401" s="19"/>
      <c r="CI401" s="19"/>
      <c r="CJ401" s="19">
        <f t="shared" si="197"/>
        <v>0</v>
      </c>
      <c r="CK401" s="19">
        <f t="shared" si="176"/>
        <v>0</v>
      </c>
      <c r="CL401" s="19">
        <f t="shared" si="198"/>
        <v>0</v>
      </c>
      <c r="CN401" s="38"/>
      <c r="CO401" s="38"/>
    </row>
    <row r="402" spans="1:93" ht="15.6" customHeight="1" x14ac:dyDescent="0.25">
      <c r="A402" s="22">
        <f t="shared" si="199"/>
        <v>393</v>
      </c>
      <c r="B402" s="225"/>
      <c r="C402" s="68" t="s">
        <v>420</v>
      </c>
      <c r="D402" s="53">
        <v>108</v>
      </c>
      <c r="E402" s="19">
        <v>-89362.635000000009</v>
      </c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>
        <v>-52536.744999999995</v>
      </c>
      <c r="Y402" s="19">
        <v>0</v>
      </c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>
        <f t="shared" si="196"/>
        <v>-52536.744999999995</v>
      </c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  <c r="BP402" s="19"/>
      <c r="BQ402" s="19"/>
      <c r="BR402" s="19"/>
      <c r="BS402" s="19"/>
      <c r="BT402" s="19"/>
      <c r="BU402" s="19"/>
      <c r="BV402" s="19">
        <v>0</v>
      </c>
      <c r="BW402" s="19">
        <v>0</v>
      </c>
      <c r="BX402" s="19">
        <v>0</v>
      </c>
      <c r="BY402" s="19">
        <v>0</v>
      </c>
      <c r="BZ402" s="19">
        <v>0</v>
      </c>
      <c r="CA402" s="19">
        <v>0</v>
      </c>
      <c r="CB402" s="19"/>
      <c r="CC402" s="19"/>
      <c r="CD402" s="19"/>
      <c r="CE402" s="19"/>
      <c r="CF402" s="19"/>
      <c r="CG402" s="19">
        <v>151447.82193333335</v>
      </c>
      <c r="CH402" s="19"/>
      <c r="CI402" s="19"/>
      <c r="CJ402" s="19">
        <f t="shared" si="197"/>
        <v>151447.82193333335</v>
      </c>
      <c r="CK402" s="19">
        <f t="shared" si="176"/>
        <v>98911.076933333359</v>
      </c>
      <c r="CL402" s="19">
        <f t="shared" si="198"/>
        <v>9548.4419333333499</v>
      </c>
      <c r="CN402" s="38"/>
      <c r="CO402" s="38"/>
    </row>
    <row r="403" spans="1:93" ht="15.6" customHeight="1" x14ac:dyDescent="0.25">
      <c r="A403" s="22">
        <f t="shared" si="199"/>
        <v>394</v>
      </c>
      <c r="B403" s="225"/>
      <c r="C403" s="68" t="s">
        <v>421</v>
      </c>
      <c r="D403" s="53">
        <v>108</v>
      </c>
      <c r="E403" s="19">
        <v>-749284.19708333316</v>
      </c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>
        <v>-27069.262916666805</v>
      </c>
      <c r="Y403" s="19">
        <v>0</v>
      </c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>
        <f t="shared" si="196"/>
        <v>-27069.262916666805</v>
      </c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  <c r="BP403" s="19"/>
      <c r="BQ403" s="19"/>
      <c r="BR403" s="19"/>
      <c r="BS403" s="19"/>
      <c r="BT403" s="19"/>
      <c r="BU403" s="19"/>
      <c r="BV403" s="19">
        <v>549261.9099999998</v>
      </c>
      <c r="BW403" s="19">
        <v>0</v>
      </c>
      <c r="BX403" s="19">
        <v>0</v>
      </c>
      <c r="BY403" s="19">
        <v>0</v>
      </c>
      <c r="BZ403" s="19">
        <v>0</v>
      </c>
      <c r="CA403" s="19">
        <v>0</v>
      </c>
      <c r="CB403" s="19"/>
      <c r="CC403" s="19"/>
      <c r="CD403" s="19"/>
      <c r="CE403" s="19"/>
      <c r="CF403" s="19"/>
      <c r="CG403" s="19"/>
      <c r="CH403" s="19"/>
      <c r="CI403" s="19"/>
      <c r="CJ403" s="19">
        <f t="shared" si="197"/>
        <v>549261.9099999998</v>
      </c>
      <c r="CK403" s="19">
        <f t="shared" ref="CK403:CK465" si="200">CJ403+AU403</f>
        <v>522192.64708333299</v>
      </c>
      <c r="CL403" s="19">
        <f t="shared" si="198"/>
        <v>-227091.55000000016</v>
      </c>
      <c r="CN403" s="38"/>
      <c r="CO403" s="38"/>
    </row>
    <row r="404" spans="1:93" ht="15.6" customHeight="1" x14ac:dyDescent="0.25">
      <c r="A404" s="22">
        <f t="shared" si="199"/>
        <v>395</v>
      </c>
      <c r="B404" s="225"/>
      <c r="C404" s="68" t="s">
        <v>422</v>
      </c>
      <c r="D404" s="53">
        <v>108</v>
      </c>
      <c r="E404" s="19">
        <v>-45921.675833333342</v>
      </c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>
        <v>-26340.094166666662</v>
      </c>
      <c r="Y404" s="19">
        <v>0</v>
      </c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>
        <f t="shared" si="196"/>
        <v>-26340.094166666662</v>
      </c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  <c r="BP404" s="19"/>
      <c r="BQ404" s="19"/>
      <c r="BR404" s="19"/>
      <c r="BS404" s="19"/>
      <c r="BT404" s="19"/>
      <c r="BU404" s="19"/>
      <c r="BV404" s="19">
        <v>0</v>
      </c>
      <c r="BW404" s="19">
        <v>0</v>
      </c>
      <c r="BX404" s="19">
        <v>0</v>
      </c>
      <c r="BY404" s="19">
        <v>0</v>
      </c>
      <c r="BZ404" s="19">
        <v>0</v>
      </c>
      <c r="CA404" s="19">
        <v>0</v>
      </c>
      <c r="CB404" s="19"/>
      <c r="CC404" s="19"/>
      <c r="CD404" s="19"/>
      <c r="CE404" s="19"/>
      <c r="CF404" s="19"/>
      <c r="CG404" s="19">
        <v>76655.644846666677</v>
      </c>
      <c r="CH404" s="19"/>
      <c r="CI404" s="19"/>
      <c r="CJ404" s="19">
        <f t="shared" si="197"/>
        <v>76655.644846666677</v>
      </c>
      <c r="CK404" s="19">
        <f t="shared" si="200"/>
        <v>50315.550680000015</v>
      </c>
      <c r="CL404" s="19">
        <f t="shared" si="198"/>
        <v>4393.874846666673</v>
      </c>
      <c r="CN404" s="38"/>
      <c r="CO404" s="38"/>
    </row>
    <row r="405" spans="1:93" ht="15.6" customHeight="1" x14ac:dyDescent="0.25">
      <c r="A405" s="22">
        <f t="shared" si="199"/>
        <v>396</v>
      </c>
      <c r="B405" s="225"/>
      <c r="C405" s="68" t="s">
        <v>423</v>
      </c>
      <c r="D405" s="53">
        <v>108</v>
      </c>
      <c r="E405" s="19">
        <v>-23157.785416666669</v>
      </c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>
        <v>-13290.714583333331</v>
      </c>
      <c r="Y405" s="19">
        <v>0</v>
      </c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>
        <f t="shared" si="196"/>
        <v>-13290.714583333331</v>
      </c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  <c r="BP405" s="19"/>
      <c r="BQ405" s="19"/>
      <c r="BR405" s="19"/>
      <c r="BS405" s="19"/>
      <c r="BT405" s="19"/>
      <c r="BU405" s="19"/>
      <c r="BV405" s="19">
        <v>0</v>
      </c>
      <c r="BW405" s="19">
        <v>0</v>
      </c>
      <c r="BX405" s="19">
        <v>0</v>
      </c>
      <c r="BY405" s="19">
        <v>0</v>
      </c>
      <c r="BZ405" s="19">
        <v>0</v>
      </c>
      <c r="CA405" s="19">
        <v>0</v>
      </c>
      <c r="CB405" s="19"/>
      <c r="CC405" s="19"/>
      <c r="CD405" s="19"/>
      <c r="CE405" s="19"/>
      <c r="CF405" s="19"/>
      <c r="CG405" s="19">
        <v>38665.730145999994</v>
      </c>
      <c r="CH405" s="19"/>
      <c r="CI405" s="19"/>
      <c r="CJ405" s="19">
        <f t="shared" si="197"/>
        <v>38665.730145999994</v>
      </c>
      <c r="CK405" s="19">
        <f t="shared" si="200"/>
        <v>25375.015562666664</v>
      </c>
      <c r="CL405" s="19">
        <f t="shared" si="198"/>
        <v>2217.2301459999944</v>
      </c>
      <c r="CN405" s="38"/>
      <c r="CO405" s="38"/>
    </row>
    <row r="406" spans="1:93" ht="15.6" customHeight="1" x14ac:dyDescent="0.25">
      <c r="A406" s="22">
        <f t="shared" si="199"/>
        <v>397</v>
      </c>
      <c r="B406" s="225"/>
      <c r="C406" s="68" t="s">
        <v>424</v>
      </c>
      <c r="D406" s="53">
        <v>108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>
        <f t="shared" si="196"/>
        <v>0</v>
      </c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  <c r="BP406" s="19"/>
      <c r="BQ406" s="19"/>
      <c r="BR406" s="19"/>
      <c r="BS406" s="19"/>
      <c r="BT406" s="19"/>
      <c r="BU406" s="19"/>
      <c r="BV406" s="19"/>
      <c r="BW406" s="19"/>
      <c r="BX406" s="19"/>
      <c r="BY406" s="19"/>
      <c r="BZ406" s="19"/>
      <c r="CA406" s="19"/>
      <c r="CB406" s="19"/>
      <c r="CC406" s="19"/>
      <c r="CD406" s="19"/>
      <c r="CE406" s="19"/>
      <c r="CF406" s="19"/>
      <c r="CG406" s="19"/>
      <c r="CH406" s="19"/>
      <c r="CI406" s="19"/>
      <c r="CJ406" s="19">
        <f t="shared" si="197"/>
        <v>0</v>
      </c>
      <c r="CK406" s="19">
        <f t="shared" si="200"/>
        <v>0</v>
      </c>
      <c r="CL406" s="19">
        <f t="shared" si="198"/>
        <v>0</v>
      </c>
      <c r="CN406" s="38"/>
      <c r="CO406" s="38"/>
    </row>
    <row r="407" spans="1:93" ht="15.6" customHeight="1" x14ac:dyDescent="0.25">
      <c r="A407" s="22">
        <f t="shared" si="199"/>
        <v>398</v>
      </c>
      <c r="B407" s="225"/>
      <c r="C407" s="68" t="s">
        <v>425</v>
      </c>
      <c r="D407" s="53">
        <v>108</v>
      </c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>
        <v>0</v>
      </c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>
        <f t="shared" si="196"/>
        <v>0</v>
      </c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  <c r="BS407" s="19"/>
      <c r="BT407" s="19"/>
      <c r="BU407" s="19"/>
      <c r="BV407" s="19"/>
      <c r="BW407" s="19"/>
      <c r="BX407" s="19"/>
      <c r="BY407" s="19"/>
      <c r="BZ407" s="19"/>
      <c r="CA407" s="19"/>
      <c r="CB407" s="19"/>
      <c r="CC407" s="19"/>
      <c r="CD407" s="19"/>
      <c r="CE407" s="19"/>
      <c r="CF407" s="19"/>
      <c r="CG407" s="19"/>
      <c r="CH407" s="19"/>
      <c r="CI407" s="19"/>
      <c r="CJ407" s="19">
        <f t="shared" si="197"/>
        <v>0</v>
      </c>
      <c r="CK407" s="19">
        <f t="shared" si="200"/>
        <v>0</v>
      </c>
      <c r="CL407" s="19">
        <f t="shared" si="198"/>
        <v>0</v>
      </c>
      <c r="CN407" s="38"/>
      <c r="CO407" s="38"/>
    </row>
    <row r="408" spans="1:93" ht="15.6" customHeight="1" x14ac:dyDescent="0.25">
      <c r="A408" s="22">
        <f t="shared" si="199"/>
        <v>399</v>
      </c>
      <c r="B408" s="225"/>
      <c r="C408" s="68" t="s">
        <v>426</v>
      </c>
      <c r="D408" s="53">
        <v>108</v>
      </c>
      <c r="E408" s="19">
        <v>-61185.104583333334</v>
      </c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>
        <v>-33373.685416666674</v>
      </c>
      <c r="Y408" s="19">
        <v>227091.55</v>
      </c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>
        <f t="shared" si="196"/>
        <v>193717.86458333331</v>
      </c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  <c r="BS408" s="19"/>
      <c r="BT408" s="19"/>
      <c r="BU408" s="19"/>
      <c r="BV408" s="19">
        <v>0</v>
      </c>
      <c r="BW408" s="19">
        <v>0</v>
      </c>
      <c r="BX408" s="19">
        <v>0</v>
      </c>
      <c r="BY408" s="19">
        <v>0</v>
      </c>
      <c r="BZ408" s="19">
        <v>0</v>
      </c>
      <c r="CA408" s="19">
        <v>0</v>
      </c>
      <c r="CB408" s="19"/>
      <c r="CC408" s="19"/>
      <c r="CD408" s="19"/>
      <c r="CE408" s="19"/>
      <c r="CF408" s="19"/>
      <c r="CG408" s="19"/>
      <c r="CH408" s="19"/>
      <c r="CI408" s="19"/>
      <c r="CJ408" s="19">
        <f t="shared" si="197"/>
        <v>0</v>
      </c>
      <c r="CK408" s="19">
        <f t="shared" si="200"/>
        <v>193717.86458333331</v>
      </c>
      <c r="CL408" s="19">
        <f t="shared" si="198"/>
        <v>132532.75999999998</v>
      </c>
      <c r="CN408" s="38"/>
      <c r="CO408" s="38"/>
    </row>
    <row r="409" spans="1:93" ht="15.6" customHeight="1" x14ac:dyDescent="0.25">
      <c r="A409" s="22">
        <f t="shared" si="199"/>
        <v>400</v>
      </c>
      <c r="B409" s="225"/>
      <c r="C409" s="229" t="s">
        <v>427</v>
      </c>
      <c r="D409" s="230"/>
      <c r="E409" s="44">
        <f t="shared" ref="E409:CL409" si="201">SUM(E377:E408)</f>
        <v>-39483328.392916672</v>
      </c>
      <c r="F409" s="44">
        <f t="shared" si="201"/>
        <v>0</v>
      </c>
      <c r="G409" s="44">
        <f t="shared" si="201"/>
        <v>0</v>
      </c>
      <c r="H409" s="44">
        <f t="shared" si="201"/>
        <v>0</v>
      </c>
      <c r="I409" s="44">
        <f t="shared" si="201"/>
        <v>0</v>
      </c>
      <c r="J409" s="44">
        <f t="shared" si="201"/>
        <v>0</v>
      </c>
      <c r="K409" s="44">
        <f t="shared" si="201"/>
        <v>0</v>
      </c>
      <c r="L409" s="44">
        <f t="shared" si="201"/>
        <v>0</v>
      </c>
      <c r="M409" s="44">
        <f t="shared" si="201"/>
        <v>0</v>
      </c>
      <c r="N409" s="44">
        <f t="shared" si="201"/>
        <v>0</v>
      </c>
      <c r="O409" s="44">
        <f t="shared" si="201"/>
        <v>0</v>
      </c>
      <c r="P409" s="44">
        <f t="shared" si="201"/>
        <v>0</v>
      </c>
      <c r="Q409" s="44">
        <f t="shared" si="201"/>
        <v>0</v>
      </c>
      <c r="R409" s="44">
        <f t="shared" si="201"/>
        <v>0</v>
      </c>
      <c r="S409" s="44">
        <f t="shared" si="201"/>
        <v>0</v>
      </c>
      <c r="T409" s="44">
        <f t="shared" si="201"/>
        <v>0</v>
      </c>
      <c r="U409" s="44">
        <f t="shared" si="201"/>
        <v>0</v>
      </c>
      <c r="V409" s="44">
        <f t="shared" si="201"/>
        <v>0</v>
      </c>
      <c r="W409" s="44">
        <f t="shared" si="201"/>
        <v>0</v>
      </c>
      <c r="X409" s="83">
        <f t="shared" si="201"/>
        <v>-4153853.9770833361</v>
      </c>
      <c r="Y409" s="83">
        <f t="shared" si="201"/>
        <v>-34069.155309999944</v>
      </c>
      <c r="Z409" s="44">
        <f t="shared" si="201"/>
        <v>0</v>
      </c>
      <c r="AA409" s="44">
        <f t="shared" si="201"/>
        <v>0</v>
      </c>
      <c r="AB409" s="44">
        <f t="shared" si="201"/>
        <v>0</v>
      </c>
      <c r="AC409" s="44">
        <f t="shared" si="201"/>
        <v>0</v>
      </c>
      <c r="AD409" s="44">
        <f t="shared" si="201"/>
        <v>0</v>
      </c>
      <c r="AE409" s="44">
        <f t="shared" si="201"/>
        <v>0</v>
      </c>
      <c r="AF409" s="44">
        <f t="shared" si="201"/>
        <v>0</v>
      </c>
      <c r="AG409" s="44">
        <f t="shared" si="201"/>
        <v>0</v>
      </c>
      <c r="AH409" s="44">
        <f t="shared" si="201"/>
        <v>0</v>
      </c>
      <c r="AI409" s="44">
        <f t="shared" si="201"/>
        <v>0</v>
      </c>
      <c r="AJ409" s="44">
        <f t="shared" si="201"/>
        <v>0</v>
      </c>
      <c r="AK409" s="44">
        <f t="shared" si="201"/>
        <v>0</v>
      </c>
      <c r="AL409" s="44">
        <f t="shared" si="201"/>
        <v>0</v>
      </c>
      <c r="AM409" s="44">
        <f t="shared" si="201"/>
        <v>0</v>
      </c>
      <c r="AN409" s="44">
        <f t="shared" si="201"/>
        <v>0</v>
      </c>
      <c r="AO409" s="44">
        <f t="shared" si="201"/>
        <v>0</v>
      </c>
      <c r="AP409" s="44"/>
      <c r="AQ409" s="44">
        <f t="shared" si="201"/>
        <v>0</v>
      </c>
      <c r="AR409" s="44">
        <f t="shared" si="201"/>
        <v>0</v>
      </c>
      <c r="AS409" s="44">
        <f t="shared" si="201"/>
        <v>0</v>
      </c>
      <c r="AT409" s="44">
        <f t="shared" si="201"/>
        <v>0</v>
      </c>
      <c r="AU409" s="44">
        <f>SUM(AU377:AU408)</f>
        <v>-4187923.1323933345</v>
      </c>
      <c r="AV409" s="44">
        <f t="shared" si="201"/>
        <v>0</v>
      </c>
      <c r="AW409" s="44">
        <f t="shared" si="201"/>
        <v>0</v>
      </c>
      <c r="AX409" s="44">
        <f t="shared" si="201"/>
        <v>0</v>
      </c>
      <c r="AY409" s="44">
        <f t="shared" si="201"/>
        <v>0</v>
      </c>
      <c r="AZ409" s="44">
        <f t="shared" si="201"/>
        <v>0</v>
      </c>
      <c r="BA409" s="44">
        <f t="shared" si="201"/>
        <v>0</v>
      </c>
      <c r="BB409" s="44">
        <f t="shared" si="201"/>
        <v>0</v>
      </c>
      <c r="BC409" s="44">
        <f t="shared" si="201"/>
        <v>0</v>
      </c>
      <c r="BD409" s="44">
        <f t="shared" si="201"/>
        <v>0</v>
      </c>
      <c r="BE409" s="44">
        <f t="shared" si="201"/>
        <v>0</v>
      </c>
      <c r="BF409" s="44">
        <f t="shared" si="201"/>
        <v>0</v>
      </c>
      <c r="BG409" s="44">
        <f t="shared" si="201"/>
        <v>0</v>
      </c>
      <c r="BH409" s="44">
        <f t="shared" si="201"/>
        <v>0</v>
      </c>
      <c r="BI409" s="44">
        <f t="shared" si="201"/>
        <v>0</v>
      </c>
      <c r="BJ409" s="44">
        <f t="shared" si="201"/>
        <v>0</v>
      </c>
      <c r="BK409" s="44">
        <f t="shared" si="201"/>
        <v>0</v>
      </c>
      <c r="BL409" s="44">
        <f t="shared" si="201"/>
        <v>0</v>
      </c>
      <c r="BM409" s="44">
        <f t="shared" si="201"/>
        <v>0</v>
      </c>
      <c r="BN409" s="44">
        <f t="shared" si="201"/>
        <v>0</v>
      </c>
      <c r="BO409" s="44">
        <f t="shared" si="201"/>
        <v>0</v>
      </c>
      <c r="BP409" s="44">
        <f t="shared" si="201"/>
        <v>0</v>
      </c>
      <c r="BQ409" s="44">
        <f t="shared" si="201"/>
        <v>0</v>
      </c>
      <c r="BR409" s="44">
        <f t="shared" si="201"/>
        <v>0</v>
      </c>
      <c r="BS409" s="44">
        <f t="shared" si="201"/>
        <v>0</v>
      </c>
      <c r="BT409" s="44">
        <f t="shared" si="201"/>
        <v>0</v>
      </c>
      <c r="BU409" s="44">
        <f t="shared" si="201"/>
        <v>0</v>
      </c>
      <c r="BV409" s="44">
        <f t="shared" si="201"/>
        <v>-315100.34468999843</v>
      </c>
      <c r="BW409" s="44">
        <f t="shared" si="201"/>
        <v>16.97</v>
      </c>
      <c r="BX409" s="44">
        <f t="shared" si="201"/>
        <v>0</v>
      </c>
      <c r="BY409" s="44">
        <f t="shared" si="201"/>
        <v>0</v>
      </c>
      <c r="BZ409" s="44">
        <f t="shared" si="201"/>
        <v>0</v>
      </c>
      <c r="CA409" s="44">
        <f t="shared" si="201"/>
        <v>-11306.53</v>
      </c>
      <c r="CB409" s="44">
        <f t="shared" si="201"/>
        <v>0</v>
      </c>
      <c r="CC409" s="44">
        <f t="shared" si="201"/>
        <v>0</v>
      </c>
      <c r="CD409" s="44">
        <f t="shared" si="201"/>
        <v>0</v>
      </c>
      <c r="CE409" s="44">
        <f t="shared" si="201"/>
        <v>0</v>
      </c>
      <c r="CF409" s="44">
        <f t="shared" si="201"/>
        <v>0</v>
      </c>
      <c r="CG409" s="44">
        <f t="shared" si="201"/>
        <v>8553573.0164820831</v>
      </c>
      <c r="CH409" s="44">
        <f t="shared" si="201"/>
        <v>0</v>
      </c>
      <c r="CI409" s="44">
        <f t="shared" si="201"/>
        <v>0</v>
      </c>
      <c r="CJ409" s="44">
        <f t="shared" si="201"/>
        <v>8227183.1117920857</v>
      </c>
      <c r="CK409" s="44">
        <f t="shared" si="201"/>
        <v>4039259.9793987479</v>
      </c>
      <c r="CL409" s="44">
        <f t="shared" si="201"/>
        <v>-35444068.413517922</v>
      </c>
      <c r="CN409" s="38"/>
      <c r="CO409" s="38"/>
    </row>
    <row r="410" spans="1:93" ht="15.6" customHeight="1" x14ac:dyDescent="0.25">
      <c r="A410" s="22">
        <f t="shared" si="199"/>
        <v>401</v>
      </c>
      <c r="B410" s="225"/>
      <c r="C410" s="68" t="s">
        <v>428</v>
      </c>
      <c r="D410" s="53">
        <v>108</v>
      </c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>
        <f t="shared" ref="AU410:AU418" si="202">SUM(F410:AT410)</f>
        <v>0</v>
      </c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  <c r="BP410" s="19"/>
      <c r="BQ410" s="19"/>
      <c r="BR410" s="19"/>
      <c r="BS410" s="19"/>
      <c r="BT410" s="19"/>
      <c r="BU410" s="19"/>
      <c r="BV410" s="19"/>
      <c r="BW410" s="19"/>
      <c r="BX410" s="19"/>
      <c r="BY410" s="19"/>
      <c r="BZ410" s="19"/>
      <c r="CA410" s="19"/>
      <c r="CB410" s="19"/>
      <c r="CC410" s="19"/>
      <c r="CD410" s="19"/>
      <c r="CE410" s="19"/>
      <c r="CF410" s="19"/>
      <c r="CG410" s="19"/>
      <c r="CH410" s="19"/>
      <c r="CI410" s="19"/>
      <c r="CJ410" s="19">
        <f t="shared" ref="CJ410:CJ418" si="203">SUM(AV410:CI410)</f>
        <v>0</v>
      </c>
      <c r="CK410" s="19">
        <f t="shared" si="200"/>
        <v>0</v>
      </c>
      <c r="CL410" s="19">
        <f t="shared" ref="CL410:CL418" si="204">CK410+E410</f>
        <v>0</v>
      </c>
      <c r="CN410" s="38"/>
      <c r="CO410" s="38"/>
    </row>
    <row r="411" spans="1:93" ht="15.6" customHeight="1" x14ac:dyDescent="0.25">
      <c r="A411" s="22">
        <f t="shared" si="199"/>
        <v>402</v>
      </c>
      <c r="B411" s="225"/>
      <c r="C411" s="68" t="s">
        <v>429</v>
      </c>
      <c r="D411" s="53">
        <v>108</v>
      </c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>
        <f t="shared" si="202"/>
        <v>0</v>
      </c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  <c r="BP411" s="19"/>
      <c r="BQ411" s="19"/>
      <c r="BR411" s="19"/>
      <c r="BS411" s="19"/>
      <c r="BT411" s="19"/>
      <c r="BU411" s="19"/>
      <c r="BV411" s="19"/>
      <c r="BW411" s="19"/>
      <c r="BX411" s="19"/>
      <c r="BY411" s="19"/>
      <c r="BZ411" s="19"/>
      <c r="CA411" s="19"/>
      <c r="CB411" s="19"/>
      <c r="CC411" s="19"/>
      <c r="CD411" s="19"/>
      <c r="CE411" s="19"/>
      <c r="CF411" s="19"/>
      <c r="CG411" s="19"/>
      <c r="CH411" s="19"/>
      <c r="CI411" s="19"/>
      <c r="CJ411" s="19">
        <f t="shared" si="203"/>
        <v>0</v>
      </c>
      <c r="CK411" s="19">
        <f t="shared" si="200"/>
        <v>0</v>
      </c>
      <c r="CL411" s="19">
        <f t="shared" si="204"/>
        <v>0</v>
      </c>
      <c r="CN411" s="38"/>
      <c r="CO411" s="38"/>
    </row>
    <row r="412" spans="1:93" ht="15.6" customHeight="1" x14ac:dyDescent="0.25">
      <c r="A412" s="22">
        <f t="shared" si="199"/>
        <v>403</v>
      </c>
      <c r="B412" s="225"/>
      <c r="C412" s="68" t="s">
        <v>430</v>
      </c>
      <c r="D412" s="53">
        <v>108</v>
      </c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>
        <f t="shared" si="202"/>
        <v>0</v>
      </c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  <c r="BP412" s="19"/>
      <c r="BQ412" s="19"/>
      <c r="BR412" s="19"/>
      <c r="BS412" s="19"/>
      <c r="BT412" s="19"/>
      <c r="BU412" s="19"/>
      <c r="BV412" s="19"/>
      <c r="BW412" s="19"/>
      <c r="BX412" s="19"/>
      <c r="BY412" s="19"/>
      <c r="BZ412" s="19"/>
      <c r="CA412" s="19"/>
      <c r="CB412" s="19"/>
      <c r="CC412" s="19"/>
      <c r="CD412" s="19"/>
      <c r="CE412" s="19"/>
      <c r="CF412" s="19"/>
      <c r="CG412" s="19"/>
      <c r="CH412" s="19"/>
      <c r="CI412" s="19"/>
      <c r="CJ412" s="19">
        <f t="shared" si="203"/>
        <v>0</v>
      </c>
      <c r="CK412" s="19">
        <f t="shared" si="200"/>
        <v>0</v>
      </c>
      <c r="CL412" s="19">
        <f t="shared" si="204"/>
        <v>0</v>
      </c>
      <c r="CN412" s="38"/>
      <c r="CO412" s="38"/>
    </row>
    <row r="413" spans="1:93" ht="15.6" customHeight="1" x14ac:dyDescent="0.25">
      <c r="A413" s="22">
        <f t="shared" si="199"/>
        <v>404</v>
      </c>
      <c r="B413" s="225"/>
      <c r="C413" s="68" t="s">
        <v>431</v>
      </c>
      <c r="D413" s="53">
        <v>108</v>
      </c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>
        <f t="shared" si="202"/>
        <v>0</v>
      </c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  <c r="BP413" s="19"/>
      <c r="BQ413" s="19"/>
      <c r="BR413" s="19"/>
      <c r="BS413" s="19"/>
      <c r="BT413" s="19"/>
      <c r="BU413" s="19"/>
      <c r="BV413" s="19"/>
      <c r="BW413" s="19"/>
      <c r="BX413" s="19"/>
      <c r="BY413" s="19"/>
      <c r="BZ413" s="19"/>
      <c r="CA413" s="19"/>
      <c r="CB413" s="19"/>
      <c r="CC413" s="19"/>
      <c r="CD413" s="19"/>
      <c r="CE413" s="19"/>
      <c r="CF413" s="19"/>
      <c r="CG413" s="19"/>
      <c r="CH413" s="19"/>
      <c r="CI413" s="19"/>
      <c r="CJ413" s="19">
        <f t="shared" si="203"/>
        <v>0</v>
      </c>
      <c r="CK413" s="19">
        <f t="shared" si="200"/>
        <v>0</v>
      </c>
      <c r="CL413" s="19">
        <f t="shared" si="204"/>
        <v>0</v>
      </c>
      <c r="CN413" s="38"/>
      <c r="CO413" s="38"/>
    </row>
    <row r="414" spans="1:93" ht="15.6" customHeight="1" x14ac:dyDescent="0.25">
      <c r="A414" s="22">
        <f t="shared" si="199"/>
        <v>405</v>
      </c>
      <c r="B414" s="225"/>
      <c r="C414" s="68" t="s">
        <v>432</v>
      </c>
      <c r="D414" s="53">
        <v>108</v>
      </c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>
        <f t="shared" si="202"/>
        <v>0</v>
      </c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  <c r="BP414" s="19"/>
      <c r="BQ414" s="19"/>
      <c r="BR414" s="19"/>
      <c r="BS414" s="19"/>
      <c r="BT414" s="19"/>
      <c r="BU414" s="19"/>
      <c r="BV414" s="19"/>
      <c r="BW414" s="19"/>
      <c r="BX414" s="19"/>
      <c r="BY414" s="19"/>
      <c r="BZ414" s="19"/>
      <c r="CA414" s="19"/>
      <c r="CB414" s="19"/>
      <c r="CC414" s="19"/>
      <c r="CD414" s="19"/>
      <c r="CE414" s="19"/>
      <c r="CF414" s="19"/>
      <c r="CG414" s="19"/>
      <c r="CH414" s="19"/>
      <c r="CI414" s="19"/>
      <c r="CJ414" s="19">
        <f t="shared" si="203"/>
        <v>0</v>
      </c>
      <c r="CK414" s="19">
        <f t="shared" si="200"/>
        <v>0</v>
      </c>
      <c r="CL414" s="19">
        <f t="shared" si="204"/>
        <v>0</v>
      </c>
      <c r="CN414" s="38"/>
      <c r="CO414" s="38"/>
    </row>
    <row r="415" spans="1:93" ht="15.6" customHeight="1" x14ac:dyDescent="0.25">
      <c r="A415" s="22">
        <f t="shared" si="199"/>
        <v>406</v>
      </c>
      <c r="B415" s="225"/>
      <c r="C415" s="68" t="s">
        <v>433</v>
      </c>
      <c r="D415" s="53">
        <v>108</v>
      </c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>
        <f t="shared" si="202"/>
        <v>0</v>
      </c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  <c r="BP415" s="19"/>
      <c r="BQ415" s="19"/>
      <c r="BR415" s="19"/>
      <c r="BS415" s="19"/>
      <c r="BT415" s="19"/>
      <c r="BU415" s="19"/>
      <c r="BV415" s="19"/>
      <c r="BW415" s="19"/>
      <c r="BX415" s="19"/>
      <c r="BY415" s="19"/>
      <c r="BZ415" s="19"/>
      <c r="CA415" s="19"/>
      <c r="CB415" s="19"/>
      <c r="CC415" s="19"/>
      <c r="CD415" s="19"/>
      <c r="CE415" s="19"/>
      <c r="CF415" s="19"/>
      <c r="CG415" s="19"/>
      <c r="CH415" s="19"/>
      <c r="CI415" s="19"/>
      <c r="CJ415" s="19">
        <f t="shared" si="203"/>
        <v>0</v>
      </c>
      <c r="CK415" s="19">
        <f t="shared" si="200"/>
        <v>0</v>
      </c>
      <c r="CL415" s="19">
        <f t="shared" si="204"/>
        <v>0</v>
      </c>
      <c r="CN415" s="38"/>
      <c r="CO415" s="38"/>
    </row>
    <row r="416" spans="1:93" ht="15.6" customHeight="1" x14ac:dyDescent="0.25">
      <c r="A416" s="22">
        <f t="shared" si="199"/>
        <v>407</v>
      </c>
      <c r="B416" s="225"/>
      <c r="C416" s="68" t="s">
        <v>434</v>
      </c>
      <c r="D416" s="53">
        <v>108</v>
      </c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>
        <f t="shared" si="202"/>
        <v>0</v>
      </c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  <c r="BP416" s="19"/>
      <c r="BQ416" s="19"/>
      <c r="BR416" s="19"/>
      <c r="BS416" s="19"/>
      <c r="BT416" s="19"/>
      <c r="BU416" s="19"/>
      <c r="BV416" s="19"/>
      <c r="BW416" s="19"/>
      <c r="BX416" s="19"/>
      <c r="BY416" s="19"/>
      <c r="BZ416" s="19"/>
      <c r="CA416" s="19"/>
      <c r="CB416" s="19"/>
      <c r="CC416" s="19"/>
      <c r="CD416" s="19"/>
      <c r="CE416" s="19"/>
      <c r="CF416" s="19"/>
      <c r="CG416" s="19"/>
      <c r="CH416" s="19"/>
      <c r="CI416" s="19"/>
      <c r="CJ416" s="19">
        <f t="shared" si="203"/>
        <v>0</v>
      </c>
      <c r="CK416" s="19">
        <f t="shared" si="200"/>
        <v>0</v>
      </c>
      <c r="CL416" s="19">
        <f t="shared" si="204"/>
        <v>0</v>
      </c>
      <c r="CN416" s="38"/>
      <c r="CO416" s="38"/>
    </row>
    <row r="417" spans="1:93" ht="15.6" customHeight="1" x14ac:dyDescent="0.25">
      <c r="A417" s="22">
        <f t="shared" si="199"/>
        <v>408</v>
      </c>
      <c r="B417" s="225"/>
      <c r="C417" s="68" t="s">
        <v>435</v>
      </c>
      <c r="D417" s="53">
        <v>108</v>
      </c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>
        <f t="shared" si="202"/>
        <v>0</v>
      </c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  <c r="BP417" s="19"/>
      <c r="BQ417" s="19"/>
      <c r="BR417" s="19"/>
      <c r="BS417" s="19"/>
      <c r="BT417" s="19"/>
      <c r="BU417" s="19"/>
      <c r="BV417" s="19"/>
      <c r="BW417" s="19"/>
      <c r="BX417" s="19"/>
      <c r="BY417" s="19"/>
      <c r="BZ417" s="19"/>
      <c r="CA417" s="19"/>
      <c r="CB417" s="19"/>
      <c r="CC417" s="19"/>
      <c r="CD417" s="19"/>
      <c r="CE417" s="19"/>
      <c r="CF417" s="19"/>
      <c r="CG417" s="19"/>
      <c r="CH417" s="19"/>
      <c r="CI417" s="19"/>
      <c r="CJ417" s="19">
        <f t="shared" si="203"/>
        <v>0</v>
      </c>
      <c r="CK417" s="19">
        <f t="shared" si="200"/>
        <v>0</v>
      </c>
      <c r="CL417" s="19">
        <f t="shared" si="204"/>
        <v>0</v>
      </c>
      <c r="CN417" s="38"/>
      <c r="CO417" s="38"/>
    </row>
    <row r="418" spans="1:93" ht="15.6" customHeight="1" x14ac:dyDescent="0.25">
      <c r="A418" s="22">
        <f t="shared" si="199"/>
        <v>409</v>
      </c>
      <c r="B418" s="225"/>
      <c r="C418" s="68" t="s">
        <v>436</v>
      </c>
      <c r="D418" s="53">
        <v>108</v>
      </c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>
        <f t="shared" si="202"/>
        <v>0</v>
      </c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  <c r="BP418" s="19"/>
      <c r="BQ418" s="19"/>
      <c r="BR418" s="19"/>
      <c r="BS418" s="19"/>
      <c r="BT418" s="19"/>
      <c r="BU418" s="19"/>
      <c r="BV418" s="19"/>
      <c r="BW418" s="19"/>
      <c r="BX418" s="19"/>
      <c r="BY418" s="19"/>
      <c r="BZ418" s="19"/>
      <c r="CA418" s="19"/>
      <c r="CB418" s="19"/>
      <c r="CC418" s="19"/>
      <c r="CD418" s="19"/>
      <c r="CE418" s="19"/>
      <c r="CF418" s="19"/>
      <c r="CG418" s="19"/>
      <c r="CH418" s="19"/>
      <c r="CI418" s="19"/>
      <c r="CJ418" s="19">
        <f t="shared" si="203"/>
        <v>0</v>
      </c>
      <c r="CK418" s="19">
        <f t="shared" si="200"/>
        <v>0</v>
      </c>
      <c r="CL418" s="19">
        <f t="shared" si="204"/>
        <v>0</v>
      </c>
      <c r="CN418" s="38"/>
      <c r="CO418" s="38"/>
    </row>
    <row r="419" spans="1:93" ht="15.6" customHeight="1" x14ac:dyDescent="0.25">
      <c r="A419" s="22">
        <f t="shared" si="199"/>
        <v>410</v>
      </c>
      <c r="B419" s="225"/>
      <c r="C419" s="229" t="s">
        <v>345</v>
      </c>
      <c r="D419" s="230"/>
      <c r="E419" s="44">
        <f t="shared" ref="E419:CL419" si="205">SUM(E410:E418)</f>
        <v>0</v>
      </c>
      <c r="F419" s="44">
        <f t="shared" si="205"/>
        <v>0</v>
      </c>
      <c r="G419" s="44">
        <f t="shared" si="205"/>
        <v>0</v>
      </c>
      <c r="H419" s="44">
        <f t="shared" si="205"/>
        <v>0</v>
      </c>
      <c r="I419" s="44">
        <f t="shared" si="205"/>
        <v>0</v>
      </c>
      <c r="J419" s="44">
        <f t="shared" si="205"/>
        <v>0</v>
      </c>
      <c r="K419" s="44">
        <f t="shared" si="205"/>
        <v>0</v>
      </c>
      <c r="L419" s="44">
        <f t="shared" si="205"/>
        <v>0</v>
      </c>
      <c r="M419" s="44">
        <f t="shared" si="205"/>
        <v>0</v>
      </c>
      <c r="N419" s="44">
        <f t="shared" si="205"/>
        <v>0</v>
      </c>
      <c r="O419" s="44">
        <f t="shared" si="205"/>
        <v>0</v>
      </c>
      <c r="P419" s="44">
        <f t="shared" si="205"/>
        <v>0</v>
      </c>
      <c r="Q419" s="44">
        <f t="shared" si="205"/>
        <v>0</v>
      </c>
      <c r="R419" s="44">
        <f t="shared" si="205"/>
        <v>0</v>
      </c>
      <c r="S419" s="44">
        <f t="shared" si="205"/>
        <v>0</v>
      </c>
      <c r="T419" s="44">
        <f t="shared" si="205"/>
        <v>0</v>
      </c>
      <c r="U419" s="44">
        <f t="shared" si="205"/>
        <v>0</v>
      </c>
      <c r="V419" s="44">
        <f t="shared" si="205"/>
        <v>0</v>
      </c>
      <c r="W419" s="44">
        <f t="shared" si="205"/>
        <v>0</v>
      </c>
      <c r="X419" s="44">
        <f t="shared" si="205"/>
        <v>0</v>
      </c>
      <c r="Y419" s="44">
        <f t="shared" si="205"/>
        <v>0</v>
      </c>
      <c r="Z419" s="44">
        <f t="shared" si="205"/>
        <v>0</v>
      </c>
      <c r="AA419" s="44">
        <f t="shared" si="205"/>
        <v>0</v>
      </c>
      <c r="AB419" s="44">
        <f t="shared" si="205"/>
        <v>0</v>
      </c>
      <c r="AC419" s="44">
        <f t="shared" si="205"/>
        <v>0</v>
      </c>
      <c r="AD419" s="44">
        <f t="shared" si="205"/>
        <v>0</v>
      </c>
      <c r="AE419" s="44">
        <f t="shared" si="205"/>
        <v>0</v>
      </c>
      <c r="AF419" s="44">
        <f t="shared" si="205"/>
        <v>0</v>
      </c>
      <c r="AG419" s="44">
        <f t="shared" si="205"/>
        <v>0</v>
      </c>
      <c r="AH419" s="44">
        <f t="shared" si="205"/>
        <v>0</v>
      </c>
      <c r="AI419" s="44">
        <f t="shared" si="205"/>
        <v>0</v>
      </c>
      <c r="AJ419" s="44">
        <f t="shared" si="205"/>
        <v>0</v>
      </c>
      <c r="AK419" s="44">
        <f t="shared" si="205"/>
        <v>0</v>
      </c>
      <c r="AL419" s="44">
        <f t="shared" si="205"/>
        <v>0</v>
      </c>
      <c r="AM419" s="44">
        <f t="shared" si="205"/>
        <v>0</v>
      </c>
      <c r="AN419" s="44">
        <f t="shared" si="205"/>
        <v>0</v>
      </c>
      <c r="AO419" s="44">
        <f t="shared" si="205"/>
        <v>0</v>
      </c>
      <c r="AP419" s="44"/>
      <c r="AQ419" s="44">
        <f t="shared" si="205"/>
        <v>0</v>
      </c>
      <c r="AR419" s="44">
        <f t="shared" si="205"/>
        <v>0</v>
      </c>
      <c r="AS419" s="44">
        <f t="shared" si="205"/>
        <v>0</v>
      </c>
      <c r="AT419" s="44">
        <f t="shared" si="205"/>
        <v>0</v>
      </c>
      <c r="AU419" s="44">
        <f t="shared" si="205"/>
        <v>0</v>
      </c>
      <c r="AV419" s="44">
        <f t="shared" si="205"/>
        <v>0</v>
      </c>
      <c r="AW419" s="44">
        <f t="shared" si="205"/>
        <v>0</v>
      </c>
      <c r="AX419" s="44">
        <f t="shared" si="205"/>
        <v>0</v>
      </c>
      <c r="AY419" s="44">
        <f t="shared" si="205"/>
        <v>0</v>
      </c>
      <c r="AZ419" s="44">
        <f t="shared" si="205"/>
        <v>0</v>
      </c>
      <c r="BA419" s="44">
        <f t="shared" si="205"/>
        <v>0</v>
      </c>
      <c r="BB419" s="44">
        <f t="shared" si="205"/>
        <v>0</v>
      </c>
      <c r="BC419" s="44">
        <f t="shared" si="205"/>
        <v>0</v>
      </c>
      <c r="BD419" s="44">
        <f t="shared" si="205"/>
        <v>0</v>
      </c>
      <c r="BE419" s="44">
        <f t="shared" si="205"/>
        <v>0</v>
      </c>
      <c r="BF419" s="44">
        <f t="shared" si="205"/>
        <v>0</v>
      </c>
      <c r="BG419" s="44">
        <f t="shared" si="205"/>
        <v>0</v>
      </c>
      <c r="BH419" s="44">
        <f t="shared" si="205"/>
        <v>0</v>
      </c>
      <c r="BI419" s="44">
        <f t="shared" si="205"/>
        <v>0</v>
      </c>
      <c r="BJ419" s="44">
        <f t="shared" si="205"/>
        <v>0</v>
      </c>
      <c r="BK419" s="44">
        <f t="shared" si="205"/>
        <v>0</v>
      </c>
      <c r="BL419" s="44">
        <f t="shared" si="205"/>
        <v>0</v>
      </c>
      <c r="BM419" s="44">
        <f t="shared" si="205"/>
        <v>0</v>
      </c>
      <c r="BN419" s="44">
        <f t="shared" si="205"/>
        <v>0</v>
      </c>
      <c r="BO419" s="44">
        <f t="shared" si="205"/>
        <v>0</v>
      </c>
      <c r="BP419" s="44">
        <f t="shared" si="205"/>
        <v>0</v>
      </c>
      <c r="BQ419" s="44">
        <f t="shared" si="205"/>
        <v>0</v>
      </c>
      <c r="BR419" s="44">
        <f t="shared" si="205"/>
        <v>0</v>
      </c>
      <c r="BS419" s="44">
        <f t="shared" si="205"/>
        <v>0</v>
      </c>
      <c r="BT419" s="44">
        <f t="shared" si="205"/>
        <v>0</v>
      </c>
      <c r="BU419" s="44">
        <f t="shared" si="205"/>
        <v>0</v>
      </c>
      <c r="BV419" s="44">
        <f t="shared" si="205"/>
        <v>0</v>
      </c>
      <c r="BW419" s="44">
        <f t="shared" si="205"/>
        <v>0</v>
      </c>
      <c r="BX419" s="44">
        <f t="shared" si="205"/>
        <v>0</v>
      </c>
      <c r="BY419" s="44">
        <f t="shared" si="205"/>
        <v>0</v>
      </c>
      <c r="BZ419" s="44">
        <f t="shared" si="205"/>
        <v>0</v>
      </c>
      <c r="CA419" s="44">
        <f t="shared" si="205"/>
        <v>0</v>
      </c>
      <c r="CB419" s="44">
        <f t="shared" si="205"/>
        <v>0</v>
      </c>
      <c r="CC419" s="44">
        <f t="shared" si="205"/>
        <v>0</v>
      </c>
      <c r="CD419" s="44">
        <f t="shared" si="205"/>
        <v>0</v>
      </c>
      <c r="CE419" s="44">
        <f t="shared" si="205"/>
        <v>0</v>
      </c>
      <c r="CF419" s="44">
        <f t="shared" si="205"/>
        <v>0</v>
      </c>
      <c r="CG419" s="44">
        <f t="shared" si="205"/>
        <v>0</v>
      </c>
      <c r="CH419" s="44">
        <f t="shared" si="205"/>
        <v>0</v>
      </c>
      <c r="CI419" s="44">
        <f t="shared" si="205"/>
        <v>0</v>
      </c>
      <c r="CJ419" s="44">
        <f t="shared" si="205"/>
        <v>0</v>
      </c>
      <c r="CK419" s="44">
        <f t="shared" si="205"/>
        <v>0</v>
      </c>
      <c r="CL419" s="44">
        <f t="shared" si="205"/>
        <v>0</v>
      </c>
      <c r="CN419" s="38"/>
      <c r="CO419" s="38"/>
    </row>
    <row r="420" spans="1:93" ht="15.6" customHeight="1" x14ac:dyDescent="0.25">
      <c r="A420" s="22">
        <f t="shared" si="199"/>
        <v>411</v>
      </c>
      <c r="B420" s="225"/>
      <c r="C420" s="68" t="s">
        <v>437</v>
      </c>
      <c r="D420" s="53">
        <v>108</v>
      </c>
      <c r="E420" s="19">
        <v>-3228544.3879166665</v>
      </c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>
        <v>-99131.22208333388</v>
      </c>
      <c r="Y420" s="19">
        <v>8049.5969580000101</v>
      </c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>
        <f t="shared" ref="AU420:AU434" si="206">SUM(F420:AT420)</f>
        <v>-91081.625125333871</v>
      </c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  <c r="BO420" s="19"/>
      <c r="BP420" s="19"/>
      <c r="BQ420" s="19"/>
      <c r="BR420" s="19"/>
      <c r="BS420" s="19"/>
      <c r="BT420" s="19"/>
      <c r="BU420" s="19"/>
      <c r="BV420" s="19">
        <v>-105022.61695799977</v>
      </c>
      <c r="BW420" s="19">
        <v>0</v>
      </c>
      <c r="BX420" s="19">
        <v>0</v>
      </c>
      <c r="BY420" s="19">
        <v>0</v>
      </c>
      <c r="BZ420" s="19">
        <v>0</v>
      </c>
      <c r="CA420" s="19">
        <v>-15.14</v>
      </c>
      <c r="CB420" s="19"/>
      <c r="CC420" s="19"/>
      <c r="CD420" s="19"/>
      <c r="CE420" s="19"/>
      <c r="CF420" s="19"/>
      <c r="CG420" s="19"/>
      <c r="CH420" s="19"/>
      <c r="CI420" s="19"/>
      <c r="CJ420" s="19">
        <f t="shared" ref="CJ420:CJ434" si="207">SUM(AV420:CI420)</f>
        <v>-105037.75695799977</v>
      </c>
      <c r="CK420" s="19">
        <f t="shared" si="200"/>
        <v>-196119.38208333362</v>
      </c>
      <c r="CL420" s="19">
        <f t="shared" ref="CL420:CL434" si="208">CK420+E420</f>
        <v>-3424663.77</v>
      </c>
      <c r="CN420" s="38"/>
      <c r="CO420" s="38"/>
    </row>
    <row r="421" spans="1:93" ht="15.6" customHeight="1" x14ac:dyDescent="0.25">
      <c r="A421" s="22">
        <f t="shared" si="199"/>
        <v>412</v>
      </c>
      <c r="B421" s="225"/>
      <c r="C421" s="68" t="s">
        <v>438</v>
      </c>
      <c r="D421" s="53">
        <v>108</v>
      </c>
      <c r="E421" s="19">
        <v>-5998499.105833333</v>
      </c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>
        <v>-223698.4541666666</v>
      </c>
      <c r="Y421" s="19">
        <v>41331.381828000092</v>
      </c>
      <c r="Z421" s="19"/>
      <c r="AA421" s="19"/>
      <c r="AB421" s="19"/>
      <c r="AC421" s="19">
        <v>4030.2474301675984</v>
      </c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>
        <f t="shared" si="206"/>
        <v>-178336.82490849891</v>
      </c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  <c r="BO421" s="19"/>
      <c r="BP421" s="19"/>
      <c r="BQ421" s="19"/>
      <c r="BR421" s="19"/>
      <c r="BS421" s="19">
        <v>-4030.2474301675984</v>
      </c>
      <c r="BT421" s="19"/>
      <c r="BU421" s="19"/>
      <c r="BV421" s="19">
        <v>-254307.74182800017</v>
      </c>
      <c r="BW421" s="19">
        <v>0</v>
      </c>
      <c r="BX421" s="19">
        <v>-45.87</v>
      </c>
      <c r="BY421" s="19">
        <v>0</v>
      </c>
      <c r="BZ421" s="19">
        <v>0</v>
      </c>
      <c r="CA421" s="19">
        <v>-39.42</v>
      </c>
      <c r="CB421" s="19"/>
      <c r="CC421" s="19"/>
      <c r="CD421" s="19"/>
      <c r="CE421" s="19"/>
      <c r="CF421" s="19"/>
      <c r="CG421" s="19"/>
      <c r="CH421" s="19"/>
      <c r="CI421" s="19"/>
      <c r="CJ421" s="19">
        <f t="shared" si="207"/>
        <v>-258423.27925816778</v>
      </c>
      <c r="CK421" s="19">
        <f t="shared" si="200"/>
        <v>-436760.10416666669</v>
      </c>
      <c r="CL421" s="19">
        <f t="shared" si="208"/>
        <v>-6435259.21</v>
      </c>
      <c r="CN421" s="38"/>
      <c r="CO421" s="38"/>
    </row>
    <row r="422" spans="1:93" ht="15.6" customHeight="1" x14ac:dyDescent="0.25">
      <c r="A422" s="22">
        <f t="shared" si="199"/>
        <v>413</v>
      </c>
      <c r="B422" s="225"/>
      <c r="C422" s="68" t="s">
        <v>439</v>
      </c>
      <c r="D422" s="53">
        <v>108</v>
      </c>
      <c r="E422" s="19">
        <v>-920449479.11541665</v>
      </c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>
        <v>-29029071.03458333</v>
      </c>
      <c r="Y422" s="19">
        <v>-4753055.5788709968</v>
      </c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>
        <f t="shared" si="206"/>
        <v>-33782126.613454327</v>
      </c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  <c r="BO422" s="19"/>
      <c r="BP422" s="19"/>
      <c r="BQ422" s="19"/>
      <c r="BR422" s="19"/>
      <c r="BS422" s="19"/>
      <c r="BT422" s="19"/>
      <c r="BU422" s="19"/>
      <c r="BV422" s="19">
        <v>-28584959.821129084</v>
      </c>
      <c r="BW422" s="19">
        <v>8972.94</v>
      </c>
      <c r="BX422" s="19">
        <v>-124892.36</v>
      </c>
      <c r="BY422" s="19">
        <v>-161620.23000000001</v>
      </c>
      <c r="BZ422" s="19">
        <v>-617.78</v>
      </c>
      <c r="CA422" s="19">
        <v>-26045.7</v>
      </c>
      <c r="CB422" s="19"/>
      <c r="CC422" s="19"/>
      <c r="CD422" s="19"/>
      <c r="CE422" s="19"/>
      <c r="CF422" s="19"/>
      <c r="CG422" s="19"/>
      <c r="CH422" s="19"/>
      <c r="CI422" s="19"/>
      <c r="CJ422" s="19">
        <f t="shared" si="207"/>
        <v>-28889162.951129083</v>
      </c>
      <c r="CK422" s="19">
        <f t="shared" si="200"/>
        <v>-62671289.564583406</v>
      </c>
      <c r="CL422" s="19">
        <f t="shared" si="208"/>
        <v>-983120768.68000007</v>
      </c>
      <c r="CN422" s="38"/>
      <c r="CO422" s="38"/>
    </row>
    <row r="423" spans="1:93" ht="15.6" customHeight="1" x14ac:dyDescent="0.25">
      <c r="A423" s="22">
        <f t="shared" si="199"/>
        <v>414</v>
      </c>
      <c r="B423" s="225"/>
      <c r="C423" s="68" t="s">
        <v>440</v>
      </c>
      <c r="D423" s="53">
        <v>108</v>
      </c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>
        <f t="shared" si="206"/>
        <v>0</v>
      </c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  <c r="BO423" s="19"/>
      <c r="BP423" s="19"/>
      <c r="BQ423" s="19"/>
      <c r="BR423" s="19"/>
      <c r="BS423" s="19"/>
      <c r="BT423" s="19"/>
      <c r="BU423" s="19"/>
      <c r="BV423" s="19"/>
      <c r="BW423" s="19"/>
      <c r="BX423" s="19"/>
      <c r="BY423" s="19"/>
      <c r="BZ423" s="19"/>
      <c r="CA423" s="19"/>
      <c r="CB423" s="19"/>
      <c r="CC423" s="19"/>
      <c r="CD423" s="19"/>
      <c r="CE423" s="19"/>
      <c r="CF423" s="19"/>
      <c r="CG423" s="19"/>
      <c r="CH423" s="19"/>
      <c r="CI423" s="19"/>
      <c r="CJ423" s="19">
        <f t="shared" si="207"/>
        <v>0</v>
      </c>
      <c r="CK423" s="19">
        <f t="shared" si="200"/>
        <v>0</v>
      </c>
      <c r="CL423" s="19">
        <f t="shared" si="208"/>
        <v>0</v>
      </c>
      <c r="CN423" s="38"/>
      <c r="CO423" s="38"/>
    </row>
    <row r="424" spans="1:93" ht="15.6" customHeight="1" x14ac:dyDescent="0.25">
      <c r="A424" s="22">
        <f t="shared" si="199"/>
        <v>415</v>
      </c>
      <c r="B424" s="225"/>
      <c r="C424" s="68" t="s">
        <v>441</v>
      </c>
      <c r="D424" s="53">
        <v>108</v>
      </c>
      <c r="E424" s="19">
        <v>-63590798.035833329</v>
      </c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>
        <v>-2665314.8341666758</v>
      </c>
      <c r="Y424" s="19">
        <v>321604.65333600057</v>
      </c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>
        <f t="shared" si="206"/>
        <v>-2343710.1808306752</v>
      </c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  <c r="BO424" s="19"/>
      <c r="BP424" s="19"/>
      <c r="BQ424" s="19"/>
      <c r="BR424" s="19"/>
      <c r="BS424" s="19"/>
      <c r="BT424" s="19"/>
      <c r="BU424" s="19"/>
      <c r="BV424" s="19">
        <v>-2951277.4533360004</v>
      </c>
      <c r="BW424" s="19">
        <v>0</v>
      </c>
      <c r="BX424" s="19">
        <v>-5280.72</v>
      </c>
      <c r="BY424" s="19">
        <v>-4020.67</v>
      </c>
      <c r="BZ424" s="19">
        <v>0</v>
      </c>
      <c r="CA424" s="19">
        <v>-606.45000000000005</v>
      </c>
      <c r="CB424" s="19"/>
      <c r="CC424" s="19"/>
      <c r="CD424" s="19"/>
      <c r="CE424" s="19"/>
      <c r="CF424" s="19"/>
      <c r="CG424" s="19"/>
      <c r="CH424" s="19"/>
      <c r="CI424" s="19"/>
      <c r="CJ424" s="19">
        <f t="shared" si="207"/>
        <v>-2961185.2933360008</v>
      </c>
      <c r="CK424" s="19">
        <f t="shared" si="200"/>
        <v>-5304895.4741666764</v>
      </c>
      <c r="CL424" s="19">
        <f t="shared" si="208"/>
        <v>-68895693.510000005</v>
      </c>
      <c r="CN424" s="38"/>
      <c r="CO424" s="38"/>
    </row>
    <row r="425" spans="1:93" ht="15.6" customHeight="1" x14ac:dyDescent="0.25">
      <c r="A425" s="22">
        <f t="shared" si="199"/>
        <v>416</v>
      </c>
      <c r="B425" s="225"/>
      <c r="C425" s="68" t="s">
        <v>442</v>
      </c>
      <c r="D425" s="53">
        <v>108</v>
      </c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>
        <f t="shared" si="206"/>
        <v>0</v>
      </c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  <c r="BO425" s="19"/>
      <c r="BP425" s="19"/>
      <c r="BQ425" s="19"/>
      <c r="BR425" s="19"/>
      <c r="BS425" s="19"/>
      <c r="BT425" s="19"/>
      <c r="BU425" s="19"/>
      <c r="BV425" s="19"/>
      <c r="BW425" s="19"/>
      <c r="BX425" s="19"/>
      <c r="BY425" s="19"/>
      <c r="BZ425" s="19"/>
      <c r="CA425" s="19"/>
      <c r="CB425" s="19"/>
      <c r="CC425" s="19"/>
      <c r="CD425" s="19"/>
      <c r="CE425" s="19"/>
      <c r="CF425" s="19"/>
      <c r="CG425" s="19"/>
      <c r="CH425" s="19"/>
      <c r="CI425" s="19"/>
      <c r="CJ425" s="19">
        <f t="shared" si="207"/>
        <v>0</v>
      </c>
      <c r="CK425" s="19">
        <f t="shared" si="200"/>
        <v>0</v>
      </c>
      <c r="CL425" s="19">
        <f t="shared" si="208"/>
        <v>0</v>
      </c>
      <c r="CN425" s="38"/>
      <c r="CO425" s="38"/>
    </row>
    <row r="426" spans="1:93" ht="15.6" customHeight="1" x14ac:dyDescent="0.25">
      <c r="A426" s="22">
        <f t="shared" si="199"/>
        <v>417</v>
      </c>
      <c r="B426" s="225"/>
      <c r="C426" s="68" t="s">
        <v>443</v>
      </c>
      <c r="D426" s="53">
        <v>108</v>
      </c>
      <c r="E426" s="19">
        <v>-696512060.28500009</v>
      </c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>
        <v>-20987641.904999852</v>
      </c>
      <c r="Y426" s="19">
        <v>-8174424.638964002</v>
      </c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>
        <f t="shared" si="206"/>
        <v>-29162066.543963853</v>
      </c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  <c r="BO426" s="19"/>
      <c r="BP426" s="19"/>
      <c r="BQ426" s="19"/>
      <c r="BR426" s="19"/>
      <c r="BS426" s="19"/>
      <c r="BT426" s="19"/>
      <c r="BU426" s="19"/>
      <c r="BV426" s="19">
        <v>-22921254.141035914</v>
      </c>
      <c r="BW426" s="19">
        <v>20280.600000000002</v>
      </c>
      <c r="BX426" s="19">
        <v>-228792.05</v>
      </c>
      <c r="BY426" s="19">
        <v>-191826.58</v>
      </c>
      <c r="BZ426" s="19">
        <v>0</v>
      </c>
      <c r="CA426" s="19">
        <v>-23117.489999999998</v>
      </c>
      <c r="CB426" s="19"/>
      <c r="CC426" s="19"/>
      <c r="CD426" s="19"/>
      <c r="CE426" s="19"/>
      <c r="CF426" s="19"/>
      <c r="CG426" s="19"/>
      <c r="CH426" s="19"/>
      <c r="CI426" s="19"/>
      <c r="CJ426" s="19">
        <f t="shared" si="207"/>
        <v>-23344709.66103591</v>
      </c>
      <c r="CK426" s="19">
        <f t="shared" si="200"/>
        <v>-52506776.20499976</v>
      </c>
      <c r="CL426" s="19">
        <f t="shared" si="208"/>
        <v>-749018836.48999989</v>
      </c>
      <c r="CN426" s="38"/>
      <c r="CO426" s="38"/>
    </row>
    <row r="427" spans="1:93" ht="15.6" customHeight="1" x14ac:dyDescent="0.25">
      <c r="A427" s="22">
        <f t="shared" si="199"/>
        <v>418</v>
      </c>
      <c r="B427" s="225"/>
      <c r="C427" s="68" t="s">
        <v>444</v>
      </c>
      <c r="D427" s="53">
        <v>108</v>
      </c>
      <c r="E427" s="19">
        <v>-46092027.340833329</v>
      </c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>
        <v>-3698903.2491666749</v>
      </c>
      <c r="Y427" s="19">
        <v>178640.40251999992</v>
      </c>
      <c r="Z427" s="19"/>
      <c r="AA427" s="19"/>
      <c r="AB427" s="19">
        <v>0</v>
      </c>
      <c r="AC427" s="19">
        <v>5058098.9851037422</v>
      </c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>
        <f t="shared" si="206"/>
        <v>1537836.1384570673</v>
      </c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  <c r="BO427" s="19"/>
      <c r="BP427" s="19"/>
      <c r="BQ427" s="19"/>
      <c r="BR427" s="19">
        <v>3944498.7701000003</v>
      </c>
      <c r="BS427" s="19">
        <v>-5058098.9851037422</v>
      </c>
      <c r="BT427" s="19"/>
      <c r="BU427" s="19"/>
      <c r="BV427" s="19">
        <v>-3754796.1025199965</v>
      </c>
      <c r="BW427" s="19">
        <v>8124.71</v>
      </c>
      <c r="BX427" s="19">
        <v>-98.15</v>
      </c>
      <c r="BY427" s="19">
        <v>-1134.74</v>
      </c>
      <c r="BZ427" s="19">
        <v>0</v>
      </c>
      <c r="CA427" s="19">
        <v>-34838.85</v>
      </c>
      <c r="CB427" s="19"/>
      <c r="CC427" s="19"/>
      <c r="CD427" s="19"/>
      <c r="CE427" s="19"/>
      <c r="CF427" s="19"/>
      <c r="CG427" s="19"/>
      <c r="CH427" s="19"/>
      <c r="CI427" s="19"/>
      <c r="CJ427" s="19">
        <f t="shared" si="207"/>
        <v>-4896343.3475237386</v>
      </c>
      <c r="CK427" s="19">
        <f t="shared" si="200"/>
        <v>-3358507.2090666713</v>
      </c>
      <c r="CL427" s="19">
        <f t="shared" si="208"/>
        <v>-49450534.549900003</v>
      </c>
      <c r="CN427" s="38"/>
      <c r="CO427" s="38"/>
    </row>
    <row r="428" spans="1:93" ht="15.6" customHeight="1" x14ac:dyDescent="0.25">
      <c r="A428" s="22">
        <f t="shared" si="199"/>
        <v>419</v>
      </c>
      <c r="B428" s="225"/>
      <c r="C428" s="68" t="s">
        <v>445</v>
      </c>
      <c r="D428" s="53">
        <v>108</v>
      </c>
      <c r="E428" s="19">
        <v>-68242751.286666662</v>
      </c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>
        <v>-3818114.8333333433</v>
      </c>
      <c r="Y428" s="19">
        <v>-1574030.9588090004</v>
      </c>
      <c r="Z428" s="19"/>
      <c r="AA428" s="19"/>
      <c r="AB428" s="19">
        <v>0</v>
      </c>
      <c r="AC428" s="19">
        <v>600227.98696158058</v>
      </c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>
        <f t="shared" si="206"/>
        <v>-4791917.8051807629</v>
      </c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  <c r="BP428" s="19"/>
      <c r="BQ428" s="19"/>
      <c r="BR428" s="19">
        <v>-1271571.7707</v>
      </c>
      <c r="BS428" s="19">
        <v>-600227.98696158058</v>
      </c>
      <c r="BT428" s="19"/>
      <c r="BU428" s="19"/>
      <c r="BV428" s="19">
        <v>-2492391.9411909878</v>
      </c>
      <c r="BW428" s="19">
        <v>4295.54</v>
      </c>
      <c r="BX428" s="19">
        <v>-6476.8</v>
      </c>
      <c r="BY428" s="19">
        <v>-32956.03</v>
      </c>
      <c r="BZ428" s="19">
        <v>0</v>
      </c>
      <c r="CA428" s="19">
        <v>-1133.4699999999998</v>
      </c>
      <c r="CB428" s="19"/>
      <c r="CC428" s="19"/>
      <c r="CD428" s="19"/>
      <c r="CE428" s="19"/>
      <c r="CF428" s="19"/>
      <c r="CG428" s="19"/>
      <c r="CH428" s="19"/>
      <c r="CI428" s="19"/>
      <c r="CJ428" s="19">
        <f t="shared" si="207"/>
        <v>-4400462.4588525686</v>
      </c>
      <c r="CK428" s="19">
        <f t="shared" si="200"/>
        <v>-9192380.2640333325</v>
      </c>
      <c r="CL428" s="19">
        <f t="shared" si="208"/>
        <v>-77435131.550699994</v>
      </c>
      <c r="CN428" s="38"/>
      <c r="CO428" s="38"/>
    </row>
    <row r="429" spans="1:93" ht="15.6" customHeight="1" x14ac:dyDescent="0.25">
      <c r="A429" s="22">
        <f t="shared" si="199"/>
        <v>420</v>
      </c>
      <c r="B429" s="225"/>
      <c r="C429" s="68" t="s">
        <v>446</v>
      </c>
      <c r="D429" s="53">
        <v>108</v>
      </c>
      <c r="E429" s="19">
        <v>-7357966.1529166661</v>
      </c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>
        <v>-19046.057083333842</v>
      </c>
      <c r="Y429" s="19">
        <v>-60630.359922000047</v>
      </c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>
        <f t="shared" si="206"/>
        <v>-79676.417005333889</v>
      </c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  <c r="BS429" s="19"/>
      <c r="BT429" s="19"/>
      <c r="BU429" s="19"/>
      <c r="BV429" s="19">
        <v>-147849.00007800013</v>
      </c>
      <c r="BW429" s="19">
        <v>867.18</v>
      </c>
      <c r="BX429" s="19">
        <v>-13.74</v>
      </c>
      <c r="BY429" s="19">
        <v>-159.05000000000001</v>
      </c>
      <c r="BZ429" s="19">
        <v>0</v>
      </c>
      <c r="CA429" s="19">
        <v>-720.33</v>
      </c>
      <c r="CB429" s="19"/>
      <c r="CC429" s="19"/>
      <c r="CD429" s="19"/>
      <c r="CE429" s="19"/>
      <c r="CF429" s="19"/>
      <c r="CG429" s="19"/>
      <c r="CH429" s="19"/>
      <c r="CI429" s="19"/>
      <c r="CJ429" s="19">
        <f t="shared" si="207"/>
        <v>-147874.9400780001</v>
      </c>
      <c r="CK429" s="19">
        <f t="shared" si="200"/>
        <v>-227551.35708333401</v>
      </c>
      <c r="CL429" s="19">
        <f t="shared" si="208"/>
        <v>-7585517.5099999998</v>
      </c>
      <c r="CN429" s="38"/>
      <c r="CO429" s="38"/>
    </row>
    <row r="430" spans="1:93" ht="15.6" customHeight="1" x14ac:dyDescent="0.25">
      <c r="A430" s="22">
        <f t="shared" si="199"/>
        <v>421</v>
      </c>
      <c r="B430" s="225"/>
      <c r="C430" s="68" t="s">
        <v>447</v>
      </c>
      <c r="D430" s="53">
        <v>108</v>
      </c>
      <c r="E430" s="19">
        <v>-35423957.158750005</v>
      </c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>
        <v>-759738.87124999613</v>
      </c>
      <c r="Y430" s="19">
        <v>-53268.528111999898</v>
      </c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>
        <f t="shared" si="206"/>
        <v>-813007.39936199598</v>
      </c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  <c r="BP430" s="19"/>
      <c r="BQ430" s="19"/>
      <c r="BR430" s="19"/>
      <c r="BS430" s="19"/>
      <c r="BT430" s="19"/>
      <c r="BU430" s="19"/>
      <c r="BV430" s="19">
        <v>-755864.2318879962</v>
      </c>
      <c r="BW430" s="19">
        <v>74.14</v>
      </c>
      <c r="BX430" s="19">
        <v>-276.85000000000002</v>
      </c>
      <c r="BY430" s="19">
        <v>-155.12</v>
      </c>
      <c r="BZ430" s="19">
        <v>0</v>
      </c>
      <c r="CA430" s="19">
        <v>-0.18</v>
      </c>
      <c r="CB430" s="19"/>
      <c r="CC430" s="19"/>
      <c r="CD430" s="19"/>
      <c r="CE430" s="19"/>
      <c r="CF430" s="19"/>
      <c r="CG430" s="19"/>
      <c r="CH430" s="19"/>
      <c r="CI430" s="19"/>
      <c r="CJ430" s="19">
        <f t="shared" si="207"/>
        <v>-756222.24188799621</v>
      </c>
      <c r="CK430" s="19">
        <f t="shared" si="200"/>
        <v>-1569229.6412499922</v>
      </c>
      <c r="CL430" s="19">
        <f t="shared" si="208"/>
        <v>-36993186.799999997</v>
      </c>
      <c r="CN430" s="38"/>
      <c r="CO430" s="38"/>
    </row>
    <row r="431" spans="1:93" ht="15.6" customHeight="1" x14ac:dyDescent="0.25">
      <c r="A431" s="22">
        <f t="shared" si="199"/>
        <v>422</v>
      </c>
      <c r="B431" s="225"/>
      <c r="C431" s="68" t="s">
        <v>448</v>
      </c>
      <c r="D431" s="53">
        <v>108</v>
      </c>
      <c r="E431" s="19">
        <v>-16802965.975416664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>
        <v>-1497600.7145833373</v>
      </c>
      <c r="Y431" s="19">
        <v>412167.36651199951</v>
      </c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>
        <f t="shared" si="206"/>
        <v>-1085433.3480713377</v>
      </c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  <c r="BP431" s="19"/>
      <c r="BQ431" s="19"/>
      <c r="BR431" s="19"/>
      <c r="BS431" s="19"/>
      <c r="BT431" s="19"/>
      <c r="BU431" s="19"/>
      <c r="BV431" s="19">
        <v>-1805431.7465119995</v>
      </c>
      <c r="BW431" s="19">
        <v>0</v>
      </c>
      <c r="BX431" s="19">
        <v>-7123.05</v>
      </c>
      <c r="BY431" s="19">
        <v>-11879.28</v>
      </c>
      <c r="BZ431" s="19">
        <v>0</v>
      </c>
      <c r="CA431" s="19">
        <v>-2245.19</v>
      </c>
      <c r="CB431" s="19"/>
      <c r="CC431" s="19"/>
      <c r="CD431" s="19"/>
      <c r="CE431" s="19"/>
      <c r="CF431" s="19"/>
      <c r="CG431" s="19"/>
      <c r="CH431" s="19"/>
      <c r="CI431" s="19"/>
      <c r="CJ431" s="19">
        <f t="shared" si="207"/>
        <v>-1826679.2665119995</v>
      </c>
      <c r="CK431" s="19">
        <f t="shared" si="200"/>
        <v>-2912112.6145833372</v>
      </c>
      <c r="CL431" s="19">
        <f t="shared" si="208"/>
        <v>-19715078.59</v>
      </c>
      <c r="CN431" s="38"/>
      <c r="CO431" s="38"/>
    </row>
    <row r="432" spans="1:93" ht="15.6" customHeight="1" x14ac:dyDescent="0.25">
      <c r="A432" s="22">
        <f t="shared" si="199"/>
        <v>423</v>
      </c>
      <c r="B432" s="225"/>
      <c r="C432" s="68" t="s">
        <v>449</v>
      </c>
      <c r="D432" s="53">
        <v>108</v>
      </c>
      <c r="E432" s="19">
        <v>-587671.38749999995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>
        <v>-47201.792500000098</v>
      </c>
      <c r="Y432" s="19">
        <v>41897.599249999999</v>
      </c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>
        <f t="shared" si="206"/>
        <v>-5304.1932500000985</v>
      </c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  <c r="BP432" s="19"/>
      <c r="BQ432" s="19"/>
      <c r="BR432" s="19"/>
      <c r="BS432" s="19"/>
      <c r="BT432" s="19"/>
      <c r="BU432" s="19"/>
      <c r="BV432" s="19">
        <v>-89432.249249999877</v>
      </c>
      <c r="BW432" s="19">
        <v>0</v>
      </c>
      <c r="BX432" s="19">
        <v>0</v>
      </c>
      <c r="BY432" s="19">
        <v>0</v>
      </c>
      <c r="BZ432" s="19">
        <v>0</v>
      </c>
      <c r="CA432" s="19">
        <v>0</v>
      </c>
      <c r="CB432" s="19"/>
      <c r="CC432" s="19"/>
      <c r="CD432" s="19"/>
      <c r="CE432" s="19"/>
      <c r="CF432" s="19"/>
      <c r="CG432" s="19"/>
      <c r="CH432" s="19"/>
      <c r="CI432" s="19"/>
      <c r="CJ432" s="19">
        <f t="shared" si="207"/>
        <v>-89432.249249999877</v>
      </c>
      <c r="CK432" s="19">
        <f t="shared" si="200"/>
        <v>-94736.442499999976</v>
      </c>
      <c r="CL432" s="19">
        <f t="shared" si="208"/>
        <v>-682407.83</v>
      </c>
      <c r="CN432" s="38"/>
      <c r="CO432" s="38"/>
    </row>
    <row r="433" spans="1:93" ht="15.6" customHeight="1" x14ac:dyDescent="0.25">
      <c r="A433" s="22">
        <f t="shared" si="199"/>
        <v>424</v>
      </c>
      <c r="B433" s="225"/>
      <c r="C433" s="68" t="s">
        <v>450</v>
      </c>
      <c r="D433" s="53">
        <v>108</v>
      </c>
      <c r="E433" s="19">
        <v>-2782974.8775000004</v>
      </c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>
        <v>-290386.91249999963</v>
      </c>
      <c r="Y433" s="19">
        <v>54066.347979999962</v>
      </c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>
        <f t="shared" si="206"/>
        <v>-236320.56451999967</v>
      </c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  <c r="BP433" s="19"/>
      <c r="BQ433" s="19"/>
      <c r="BR433" s="19"/>
      <c r="BS433" s="19"/>
      <c r="BT433" s="19"/>
      <c r="BU433" s="19"/>
      <c r="BV433" s="19">
        <v>-330445.96798000019</v>
      </c>
      <c r="BW433" s="19">
        <v>0</v>
      </c>
      <c r="BX433" s="19">
        <v>-18.89</v>
      </c>
      <c r="BY433" s="19">
        <v>0</v>
      </c>
      <c r="BZ433" s="19">
        <v>0</v>
      </c>
      <c r="CA433" s="19">
        <v>0</v>
      </c>
      <c r="CB433" s="19"/>
      <c r="CC433" s="19"/>
      <c r="CD433" s="19"/>
      <c r="CE433" s="19"/>
      <c r="CF433" s="19"/>
      <c r="CG433" s="19"/>
      <c r="CH433" s="19"/>
      <c r="CI433" s="19"/>
      <c r="CJ433" s="19">
        <f t="shared" si="207"/>
        <v>-330464.8579800002</v>
      </c>
      <c r="CK433" s="19">
        <f t="shared" si="200"/>
        <v>-566785.42249999987</v>
      </c>
      <c r="CL433" s="19">
        <f t="shared" si="208"/>
        <v>-3349760.3000000003</v>
      </c>
      <c r="CN433" s="38"/>
      <c r="CO433" s="38"/>
    </row>
    <row r="434" spans="1:93" ht="15.6" customHeight="1" x14ac:dyDescent="0.25">
      <c r="A434" s="22">
        <f t="shared" si="199"/>
        <v>425</v>
      </c>
      <c r="B434" s="225"/>
      <c r="C434" s="68" t="s">
        <v>451</v>
      </c>
      <c r="D434" s="53">
        <v>108</v>
      </c>
      <c r="E434" s="19">
        <v>-1735048.4966666664</v>
      </c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>
        <v>-116237.80333333369</v>
      </c>
      <c r="Y434" s="19">
        <v>332974.44</v>
      </c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>
        <f t="shared" si="206"/>
        <v>216736.63666666631</v>
      </c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  <c r="BP434" s="19"/>
      <c r="BQ434" s="19"/>
      <c r="BR434" s="19"/>
      <c r="BS434" s="19"/>
      <c r="BT434" s="19"/>
      <c r="BU434" s="19"/>
      <c r="BV434" s="19">
        <v>-332974.43999999994</v>
      </c>
      <c r="BW434" s="19">
        <v>0</v>
      </c>
      <c r="BX434" s="19">
        <v>0</v>
      </c>
      <c r="BY434" s="19">
        <v>0</v>
      </c>
      <c r="BZ434" s="19">
        <v>0</v>
      </c>
      <c r="CA434" s="19">
        <v>0</v>
      </c>
      <c r="CB434" s="19"/>
      <c r="CC434" s="19"/>
      <c r="CD434" s="19"/>
      <c r="CE434" s="19"/>
      <c r="CF434" s="19"/>
      <c r="CG434" s="19"/>
      <c r="CH434" s="19"/>
      <c r="CI434" s="19"/>
      <c r="CJ434" s="19">
        <f t="shared" si="207"/>
        <v>-332974.43999999994</v>
      </c>
      <c r="CK434" s="19">
        <f t="shared" si="200"/>
        <v>-116237.80333333364</v>
      </c>
      <c r="CL434" s="19">
        <f t="shared" si="208"/>
        <v>-1851286.3</v>
      </c>
      <c r="CN434" s="38"/>
      <c r="CO434" s="38"/>
    </row>
    <row r="435" spans="1:93" ht="15.6" customHeight="1" x14ac:dyDescent="0.25">
      <c r="A435" s="22">
        <f t="shared" si="199"/>
        <v>426</v>
      </c>
      <c r="B435" s="225"/>
      <c r="C435" s="229" t="s">
        <v>357</v>
      </c>
      <c r="D435" s="230"/>
      <c r="E435" s="44">
        <f t="shared" ref="E435:CL435" si="209">SUM(E420:E434)</f>
        <v>-1868804743.6062503</v>
      </c>
      <c r="F435" s="44">
        <f t="shared" si="209"/>
        <v>0</v>
      </c>
      <c r="G435" s="44">
        <f t="shared" si="209"/>
        <v>0</v>
      </c>
      <c r="H435" s="44">
        <f t="shared" si="209"/>
        <v>0</v>
      </c>
      <c r="I435" s="44">
        <f t="shared" si="209"/>
        <v>0</v>
      </c>
      <c r="J435" s="44">
        <f t="shared" si="209"/>
        <v>0</v>
      </c>
      <c r="K435" s="44">
        <f t="shared" si="209"/>
        <v>0</v>
      </c>
      <c r="L435" s="44">
        <f t="shared" si="209"/>
        <v>0</v>
      </c>
      <c r="M435" s="44">
        <f t="shared" si="209"/>
        <v>0</v>
      </c>
      <c r="N435" s="44">
        <f t="shared" si="209"/>
        <v>0</v>
      </c>
      <c r="O435" s="44">
        <f t="shared" si="209"/>
        <v>0</v>
      </c>
      <c r="P435" s="44">
        <f t="shared" si="209"/>
        <v>0</v>
      </c>
      <c r="Q435" s="44">
        <f t="shared" si="209"/>
        <v>0</v>
      </c>
      <c r="R435" s="44">
        <f t="shared" si="209"/>
        <v>0</v>
      </c>
      <c r="S435" s="44">
        <f t="shared" si="209"/>
        <v>0</v>
      </c>
      <c r="T435" s="44">
        <f t="shared" si="209"/>
        <v>0</v>
      </c>
      <c r="U435" s="44">
        <f t="shared" si="209"/>
        <v>0</v>
      </c>
      <c r="V435" s="44">
        <f t="shared" si="209"/>
        <v>0</v>
      </c>
      <c r="W435" s="44">
        <f t="shared" si="209"/>
        <v>0</v>
      </c>
      <c r="X435" s="44">
        <f t="shared" si="209"/>
        <v>-63252087.683749869</v>
      </c>
      <c r="Y435" s="83">
        <f t="shared" si="209"/>
        <v>-13224678.276294002</v>
      </c>
      <c r="Z435" s="44">
        <f t="shared" si="209"/>
        <v>0</v>
      </c>
      <c r="AA435" s="44">
        <f t="shared" si="209"/>
        <v>0</v>
      </c>
      <c r="AB435" s="44">
        <f t="shared" si="209"/>
        <v>0</v>
      </c>
      <c r="AC435" s="44">
        <f t="shared" si="209"/>
        <v>5662357.2194954902</v>
      </c>
      <c r="AD435" s="44">
        <f t="shared" si="209"/>
        <v>0</v>
      </c>
      <c r="AE435" s="44">
        <f t="shared" si="209"/>
        <v>0</v>
      </c>
      <c r="AF435" s="44">
        <f t="shared" si="209"/>
        <v>0</v>
      </c>
      <c r="AG435" s="44">
        <f t="shared" si="209"/>
        <v>0</v>
      </c>
      <c r="AH435" s="44">
        <f t="shared" si="209"/>
        <v>0</v>
      </c>
      <c r="AI435" s="44">
        <f t="shared" si="209"/>
        <v>0</v>
      </c>
      <c r="AJ435" s="44">
        <f t="shared" si="209"/>
        <v>0</v>
      </c>
      <c r="AK435" s="44">
        <f t="shared" si="209"/>
        <v>0</v>
      </c>
      <c r="AL435" s="44">
        <f t="shared" si="209"/>
        <v>0</v>
      </c>
      <c r="AM435" s="44">
        <f t="shared" si="209"/>
        <v>0</v>
      </c>
      <c r="AN435" s="44">
        <f t="shared" si="209"/>
        <v>0</v>
      </c>
      <c r="AO435" s="44">
        <f t="shared" si="209"/>
        <v>0</v>
      </c>
      <c r="AP435" s="44"/>
      <c r="AQ435" s="44">
        <f t="shared" si="209"/>
        <v>0</v>
      </c>
      <c r="AR435" s="44">
        <f t="shared" si="209"/>
        <v>0</v>
      </c>
      <c r="AS435" s="44">
        <f t="shared" si="209"/>
        <v>0</v>
      </c>
      <c r="AT435" s="44">
        <f t="shared" si="209"/>
        <v>0</v>
      </c>
      <c r="AU435" s="44">
        <f t="shared" si="209"/>
        <v>-70814408.740548387</v>
      </c>
      <c r="AV435" s="44">
        <f t="shared" si="209"/>
        <v>0</v>
      </c>
      <c r="AW435" s="44">
        <f t="shared" si="209"/>
        <v>0</v>
      </c>
      <c r="AX435" s="44">
        <f t="shared" si="209"/>
        <v>0</v>
      </c>
      <c r="AY435" s="44">
        <f t="shared" si="209"/>
        <v>0</v>
      </c>
      <c r="AZ435" s="44">
        <f t="shared" si="209"/>
        <v>0</v>
      </c>
      <c r="BA435" s="44">
        <f t="shared" si="209"/>
        <v>0</v>
      </c>
      <c r="BB435" s="44">
        <f t="shared" si="209"/>
        <v>0</v>
      </c>
      <c r="BC435" s="44">
        <f t="shared" si="209"/>
        <v>0</v>
      </c>
      <c r="BD435" s="44">
        <f t="shared" si="209"/>
        <v>0</v>
      </c>
      <c r="BE435" s="44">
        <f t="shared" si="209"/>
        <v>0</v>
      </c>
      <c r="BF435" s="44">
        <f t="shared" si="209"/>
        <v>0</v>
      </c>
      <c r="BG435" s="44">
        <f t="shared" si="209"/>
        <v>0</v>
      </c>
      <c r="BH435" s="44">
        <f t="shared" si="209"/>
        <v>0</v>
      </c>
      <c r="BI435" s="44">
        <f t="shared" si="209"/>
        <v>0</v>
      </c>
      <c r="BJ435" s="44">
        <f t="shared" si="209"/>
        <v>0</v>
      </c>
      <c r="BK435" s="44">
        <f t="shared" si="209"/>
        <v>0</v>
      </c>
      <c r="BL435" s="44">
        <f t="shared" si="209"/>
        <v>0</v>
      </c>
      <c r="BM435" s="44">
        <f t="shared" si="209"/>
        <v>0</v>
      </c>
      <c r="BN435" s="44">
        <f t="shared" si="209"/>
        <v>0</v>
      </c>
      <c r="BO435" s="44">
        <f t="shared" si="209"/>
        <v>0</v>
      </c>
      <c r="BP435" s="44">
        <f t="shared" si="209"/>
        <v>0</v>
      </c>
      <c r="BQ435" s="44">
        <f t="shared" si="209"/>
        <v>0</v>
      </c>
      <c r="BR435" s="44">
        <f t="shared" si="209"/>
        <v>2672926.9994000001</v>
      </c>
      <c r="BS435" s="44">
        <f t="shared" si="209"/>
        <v>-5662357.2194954902</v>
      </c>
      <c r="BT435" s="44">
        <f t="shared" si="209"/>
        <v>0</v>
      </c>
      <c r="BU435" s="44">
        <f t="shared" si="209"/>
        <v>0</v>
      </c>
      <c r="BV435" s="44">
        <f>SUM(BV420:BV434)</f>
        <v>-64526007.453705974</v>
      </c>
      <c r="BW435" s="44">
        <f t="shared" si="209"/>
        <v>42615.11</v>
      </c>
      <c r="BX435" s="44">
        <f t="shared" si="209"/>
        <v>-373018.48</v>
      </c>
      <c r="BY435" s="44">
        <f t="shared" si="209"/>
        <v>-403751.7</v>
      </c>
      <c r="BZ435" s="44">
        <f t="shared" si="209"/>
        <v>-617.78</v>
      </c>
      <c r="CA435" s="44">
        <f t="shared" si="209"/>
        <v>-88762.219999999987</v>
      </c>
      <c r="CB435" s="44">
        <f t="shared" si="209"/>
        <v>0</v>
      </c>
      <c r="CC435" s="44">
        <f t="shared" si="209"/>
        <v>0</v>
      </c>
      <c r="CD435" s="44">
        <f t="shared" si="209"/>
        <v>0</v>
      </c>
      <c r="CE435" s="44">
        <f t="shared" si="209"/>
        <v>0</v>
      </c>
      <c r="CF435" s="44">
        <f t="shared" si="209"/>
        <v>0</v>
      </c>
      <c r="CG435" s="44">
        <f t="shared" si="209"/>
        <v>0</v>
      </c>
      <c r="CH435" s="44">
        <f t="shared" si="209"/>
        <v>0</v>
      </c>
      <c r="CI435" s="44">
        <f t="shared" si="209"/>
        <v>0</v>
      </c>
      <c r="CJ435" s="44">
        <f t="shared" si="209"/>
        <v>-68338972.74380146</v>
      </c>
      <c r="CK435" s="44">
        <f t="shared" si="209"/>
        <v>-139153381.48434988</v>
      </c>
      <c r="CL435" s="44">
        <f t="shared" si="209"/>
        <v>-2007958125.0905995</v>
      </c>
      <c r="CN435" s="38"/>
      <c r="CO435" s="38"/>
    </row>
    <row r="436" spans="1:93" ht="15.6" customHeight="1" x14ac:dyDescent="0.25">
      <c r="A436" s="22">
        <f t="shared" si="199"/>
        <v>427</v>
      </c>
      <c r="B436" s="225"/>
      <c r="C436" s="68" t="s">
        <v>452</v>
      </c>
      <c r="D436" s="53">
        <v>108</v>
      </c>
      <c r="E436" s="19">
        <v>-6991091.739531667</v>
      </c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>
        <v>-166643.4487333321</v>
      </c>
      <c r="Y436" s="19">
        <v>243.2844082039943</v>
      </c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>
        <f t="shared" ref="AU436:AU447" si="210">SUM(F436:AT436)</f>
        <v>-166400.16432512811</v>
      </c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  <c r="BO436" s="19"/>
      <c r="BP436" s="19"/>
      <c r="BQ436" s="19"/>
      <c r="BR436" s="19"/>
      <c r="BS436" s="19"/>
      <c r="BT436" s="19"/>
      <c r="BU436" s="19"/>
      <c r="BV436" s="19">
        <v>-40140.615548203932</v>
      </c>
      <c r="BW436" s="19">
        <v>0</v>
      </c>
      <c r="BX436" s="19">
        <v>0</v>
      </c>
      <c r="BY436" s="19">
        <v>0</v>
      </c>
      <c r="BZ436" s="19">
        <v>0</v>
      </c>
      <c r="CA436" s="19">
        <v>0</v>
      </c>
      <c r="CB436" s="19"/>
      <c r="CC436" s="19"/>
      <c r="CD436" s="19"/>
      <c r="CE436" s="19"/>
      <c r="CF436" s="19"/>
      <c r="CG436" s="19"/>
      <c r="CH436" s="19"/>
      <c r="CI436" s="19"/>
      <c r="CJ436" s="19">
        <f t="shared" ref="CJ436:CJ447" si="211">SUM(AV436:CI436)</f>
        <v>-40140.615548203932</v>
      </c>
      <c r="CK436" s="19">
        <f t="shared" si="200"/>
        <v>-206540.77987333204</v>
      </c>
      <c r="CL436" s="19">
        <f t="shared" ref="CL436:CL447" si="212">CK436+E436</f>
        <v>-7197632.519404999</v>
      </c>
      <c r="CN436" s="38"/>
      <c r="CO436" s="38"/>
    </row>
    <row r="437" spans="1:93" ht="15.6" customHeight="1" x14ac:dyDescent="0.25">
      <c r="A437" s="22">
        <f t="shared" si="199"/>
        <v>428</v>
      </c>
      <c r="B437" s="225"/>
      <c r="C437" s="68" t="s">
        <v>453</v>
      </c>
      <c r="D437" s="53">
        <v>108</v>
      </c>
      <c r="E437" s="19">
        <v>-20443899.201649163</v>
      </c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>
        <v>-743814.53693459369</v>
      </c>
      <c r="Y437" s="19">
        <v>55274.600926623025</v>
      </c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>
        <f t="shared" si="210"/>
        <v>-688539.93600797071</v>
      </c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  <c r="BO437" s="19"/>
      <c r="BP437" s="19"/>
      <c r="BQ437" s="19"/>
      <c r="BR437" s="19"/>
      <c r="BS437" s="19"/>
      <c r="BT437" s="19"/>
      <c r="BU437" s="19"/>
      <c r="BV437" s="19">
        <v>-959612.64646662306</v>
      </c>
      <c r="BW437" s="19">
        <v>0</v>
      </c>
      <c r="BX437" s="19">
        <v>-73.121619999999993</v>
      </c>
      <c r="BY437" s="19">
        <v>0</v>
      </c>
      <c r="BZ437" s="19">
        <v>0</v>
      </c>
      <c r="CA437" s="19">
        <v>-646.29798499999993</v>
      </c>
      <c r="CB437" s="19"/>
      <c r="CC437" s="19"/>
      <c r="CD437" s="19"/>
      <c r="CE437" s="19"/>
      <c r="CF437" s="19"/>
      <c r="CG437" s="19"/>
      <c r="CH437" s="19"/>
      <c r="CI437" s="19"/>
      <c r="CJ437" s="19">
        <f t="shared" si="211"/>
        <v>-960332.066071623</v>
      </c>
      <c r="CK437" s="19">
        <f t="shared" si="200"/>
        <v>-1648872.0020795937</v>
      </c>
      <c r="CL437" s="19">
        <f t="shared" si="212"/>
        <v>-22092771.203728758</v>
      </c>
      <c r="CN437" s="38"/>
      <c r="CO437" s="38"/>
    </row>
    <row r="438" spans="1:93" ht="15.6" customHeight="1" x14ac:dyDescent="0.25">
      <c r="A438" s="22">
        <f t="shared" si="199"/>
        <v>429</v>
      </c>
      <c r="B438" s="225"/>
      <c r="C438" s="68" t="s">
        <v>454</v>
      </c>
      <c r="D438" s="53">
        <v>108</v>
      </c>
      <c r="E438" s="19">
        <v>-19304508.585481666</v>
      </c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>
        <v>4347843.513081667</v>
      </c>
      <c r="Y438" s="19">
        <v>939894.34701299877</v>
      </c>
      <c r="Z438" s="19"/>
      <c r="AA438" s="19"/>
      <c r="AB438" s="19"/>
      <c r="AC438" s="19">
        <v>1898.5538128491621</v>
      </c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>
        <f t="shared" si="210"/>
        <v>5289636.4139075149</v>
      </c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  <c r="BO438" s="19"/>
      <c r="BP438" s="19"/>
      <c r="BQ438" s="19"/>
      <c r="BR438" s="19"/>
      <c r="BS438" s="19">
        <v>-1898.5538128491621</v>
      </c>
      <c r="BT438" s="19"/>
      <c r="BU438" s="19"/>
      <c r="BV438" s="19">
        <v>-3722573.1402330012</v>
      </c>
      <c r="BW438" s="19">
        <v>0</v>
      </c>
      <c r="BX438" s="19">
        <v>-51072.55098</v>
      </c>
      <c r="BY438" s="19">
        <v>0</v>
      </c>
      <c r="BZ438" s="19">
        <v>0</v>
      </c>
      <c r="CA438" s="19">
        <v>-6664.2358299999996</v>
      </c>
      <c r="CB438" s="19"/>
      <c r="CC438" s="19"/>
      <c r="CD438" s="19"/>
      <c r="CE438" s="19"/>
      <c r="CF438" s="19"/>
      <c r="CG438" s="19">
        <v>100629.85899999997</v>
      </c>
      <c r="CH438" s="19"/>
      <c r="CI438" s="19"/>
      <c r="CJ438" s="19">
        <f t="shared" si="211"/>
        <v>-3681578.6218558503</v>
      </c>
      <c r="CK438" s="19">
        <f t="shared" si="200"/>
        <v>1608057.7920516646</v>
      </c>
      <c r="CL438" s="19">
        <f t="shared" si="212"/>
        <v>-17696450.793430001</v>
      </c>
      <c r="CN438" s="38"/>
      <c r="CO438" s="38"/>
    </row>
    <row r="439" spans="1:93" ht="15.6" customHeight="1" x14ac:dyDescent="0.25">
      <c r="A439" s="22">
        <f t="shared" si="199"/>
        <v>430</v>
      </c>
      <c r="B439" s="225"/>
      <c r="C439" s="68" t="s">
        <v>455</v>
      </c>
      <c r="D439" s="53">
        <v>108</v>
      </c>
      <c r="E439" s="19">
        <v>364726.62069854164</v>
      </c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>
        <v>342380.16445645841</v>
      </c>
      <c r="Y439" s="19">
        <v>-17573.816608298999</v>
      </c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>
        <f t="shared" si="210"/>
        <v>324806.34784815944</v>
      </c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  <c r="BO439" s="19"/>
      <c r="BP439" s="19"/>
      <c r="BQ439" s="19"/>
      <c r="BR439" s="19"/>
      <c r="BS439" s="19"/>
      <c r="BT439" s="19"/>
      <c r="BU439" s="19"/>
      <c r="BV439" s="19">
        <v>-43376.153251701093</v>
      </c>
      <c r="BW439" s="19">
        <v>0</v>
      </c>
      <c r="BX439" s="19">
        <v>0</v>
      </c>
      <c r="BY439" s="19">
        <v>0</v>
      </c>
      <c r="BZ439" s="19">
        <v>0</v>
      </c>
      <c r="CA439" s="19">
        <v>-1234.6690699999999</v>
      </c>
      <c r="CB439" s="19"/>
      <c r="CC439" s="19"/>
      <c r="CD439" s="19"/>
      <c r="CE439" s="19"/>
      <c r="CF439" s="19"/>
      <c r="CG439" s="19"/>
      <c r="CH439" s="19"/>
      <c r="CI439" s="19"/>
      <c r="CJ439" s="19">
        <f t="shared" si="211"/>
        <v>-44610.822321701096</v>
      </c>
      <c r="CK439" s="19">
        <f t="shared" si="200"/>
        <v>280195.52552645834</v>
      </c>
      <c r="CL439" s="19">
        <f t="shared" si="212"/>
        <v>644922.14622500003</v>
      </c>
      <c r="CN439" s="38"/>
      <c r="CO439" s="38"/>
    </row>
    <row r="440" spans="1:93" ht="15.6" customHeight="1" x14ac:dyDescent="0.25">
      <c r="A440" s="22">
        <f t="shared" si="199"/>
        <v>431</v>
      </c>
      <c r="B440" s="225"/>
      <c r="C440" s="68" t="s">
        <v>456</v>
      </c>
      <c r="D440" s="53">
        <v>108</v>
      </c>
      <c r="E440" s="19">
        <v>-15262.294172500002</v>
      </c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>
        <v>-1083.2209974999969</v>
      </c>
      <c r="Y440" s="19">
        <v>1883.3601532499997</v>
      </c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>
        <f t="shared" si="210"/>
        <v>800.13915575000283</v>
      </c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  <c r="BO440" s="19"/>
      <c r="BP440" s="19"/>
      <c r="BQ440" s="19"/>
      <c r="BR440" s="19"/>
      <c r="BS440" s="19"/>
      <c r="BT440" s="19"/>
      <c r="BU440" s="19"/>
      <c r="BV440" s="19">
        <v>-2682.9784432500028</v>
      </c>
      <c r="BW440" s="19">
        <v>0</v>
      </c>
      <c r="BX440" s="19">
        <v>0</v>
      </c>
      <c r="BY440" s="19">
        <v>0</v>
      </c>
      <c r="BZ440" s="19">
        <v>0</v>
      </c>
      <c r="CA440" s="19">
        <v>0</v>
      </c>
      <c r="CB440" s="19"/>
      <c r="CC440" s="19"/>
      <c r="CD440" s="19"/>
      <c r="CE440" s="19"/>
      <c r="CF440" s="19"/>
      <c r="CG440" s="19"/>
      <c r="CH440" s="19"/>
      <c r="CI440" s="19"/>
      <c r="CJ440" s="19">
        <f t="shared" si="211"/>
        <v>-2682.9784432500028</v>
      </c>
      <c r="CK440" s="19">
        <f t="shared" si="200"/>
        <v>-1882.8392875</v>
      </c>
      <c r="CL440" s="19">
        <f t="shared" si="212"/>
        <v>-17145.133460000001</v>
      </c>
      <c r="CN440" s="38"/>
      <c r="CO440" s="38"/>
    </row>
    <row r="441" spans="1:93" ht="15.6" customHeight="1" x14ac:dyDescent="0.25">
      <c r="A441" s="22">
        <f t="shared" si="199"/>
        <v>432</v>
      </c>
      <c r="B441" s="225"/>
      <c r="C441" s="68" t="s">
        <v>457</v>
      </c>
      <c r="D441" s="53">
        <v>108</v>
      </c>
      <c r="E441" s="19">
        <v>-1655660.3021141663</v>
      </c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>
        <v>-142446.14082583366</v>
      </c>
      <c r="Y441" s="19">
        <v>-32327.778170250018</v>
      </c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>
        <f t="shared" si="210"/>
        <v>-174773.91899608367</v>
      </c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  <c r="BO441" s="19"/>
      <c r="BP441" s="19"/>
      <c r="BQ441" s="19"/>
      <c r="BR441" s="19"/>
      <c r="BS441" s="19"/>
      <c r="BT441" s="19"/>
      <c r="BU441" s="19"/>
      <c r="BV441" s="19">
        <v>-214065.20751975011</v>
      </c>
      <c r="BW441" s="19">
        <v>0</v>
      </c>
      <c r="BX441" s="19">
        <v>0</v>
      </c>
      <c r="BY441" s="19">
        <v>0</v>
      </c>
      <c r="BZ441" s="19">
        <v>0</v>
      </c>
      <c r="CA441" s="19">
        <v>-9906.6565599999994</v>
      </c>
      <c r="CB441" s="19"/>
      <c r="CC441" s="19"/>
      <c r="CD441" s="19"/>
      <c r="CE441" s="19"/>
      <c r="CF441" s="19"/>
      <c r="CG441" s="19"/>
      <c r="CH441" s="19"/>
      <c r="CI441" s="19"/>
      <c r="CJ441" s="19">
        <f t="shared" si="211"/>
        <v>-223971.86407975011</v>
      </c>
      <c r="CK441" s="19">
        <f t="shared" si="200"/>
        <v>-398745.78307583381</v>
      </c>
      <c r="CL441" s="19">
        <f t="shared" si="212"/>
        <v>-2054406.08519</v>
      </c>
      <c r="CN441" s="38"/>
      <c r="CO441" s="38"/>
    </row>
    <row r="442" spans="1:93" ht="15.6" customHeight="1" x14ac:dyDescent="0.25">
      <c r="A442" s="22">
        <f t="shared" si="199"/>
        <v>433</v>
      </c>
      <c r="B442" s="225"/>
      <c r="C442" s="68" t="s">
        <v>458</v>
      </c>
      <c r="D442" s="53">
        <v>108</v>
      </c>
      <c r="E442" s="19">
        <v>-669994.97499999998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>
        <v>-32770.035000000033</v>
      </c>
      <c r="Y442" s="19">
        <v>2.2999999971943907E-2</v>
      </c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>
        <f t="shared" si="210"/>
        <v>-32770.012000000061</v>
      </c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  <c r="BO442" s="19"/>
      <c r="BP442" s="19"/>
      <c r="BQ442" s="19"/>
      <c r="BR442" s="19"/>
      <c r="BS442" s="19"/>
      <c r="BT442" s="19"/>
      <c r="BU442" s="19"/>
      <c r="BV442" s="19">
        <v>-65962.462999999872</v>
      </c>
      <c r="BW442" s="19">
        <v>0</v>
      </c>
      <c r="BX442" s="19">
        <v>0</v>
      </c>
      <c r="BY442" s="19">
        <v>0</v>
      </c>
      <c r="BZ442" s="19">
        <v>0</v>
      </c>
      <c r="CA442" s="19">
        <v>0</v>
      </c>
      <c r="CB442" s="19"/>
      <c r="CC442" s="19"/>
      <c r="CD442" s="19"/>
      <c r="CE442" s="19"/>
      <c r="CF442" s="19"/>
      <c r="CG442" s="19"/>
      <c r="CH442" s="19"/>
      <c r="CI442" s="19"/>
      <c r="CJ442" s="19">
        <f t="shared" si="211"/>
        <v>-65962.462999999872</v>
      </c>
      <c r="CK442" s="19">
        <f t="shared" si="200"/>
        <v>-98732.474999999933</v>
      </c>
      <c r="CL442" s="19">
        <f t="shared" si="212"/>
        <v>-768727.45</v>
      </c>
      <c r="CN442" s="38"/>
      <c r="CO442" s="38"/>
    </row>
    <row r="443" spans="1:93" ht="15.6" customHeight="1" x14ac:dyDescent="0.25">
      <c r="A443" s="22">
        <f t="shared" si="199"/>
        <v>434</v>
      </c>
      <c r="B443" s="225"/>
      <c r="C443" s="68" t="s">
        <v>459</v>
      </c>
      <c r="D443" s="53">
        <v>108</v>
      </c>
      <c r="E443" s="19">
        <v>-149273.80763812497</v>
      </c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>
        <v>16049.456113124994</v>
      </c>
      <c r="Y443" s="19">
        <v>-13379.084449354004</v>
      </c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>
        <f t="shared" si="210"/>
        <v>2670.3716637709895</v>
      </c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  <c r="BO443" s="19"/>
      <c r="BP443" s="19"/>
      <c r="BQ443" s="19"/>
      <c r="BR443" s="19"/>
      <c r="BS443" s="19"/>
      <c r="BT443" s="19"/>
      <c r="BU443" s="19"/>
      <c r="BV443" s="19">
        <v>-2445.6025606460025</v>
      </c>
      <c r="BW443" s="19">
        <v>0</v>
      </c>
      <c r="BX443" s="19">
        <v>0</v>
      </c>
      <c r="BY443" s="19">
        <v>0</v>
      </c>
      <c r="BZ443" s="19">
        <v>0</v>
      </c>
      <c r="CA443" s="19">
        <v>-64.745490000000004</v>
      </c>
      <c r="CB443" s="19"/>
      <c r="CC443" s="19"/>
      <c r="CD443" s="19"/>
      <c r="CE443" s="19"/>
      <c r="CF443" s="19"/>
      <c r="CG443" s="19"/>
      <c r="CH443" s="19"/>
      <c r="CI443" s="19"/>
      <c r="CJ443" s="19">
        <f t="shared" si="211"/>
        <v>-2510.3480506460023</v>
      </c>
      <c r="CK443" s="19">
        <f t="shared" si="200"/>
        <v>160.02361312498715</v>
      </c>
      <c r="CL443" s="19">
        <f t="shared" si="212"/>
        <v>-149113.78402499997</v>
      </c>
      <c r="CN443" s="38"/>
      <c r="CO443" s="38"/>
    </row>
    <row r="444" spans="1:93" ht="15.6" customHeight="1" x14ac:dyDescent="0.25">
      <c r="A444" s="22">
        <f t="shared" si="199"/>
        <v>435</v>
      </c>
      <c r="B444" s="225"/>
      <c r="C444" s="68" t="s">
        <v>460</v>
      </c>
      <c r="D444" s="53">
        <v>108</v>
      </c>
      <c r="E444" s="19">
        <v>-15607362.299961664</v>
      </c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>
        <v>-1682315.9302983321</v>
      </c>
      <c r="Y444" s="19">
        <v>-65888.869198253902</v>
      </c>
      <c r="Z444" s="19"/>
      <c r="AA444" s="19"/>
      <c r="AB444" s="19"/>
      <c r="AC444" s="19">
        <v>1997361.5606301101</v>
      </c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>
        <f t="shared" si="210"/>
        <v>249156.76113352412</v>
      </c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  <c r="BO444" s="19"/>
      <c r="BP444" s="19"/>
      <c r="BQ444" s="19"/>
      <c r="BR444" s="19"/>
      <c r="BS444" s="19">
        <v>-1997361.5606301101</v>
      </c>
      <c r="BT444" s="19"/>
      <c r="BU444" s="19"/>
      <c r="BV444" s="19">
        <v>-1747474.4004917473</v>
      </c>
      <c r="BW444" s="19">
        <v>0</v>
      </c>
      <c r="BX444" s="19">
        <v>-1240.67695</v>
      </c>
      <c r="BY444" s="19">
        <v>0</v>
      </c>
      <c r="BZ444" s="19">
        <v>0</v>
      </c>
      <c r="CA444" s="19">
        <v>-5601.8834699999998</v>
      </c>
      <c r="CB444" s="19"/>
      <c r="CC444" s="19"/>
      <c r="CD444" s="19"/>
      <c r="CE444" s="19"/>
      <c r="CF444" s="19"/>
      <c r="CG444" s="19">
        <v>15635.398875874998</v>
      </c>
      <c r="CH444" s="19"/>
      <c r="CI444" s="19"/>
      <c r="CJ444" s="19">
        <f t="shared" si="211"/>
        <v>-3736043.1226659822</v>
      </c>
      <c r="CK444" s="19">
        <f t="shared" si="200"/>
        <v>-3486886.3615324581</v>
      </c>
      <c r="CL444" s="19">
        <f t="shared" si="212"/>
        <v>-19094248.661494121</v>
      </c>
      <c r="CN444" s="38"/>
      <c r="CO444" s="38"/>
    </row>
    <row r="445" spans="1:93" ht="15.6" customHeight="1" x14ac:dyDescent="0.25">
      <c r="A445" s="22">
        <f t="shared" ref="A445:A472" si="213">A444+1</f>
        <v>436</v>
      </c>
      <c r="B445" s="225"/>
      <c r="C445" s="68" t="s">
        <v>461</v>
      </c>
      <c r="D445" s="53">
        <v>108</v>
      </c>
      <c r="E445" s="19">
        <v>-670883.28578479169</v>
      </c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>
        <v>-299349.66544520832</v>
      </c>
      <c r="Y445" s="19">
        <v>30.470782740502042</v>
      </c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>
        <f t="shared" si="210"/>
        <v>-299319.19466246781</v>
      </c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  <c r="BO445" s="19"/>
      <c r="BP445" s="19"/>
      <c r="BQ445" s="19"/>
      <c r="BR445" s="19"/>
      <c r="BS445" s="19"/>
      <c r="BT445" s="19"/>
      <c r="BU445" s="19"/>
      <c r="BV445" s="19">
        <v>624830.43266225955</v>
      </c>
      <c r="BW445" s="19">
        <v>0</v>
      </c>
      <c r="BX445" s="19">
        <v>0</v>
      </c>
      <c r="BY445" s="19">
        <v>0</v>
      </c>
      <c r="BZ445" s="19">
        <v>0</v>
      </c>
      <c r="CA445" s="19">
        <v>0</v>
      </c>
      <c r="CB445" s="19"/>
      <c r="CC445" s="19"/>
      <c r="CD445" s="19"/>
      <c r="CE445" s="19"/>
      <c r="CF445" s="19"/>
      <c r="CG445" s="19"/>
      <c r="CH445" s="19"/>
      <c r="CI445" s="19"/>
      <c r="CJ445" s="19">
        <f t="shared" si="211"/>
        <v>624830.43266225955</v>
      </c>
      <c r="CK445" s="19">
        <f t="shared" si="200"/>
        <v>325511.23799979175</v>
      </c>
      <c r="CL445" s="19">
        <f t="shared" si="212"/>
        <v>-345372.04778499994</v>
      </c>
      <c r="CN445" s="38"/>
      <c r="CO445" s="38"/>
    </row>
    <row r="446" spans="1:93" ht="15.6" customHeight="1" x14ac:dyDescent="0.25">
      <c r="A446" s="22">
        <f t="shared" si="213"/>
        <v>437</v>
      </c>
      <c r="B446" s="225"/>
      <c r="C446" s="68" t="s">
        <v>462</v>
      </c>
      <c r="D446" s="53">
        <v>108</v>
      </c>
      <c r="E446" s="19">
        <v>-111976.11812499999</v>
      </c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>
        <v>-27671.813639999993</v>
      </c>
      <c r="Y446" s="19">
        <v>65512.314179999979</v>
      </c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>
        <f t="shared" si="210"/>
        <v>37840.500539999986</v>
      </c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  <c r="BO446" s="19"/>
      <c r="BP446" s="19"/>
      <c r="BQ446" s="19"/>
      <c r="BR446" s="19"/>
      <c r="BS446" s="19"/>
      <c r="BT446" s="19"/>
      <c r="BU446" s="19"/>
      <c r="BV446" s="19">
        <v>-65512.314179999972</v>
      </c>
      <c r="BW446" s="19">
        <v>0</v>
      </c>
      <c r="BX446" s="19">
        <v>0</v>
      </c>
      <c r="BY446" s="19">
        <v>0</v>
      </c>
      <c r="BZ446" s="19">
        <v>0</v>
      </c>
      <c r="CA446" s="19">
        <v>0</v>
      </c>
      <c r="CB446" s="19"/>
      <c r="CC446" s="19"/>
      <c r="CD446" s="19"/>
      <c r="CE446" s="19"/>
      <c r="CF446" s="19"/>
      <c r="CG446" s="19"/>
      <c r="CH446" s="19"/>
      <c r="CI446" s="19"/>
      <c r="CJ446" s="19">
        <f t="shared" si="211"/>
        <v>-65512.314179999972</v>
      </c>
      <c r="CK446" s="19">
        <f t="shared" si="200"/>
        <v>-27671.813639999986</v>
      </c>
      <c r="CL446" s="19">
        <f t="shared" si="212"/>
        <v>-139647.93176499999</v>
      </c>
      <c r="CN446" s="38"/>
      <c r="CO446" s="38"/>
    </row>
    <row r="447" spans="1:93" ht="15.6" customHeight="1" x14ac:dyDescent="0.25">
      <c r="A447" s="22">
        <f t="shared" si="213"/>
        <v>438</v>
      </c>
      <c r="B447" s="225"/>
      <c r="C447" s="68" t="s">
        <v>463</v>
      </c>
      <c r="D447" s="53">
        <v>108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>
        <f t="shared" si="210"/>
        <v>0</v>
      </c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  <c r="BO447" s="19"/>
      <c r="BP447" s="19"/>
      <c r="BQ447" s="19"/>
      <c r="BR447" s="19"/>
      <c r="BS447" s="19"/>
      <c r="BT447" s="19"/>
      <c r="BU447" s="19"/>
      <c r="BV447" s="19"/>
      <c r="BW447" s="19"/>
      <c r="BX447" s="19"/>
      <c r="BY447" s="19"/>
      <c r="BZ447" s="19"/>
      <c r="CA447" s="19"/>
      <c r="CB447" s="19"/>
      <c r="CC447" s="19"/>
      <c r="CD447" s="19"/>
      <c r="CE447" s="19"/>
      <c r="CF447" s="19"/>
      <c r="CG447" s="19"/>
      <c r="CH447" s="19"/>
      <c r="CI447" s="19"/>
      <c r="CJ447" s="19">
        <f t="shared" si="211"/>
        <v>0</v>
      </c>
      <c r="CK447" s="19">
        <f t="shared" si="200"/>
        <v>0</v>
      </c>
      <c r="CL447" s="19">
        <f t="shared" si="212"/>
        <v>0</v>
      </c>
      <c r="CN447" s="38"/>
      <c r="CO447" s="38"/>
    </row>
    <row r="448" spans="1:93" ht="15.6" customHeight="1" x14ac:dyDescent="0.25">
      <c r="A448" s="22">
        <f t="shared" si="213"/>
        <v>439</v>
      </c>
      <c r="B448" s="225"/>
      <c r="C448" s="229" t="s">
        <v>368</v>
      </c>
      <c r="D448" s="230"/>
      <c r="E448" s="44">
        <f t="shared" ref="E448:CL448" si="214">SUM(E436:E447)</f>
        <v>-65255185.988760203</v>
      </c>
      <c r="F448" s="44">
        <f t="shared" si="214"/>
        <v>0</v>
      </c>
      <c r="G448" s="44">
        <f t="shared" si="214"/>
        <v>0</v>
      </c>
      <c r="H448" s="44">
        <f t="shared" si="214"/>
        <v>0</v>
      </c>
      <c r="I448" s="44">
        <f t="shared" si="214"/>
        <v>0</v>
      </c>
      <c r="J448" s="44">
        <f t="shared" si="214"/>
        <v>0</v>
      </c>
      <c r="K448" s="44">
        <f t="shared" si="214"/>
        <v>0</v>
      </c>
      <c r="L448" s="44">
        <f t="shared" si="214"/>
        <v>0</v>
      </c>
      <c r="M448" s="44">
        <f t="shared" si="214"/>
        <v>0</v>
      </c>
      <c r="N448" s="44">
        <f t="shared" si="214"/>
        <v>0</v>
      </c>
      <c r="O448" s="44">
        <f t="shared" si="214"/>
        <v>0</v>
      </c>
      <c r="P448" s="44">
        <f t="shared" si="214"/>
        <v>0</v>
      </c>
      <c r="Q448" s="44">
        <f t="shared" si="214"/>
        <v>0</v>
      </c>
      <c r="R448" s="44">
        <f t="shared" si="214"/>
        <v>0</v>
      </c>
      <c r="S448" s="44">
        <f t="shared" si="214"/>
        <v>0</v>
      </c>
      <c r="T448" s="44">
        <f t="shared" si="214"/>
        <v>0</v>
      </c>
      <c r="U448" s="44">
        <f t="shared" si="214"/>
        <v>0</v>
      </c>
      <c r="V448" s="44">
        <f t="shared" si="214"/>
        <v>0</v>
      </c>
      <c r="W448" s="44">
        <f t="shared" si="214"/>
        <v>0</v>
      </c>
      <c r="X448" s="44">
        <f t="shared" si="214"/>
        <v>1610178.3417764506</v>
      </c>
      <c r="Y448" s="83">
        <f t="shared" si="214"/>
        <v>933668.85203765938</v>
      </c>
      <c r="Z448" s="44">
        <f t="shared" si="214"/>
        <v>0</v>
      </c>
      <c r="AA448" s="44">
        <f t="shared" si="214"/>
        <v>0</v>
      </c>
      <c r="AB448" s="44">
        <f t="shared" si="214"/>
        <v>0</v>
      </c>
      <c r="AC448" s="44">
        <f t="shared" si="214"/>
        <v>1999260.1144429592</v>
      </c>
      <c r="AD448" s="44">
        <f t="shared" si="214"/>
        <v>0</v>
      </c>
      <c r="AE448" s="44">
        <f t="shared" si="214"/>
        <v>0</v>
      </c>
      <c r="AF448" s="44">
        <f t="shared" si="214"/>
        <v>0</v>
      </c>
      <c r="AG448" s="44">
        <f t="shared" si="214"/>
        <v>0</v>
      </c>
      <c r="AH448" s="44">
        <f t="shared" si="214"/>
        <v>0</v>
      </c>
      <c r="AI448" s="44">
        <f t="shared" si="214"/>
        <v>0</v>
      </c>
      <c r="AJ448" s="44">
        <f t="shared" si="214"/>
        <v>0</v>
      </c>
      <c r="AK448" s="44">
        <f t="shared" si="214"/>
        <v>0</v>
      </c>
      <c r="AL448" s="44">
        <f t="shared" si="214"/>
        <v>0</v>
      </c>
      <c r="AM448" s="44">
        <f t="shared" si="214"/>
        <v>0</v>
      </c>
      <c r="AN448" s="44">
        <f t="shared" si="214"/>
        <v>0</v>
      </c>
      <c r="AO448" s="44">
        <f t="shared" si="214"/>
        <v>0</v>
      </c>
      <c r="AP448" s="44"/>
      <c r="AQ448" s="44">
        <f t="shared" si="214"/>
        <v>0</v>
      </c>
      <c r="AR448" s="44">
        <f t="shared" si="214"/>
        <v>0</v>
      </c>
      <c r="AS448" s="44">
        <f t="shared" si="214"/>
        <v>0</v>
      </c>
      <c r="AT448" s="44">
        <f t="shared" si="214"/>
        <v>0</v>
      </c>
      <c r="AU448" s="44">
        <f t="shared" si="214"/>
        <v>4543107.3082570694</v>
      </c>
      <c r="AV448" s="44">
        <f t="shared" si="214"/>
        <v>0</v>
      </c>
      <c r="AW448" s="44">
        <f t="shared" si="214"/>
        <v>0</v>
      </c>
      <c r="AX448" s="44">
        <f t="shared" si="214"/>
        <v>0</v>
      </c>
      <c r="AY448" s="44">
        <f t="shared" si="214"/>
        <v>0</v>
      </c>
      <c r="AZ448" s="44">
        <f t="shared" si="214"/>
        <v>0</v>
      </c>
      <c r="BA448" s="44">
        <f t="shared" si="214"/>
        <v>0</v>
      </c>
      <c r="BB448" s="44">
        <f t="shared" si="214"/>
        <v>0</v>
      </c>
      <c r="BC448" s="44">
        <f t="shared" si="214"/>
        <v>0</v>
      </c>
      <c r="BD448" s="44">
        <f t="shared" si="214"/>
        <v>0</v>
      </c>
      <c r="BE448" s="44">
        <f t="shared" si="214"/>
        <v>0</v>
      </c>
      <c r="BF448" s="44">
        <f t="shared" si="214"/>
        <v>0</v>
      </c>
      <c r="BG448" s="44">
        <f t="shared" si="214"/>
        <v>0</v>
      </c>
      <c r="BH448" s="44">
        <f t="shared" si="214"/>
        <v>0</v>
      </c>
      <c r="BI448" s="44">
        <f t="shared" si="214"/>
        <v>0</v>
      </c>
      <c r="BJ448" s="44">
        <f t="shared" si="214"/>
        <v>0</v>
      </c>
      <c r="BK448" s="44">
        <f t="shared" si="214"/>
        <v>0</v>
      </c>
      <c r="BL448" s="44">
        <f t="shared" si="214"/>
        <v>0</v>
      </c>
      <c r="BM448" s="44">
        <f t="shared" si="214"/>
        <v>0</v>
      </c>
      <c r="BN448" s="44">
        <f t="shared" si="214"/>
        <v>0</v>
      </c>
      <c r="BO448" s="44">
        <f t="shared" si="214"/>
        <v>0</v>
      </c>
      <c r="BP448" s="44">
        <f t="shared" si="214"/>
        <v>0</v>
      </c>
      <c r="BQ448" s="44">
        <f t="shared" si="214"/>
        <v>0</v>
      </c>
      <c r="BR448" s="44">
        <f t="shared" si="214"/>
        <v>0</v>
      </c>
      <c r="BS448" s="44">
        <f t="shared" si="214"/>
        <v>-1999260.1144429592</v>
      </c>
      <c r="BT448" s="44">
        <f t="shared" si="214"/>
        <v>0</v>
      </c>
      <c r="BU448" s="44">
        <f t="shared" si="214"/>
        <v>0</v>
      </c>
      <c r="BV448" s="44">
        <f t="shared" si="214"/>
        <v>-6239015.0890326621</v>
      </c>
      <c r="BW448" s="44">
        <f t="shared" si="214"/>
        <v>0</v>
      </c>
      <c r="BX448" s="44">
        <f t="shared" si="214"/>
        <v>-52386.349549999999</v>
      </c>
      <c r="BY448" s="44">
        <f t="shared" si="214"/>
        <v>0</v>
      </c>
      <c r="BZ448" s="44">
        <f t="shared" si="214"/>
        <v>0</v>
      </c>
      <c r="CA448" s="44">
        <f t="shared" si="214"/>
        <v>-24118.488405</v>
      </c>
      <c r="CB448" s="44">
        <f t="shared" si="214"/>
        <v>0</v>
      </c>
      <c r="CC448" s="44">
        <f t="shared" si="214"/>
        <v>0</v>
      </c>
      <c r="CD448" s="44">
        <f t="shared" si="214"/>
        <v>0</v>
      </c>
      <c r="CE448" s="44">
        <f t="shared" si="214"/>
        <v>0</v>
      </c>
      <c r="CF448" s="44">
        <f t="shared" si="214"/>
        <v>0</v>
      </c>
      <c r="CG448" s="44">
        <f t="shared" si="214"/>
        <v>116265.25787587496</v>
      </c>
      <c r="CH448" s="44">
        <f t="shared" si="214"/>
        <v>0</v>
      </c>
      <c r="CI448" s="44">
        <f t="shared" si="214"/>
        <v>0</v>
      </c>
      <c r="CJ448" s="44">
        <f t="shared" si="214"/>
        <v>-8198514.7835547458</v>
      </c>
      <c r="CK448" s="44">
        <f t="shared" si="214"/>
        <v>-3655407.4752976778</v>
      </c>
      <c r="CL448" s="44">
        <f t="shared" si="214"/>
        <v>-68910593.464057893</v>
      </c>
      <c r="CN448" s="38"/>
      <c r="CO448" s="38"/>
    </row>
    <row r="449" spans="1:93" ht="15.6" customHeight="1" x14ac:dyDescent="0.25">
      <c r="A449" s="22">
        <f t="shared" si="213"/>
        <v>440</v>
      </c>
      <c r="B449" s="226"/>
      <c r="C449" s="101" t="s">
        <v>464</v>
      </c>
      <c r="D449" s="89">
        <v>108</v>
      </c>
      <c r="E449" s="19">
        <v>19743511.987932499</v>
      </c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>
        <v>4533507.2907275027</v>
      </c>
      <c r="Y449" s="19">
        <v>0</v>
      </c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>
        <f>SUM(F449:AT449)</f>
        <v>4533507.2907275027</v>
      </c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  <c r="BO449" s="19"/>
      <c r="BP449" s="19"/>
      <c r="BQ449" s="19"/>
      <c r="BR449" s="19"/>
      <c r="BS449" s="19"/>
      <c r="BT449" s="19"/>
      <c r="BU449" s="19"/>
      <c r="BV449" s="19"/>
      <c r="BW449" s="19"/>
      <c r="BX449" s="19"/>
      <c r="BY449" s="19"/>
      <c r="BZ449" s="19"/>
      <c r="CA449" s="19"/>
      <c r="CB449" s="19"/>
      <c r="CC449" s="19"/>
      <c r="CD449" s="19"/>
      <c r="CE449" s="19"/>
      <c r="CF449" s="19"/>
      <c r="CG449" s="19"/>
      <c r="CH449" s="19"/>
      <c r="CI449" s="19"/>
      <c r="CJ449" s="19">
        <f>SUM(AV449:CI449)</f>
        <v>0</v>
      </c>
      <c r="CK449" s="19">
        <f t="shared" si="200"/>
        <v>4533507.2907275027</v>
      </c>
      <c r="CL449" s="19">
        <f>CK449+E449</f>
        <v>24277019.278660003</v>
      </c>
      <c r="CN449" s="38"/>
      <c r="CO449" s="38"/>
    </row>
    <row r="450" spans="1:93" ht="16.5" thickBot="1" x14ac:dyDescent="0.3">
      <c r="A450" s="22">
        <f t="shared" si="213"/>
        <v>441</v>
      </c>
      <c r="B450" s="208" t="s">
        <v>465</v>
      </c>
      <c r="C450" s="209"/>
      <c r="D450" s="210"/>
      <c r="E450" s="85">
        <f>E449+E448+E435+E419+E409+E376</f>
        <v>-1960160115.3891613</v>
      </c>
      <c r="F450" s="85">
        <f t="shared" ref="F450:BQ450" si="215">F449+F448+F435+F419+F409+F376</f>
        <v>0</v>
      </c>
      <c r="G450" s="85">
        <f t="shared" si="215"/>
        <v>0</v>
      </c>
      <c r="H450" s="85">
        <f t="shared" si="215"/>
        <v>0</v>
      </c>
      <c r="I450" s="85">
        <f t="shared" si="215"/>
        <v>0</v>
      </c>
      <c r="J450" s="85">
        <f t="shared" si="215"/>
        <v>0</v>
      </c>
      <c r="K450" s="85">
        <f t="shared" si="215"/>
        <v>0</v>
      </c>
      <c r="L450" s="85">
        <f t="shared" si="215"/>
        <v>0</v>
      </c>
      <c r="M450" s="85">
        <f t="shared" si="215"/>
        <v>0</v>
      </c>
      <c r="N450" s="85">
        <f t="shared" si="215"/>
        <v>0</v>
      </c>
      <c r="O450" s="85">
        <f t="shared" si="215"/>
        <v>0</v>
      </c>
      <c r="P450" s="85">
        <f t="shared" si="215"/>
        <v>0</v>
      </c>
      <c r="Q450" s="85">
        <f t="shared" si="215"/>
        <v>0</v>
      </c>
      <c r="R450" s="85">
        <f t="shared" si="215"/>
        <v>0</v>
      </c>
      <c r="S450" s="85">
        <f t="shared" si="215"/>
        <v>0</v>
      </c>
      <c r="T450" s="85">
        <f t="shared" si="215"/>
        <v>0</v>
      </c>
      <c r="U450" s="85">
        <f t="shared" si="215"/>
        <v>0</v>
      </c>
      <c r="V450" s="85">
        <f t="shared" si="215"/>
        <v>0</v>
      </c>
      <c r="W450" s="85">
        <f t="shared" si="215"/>
        <v>0</v>
      </c>
      <c r="X450" s="85">
        <f t="shared" si="215"/>
        <v>-61262408.499162577</v>
      </c>
      <c r="Y450" s="85">
        <f t="shared" si="215"/>
        <v>-12326828.626436343</v>
      </c>
      <c r="Z450" s="85">
        <f t="shared" si="215"/>
        <v>0</v>
      </c>
      <c r="AA450" s="85">
        <f t="shared" si="215"/>
        <v>0</v>
      </c>
      <c r="AB450" s="85">
        <f t="shared" si="215"/>
        <v>0</v>
      </c>
      <c r="AC450" s="85">
        <f t="shared" si="215"/>
        <v>7661617.3339384496</v>
      </c>
      <c r="AD450" s="85">
        <f t="shared" si="215"/>
        <v>0</v>
      </c>
      <c r="AE450" s="85">
        <f t="shared" si="215"/>
        <v>0</v>
      </c>
      <c r="AF450" s="85">
        <f t="shared" si="215"/>
        <v>0</v>
      </c>
      <c r="AG450" s="85">
        <f t="shared" si="215"/>
        <v>0</v>
      </c>
      <c r="AH450" s="85">
        <f t="shared" si="215"/>
        <v>0</v>
      </c>
      <c r="AI450" s="85">
        <f t="shared" si="215"/>
        <v>0</v>
      </c>
      <c r="AJ450" s="85">
        <f t="shared" si="215"/>
        <v>0</v>
      </c>
      <c r="AK450" s="85">
        <f t="shared" si="215"/>
        <v>0</v>
      </c>
      <c r="AL450" s="85">
        <f t="shared" si="215"/>
        <v>0</v>
      </c>
      <c r="AM450" s="85">
        <f t="shared" si="215"/>
        <v>0</v>
      </c>
      <c r="AN450" s="85">
        <f t="shared" si="215"/>
        <v>0</v>
      </c>
      <c r="AO450" s="85">
        <f t="shared" si="215"/>
        <v>0</v>
      </c>
      <c r="AP450" s="85"/>
      <c r="AQ450" s="85">
        <f t="shared" si="215"/>
        <v>0</v>
      </c>
      <c r="AR450" s="85">
        <f t="shared" si="215"/>
        <v>0</v>
      </c>
      <c r="AS450" s="85">
        <f t="shared" si="215"/>
        <v>0</v>
      </c>
      <c r="AT450" s="85">
        <f t="shared" si="215"/>
        <v>0</v>
      </c>
      <c r="AU450" s="85">
        <f>AU449+AU448+AU435+AU419+AU409+AU376</f>
        <v>-65927619.791660488</v>
      </c>
      <c r="AV450" s="85">
        <f t="shared" si="215"/>
        <v>0</v>
      </c>
      <c r="AW450" s="85">
        <f t="shared" si="215"/>
        <v>0</v>
      </c>
      <c r="AX450" s="85">
        <f t="shared" si="215"/>
        <v>0</v>
      </c>
      <c r="AY450" s="85">
        <f t="shared" si="215"/>
        <v>0</v>
      </c>
      <c r="AZ450" s="85">
        <f t="shared" si="215"/>
        <v>0</v>
      </c>
      <c r="BA450" s="85">
        <f t="shared" si="215"/>
        <v>0</v>
      </c>
      <c r="BB450" s="85">
        <f t="shared" si="215"/>
        <v>0</v>
      </c>
      <c r="BC450" s="85">
        <f t="shared" si="215"/>
        <v>0</v>
      </c>
      <c r="BD450" s="85">
        <f t="shared" si="215"/>
        <v>0</v>
      </c>
      <c r="BE450" s="85">
        <f t="shared" si="215"/>
        <v>0</v>
      </c>
      <c r="BF450" s="85">
        <f t="shared" si="215"/>
        <v>0</v>
      </c>
      <c r="BG450" s="85">
        <f t="shared" si="215"/>
        <v>0</v>
      </c>
      <c r="BH450" s="85">
        <f t="shared" si="215"/>
        <v>0</v>
      </c>
      <c r="BI450" s="85">
        <f t="shared" si="215"/>
        <v>0</v>
      </c>
      <c r="BJ450" s="85">
        <f t="shared" si="215"/>
        <v>0</v>
      </c>
      <c r="BK450" s="85">
        <f t="shared" si="215"/>
        <v>0</v>
      </c>
      <c r="BL450" s="85">
        <f t="shared" si="215"/>
        <v>0</v>
      </c>
      <c r="BM450" s="85">
        <f t="shared" si="215"/>
        <v>0</v>
      </c>
      <c r="BN450" s="85">
        <f t="shared" si="215"/>
        <v>0</v>
      </c>
      <c r="BO450" s="85">
        <f t="shared" si="215"/>
        <v>0</v>
      </c>
      <c r="BP450" s="85">
        <f t="shared" si="215"/>
        <v>0</v>
      </c>
      <c r="BQ450" s="85">
        <f t="shared" si="215"/>
        <v>0</v>
      </c>
      <c r="BR450" s="85">
        <f t="shared" ref="BR450:CL450" si="216">BR449+BR448+BR435+BR419+BR409+BR376</f>
        <v>2672926.9994000001</v>
      </c>
      <c r="BS450" s="85">
        <f t="shared" si="216"/>
        <v>-7661617.3339384496</v>
      </c>
      <c r="BT450" s="85">
        <f t="shared" si="216"/>
        <v>0</v>
      </c>
      <c r="BU450" s="85">
        <f t="shared" si="216"/>
        <v>0</v>
      </c>
      <c r="BV450" s="85">
        <f t="shared" si="216"/>
        <v>-71080281.980558634</v>
      </c>
      <c r="BW450" s="85">
        <f t="shared" si="216"/>
        <v>42632.08</v>
      </c>
      <c r="BX450" s="85">
        <f t="shared" si="216"/>
        <v>-425404.82954999997</v>
      </c>
      <c r="BY450" s="85">
        <f t="shared" si="216"/>
        <v>-403751.7</v>
      </c>
      <c r="BZ450" s="85">
        <f t="shared" si="216"/>
        <v>-617.78</v>
      </c>
      <c r="CA450" s="85">
        <f t="shared" si="216"/>
        <v>-124187.23840499998</v>
      </c>
      <c r="CB450" s="85">
        <f t="shared" si="216"/>
        <v>0</v>
      </c>
      <c r="CC450" s="85">
        <f t="shared" si="216"/>
        <v>0</v>
      </c>
      <c r="CD450" s="85">
        <f t="shared" si="216"/>
        <v>0</v>
      </c>
      <c r="CE450" s="85">
        <f t="shared" si="216"/>
        <v>0</v>
      </c>
      <c r="CF450" s="85">
        <f t="shared" si="216"/>
        <v>0</v>
      </c>
      <c r="CG450" s="85">
        <f t="shared" si="216"/>
        <v>8669838.2743579578</v>
      </c>
      <c r="CH450" s="85">
        <f t="shared" si="216"/>
        <v>0</v>
      </c>
      <c r="CI450" s="85">
        <f t="shared" si="216"/>
        <v>0</v>
      </c>
      <c r="CJ450" s="85">
        <f t="shared" si="216"/>
        <v>-68310463.508694127</v>
      </c>
      <c r="CK450" s="85">
        <f t="shared" si="216"/>
        <v>-134238083.30035463</v>
      </c>
      <c r="CL450" s="85">
        <f t="shared" si="216"/>
        <v>-2094398198.6895154</v>
      </c>
      <c r="CN450" s="38"/>
      <c r="CO450" s="38"/>
    </row>
    <row r="451" spans="1:93" ht="15.6" customHeight="1" x14ac:dyDescent="0.25">
      <c r="A451" s="22">
        <f t="shared" si="213"/>
        <v>442</v>
      </c>
      <c r="B451" s="224" t="s">
        <v>466</v>
      </c>
      <c r="C451" s="101" t="s">
        <v>371</v>
      </c>
      <c r="D451" s="89">
        <v>111</v>
      </c>
      <c r="E451" s="19">
        <v>-109247356.68807188</v>
      </c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>
        <v>24221601.846621875</v>
      </c>
      <c r="Y451" s="19">
        <v>3688410.083829998</v>
      </c>
      <c r="Z451" s="19"/>
      <c r="AA451" s="19"/>
      <c r="AB451" s="19"/>
      <c r="AC451" s="19">
        <v>1571859.2689869136</v>
      </c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>
        <f t="shared" ref="AU451:AU456" si="217">SUM(F451:AT451)</f>
        <v>29481871.199438788</v>
      </c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  <c r="BO451" s="19"/>
      <c r="BP451" s="19"/>
      <c r="BQ451" s="19"/>
      <c r="BR451" s="19"/>
      <c r="BS451" s="19">
        <v>-1571859.2689869136</v>
      </c>
      <c r="BT451" s="19"/>
      <c r="BU451" s="19"/>
      <c r="BV451" s="19">
        <v>-15985910.801119998</v>
      </c>
      <c r="BW451" s="19">
        <v>0</v>
      </c>
      <c r="BX451" s="19">
        <v>-185866.22726000001</v>
      </c>
      <c r="BY451" s="19">
        <v>0</v>
      </c>
      <c r="BZ451" s="19">
        <v>0</v>
      </c>
      <c r="CA451" s="19">
        <v>-256323.57136499998</v>
      </c>
      <c r="CB451" s="19"/>
      <c r="CC451" s="19"/>
      <c r="CD451" s="19"/>
      <c r="CE451" s="19"/>
      <c r="CF451" s="19"/>
      <c r="CG451" s="19"/>
      <c r="CH451" s="19"/>
      <c r="CI451" s="19"/>
      <c r="CJ451" s="19">
        <f t="shared" ref="CJ451:CJ456" si="218">SUM(AV451:CI451)</f>
        <v>-17999959.868731912</v>
      </c>
      <c r="CK451" s="19">
        <f t="shared" si="200"/>
        <v>11481911.330706876</v>
      </c>
      <c r="CL451" s="19">
        <f t="shared" ref="CL451:CL456" si="219">CK451+E451</f>
        <v>-97765445.357364997</v>
      </c>
      <c r="CN451" s="38"/>
      <c r="CO451" s="38"/>
    </row>
    <row r="452" spans="1:93" ht="15.6" customHeight="1" x14ac:dyDescent="0.25">
      <c r="A452" s="22">
        <f t="shared" si="213"/>
        <v>443</v>
      </c>
      <c r="B452" s="225"/>
      <c r="C452" s="88" t="s">
        <v>381</v>
      </c>
      <c r="D452" s="89">
        <v>111</v>
      </c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>
        <f t="shared" si="217"/>
        <v>0</v>
      </c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  <c r="BO452" s="19"/>
      <c r="BP452" s="19"/>
      <c r="BQ452" s="19"/>
      <c r="BR452" s="19"/>
      <c r="BS452" s="19"/>
      <c r="BT452" s="19"/>
      <c r="BU452" s="19"/>
      <c r="BV452" s="19"/>
      <c r="BW452" s="19"/>
      <c r="BX452" s="19"/>
      <c r="BY452" s="19"/>
      <c r="BZ452" s="19"/>
      <c r="CA452" s="19"/>
      <c r="CB452" s="19"/>
      <c r="CC452" s="19"/>
      <c r="CD452" s="19"/>
      <c r="CE452" s="19"/>
      <c r="CF452" s="19"/>
      <c r="CG452" s="19"/>
      <c r="CH452" s="19"/>
      <c r="CI452" s="19"/>
      <c r="CJ452" s="19">
        <f t="shared" si="218"/>
        <v>0</v>
      </c>
      <c r="CK452" s="19">
        <f t="shared" si="200"/>
        <v>0</v>
      </c>
      <c r="CL452" s="19">
        <f t="shared" si="219"/>
        <v>0</v>
      </c>
      <c r="CN452" s="38"/>
      <c r="CO452" s="38"/>
    </row>
    <row r="453" spans="1:93" x14ac:dyDescent="0.25">
      <c r="A453" s="22">
        <f t="shared" si="213"/>
        <v>444</v>
      </c>
      <c r="B453" s="225"/>
      <c r="C453" s="88" t="s">
        <v>373</v>
      </c>
      <c r="D453" s="89">
        <v>111</v>
      </c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>
        <f t="shared" si="217"/>
        <v>0</v>
      </c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  <c r="BO453" s="19"/>
      <c r="BP453" s="19"/>
      <c r="BQ453" s="19"/>
      <c r="BR453" s="19"/>
      <c r="BS453" s="19"/>
      <c r="BT453" s="19"/>
      <c r="BU453" s="19"/>
      <c r="BV453" s="19"/>
      <c r="BW453" s="19"/>
      <c r="BX453" s="19"/>
      <c r="BY453" s="19"/>
      <c r="BZ453" s="19"/>
      <c r="CA453" s="19"/>
      <c r="CB453" s="19"/>
      <c r="CC453" s="19"/>
      <c r="CD453" s="19"/>
      <c r="CE453" s="19"/>
      <c r="CF453" s="19"/>
      <c r="CG453" s="19"/>
      <c r="CH453" s="19"/>
      <c r="CI453" s="19"/>
      <c r="CJ453" s="19">
        <f t="shared" si="218"/>
        <v>0</v>
      </c>
      <c r="CK453" s="19">
        <f t="shared" si="200"/>
        <v>0</v>
      </c>
      <c r="CL453" s="19">
        <f t="shared" si="219"/>
        <v>0</v>
      </c>
      <c r="CN453" s="38"/>
      <c r="CO453" s="38"/>
    </row>
    <row r="454" spans="1:93" x14ac:dyDescent="0.25">
      <c r="A454" s="22">
        <f t="shared" si="213"/>
        <v>445</v>
      </c>
      <c r="B454" s="225"/>
      <c r="C454" s="101" t="s">
        <v>374</v>
      </c>
      <c r="D454" s="89">
        <v>111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>
        <f t="shared" si="217"/>
        <v>0</v>
      </c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  <c r="BO454" s="19"/>
      <c r="BP454" s="19"/>
      <c r="BQ454" s="19"/>
      <c r="BR454" s="19"/>
      <c r="BS454" s="19"/>
      <c r="BT454" s="19"/>
      <c r="BU454" s="19"/>
      <c r="BV454" s="19"/>
      <c r="BW454" s="19"/>
      <c r="BX454" s="19"/>
      <c r="BY454" s="19"/>
      <c r="BZ454" s="19"/>
      <c r="CA454" s="19"/>
      <c r="CB454" s="19"/>
      <c r="CC454" s="19"/>
      <c r="CD454" s="19"/>
      <c r="CE454" s="19"/>
      <c r="CF454" s="19"/>
      <c r="CG454" s="19"/>
      <c r="CH454" s="19"/>
      <c r="CI454" s="19"/>
      <c r="CJ454" s="19">
        <f t="shared" si="218"/>
        <v>0</v>
      </c>
      <c r="CK454" s="19">
        <f t="shared" si="200"/>
        <v>0</v>
      </c>
      <c r="CL454" s="19">
        <f t="shared" si="219"/>
        <v>0</v>
      </c>
      <c r="CN454" s="38"/>
      <c r="CO454" s="38"/>
    </row>
    <row r="455" spans="1:93" x14ac:dyDescent="0.25">
      <c r="A455" s="22">
        <f t="shared" si="213"/>
        <v>446</v>
      </c>
      <c r="B455" s="225"/>
      <c r="C455" s="101" t="s">
        <v>375</v>
      </c>
      <c r="D455" s="89">
        <v>111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>
        <f t="shared" si="217"/>
        <v>0</v>
      </c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  <c r="BO455" s="19"/>
      <c r="BP455" s="19"/>
      <c r="BQ455" s="19"/>
      <c r="BR455" s="19"/>
      <c r="BS455" s="19"/>
      <c r="BT455" s="19"/>
      <c r="BU455" s="19"/>
      <c r="BV455" s="19"/>
      <c r="BW455" s="19"/>
      <c r="BX455" s="19"/>
      <c r="BY455" s="19"/>
      <c r="BZ455" s="19"/>
      <c r="CA455" s="19"/>
      <c r="CB455" s="19"/>
      <c r="CC455" s="19"/>
      <c r="CD455" s="19"/>
      <c r="CE455" s="19"/>
      <c r="CF455" s="19"/>
      <c r="CG455" s="19"/>
      <c r="CH455" s="19"/>
      <c r="CI455" s="19"/>
      <c r="CJ455" s="19">
        <f t="shared" si="218"/>
        <v>0</v>
      </c>
      <c r="CK455" s="19">
        <f t="shared" si="200"/>
        <v>0</v>
      </c>
      <c r="CL455" s="19">
        <f t="shared" si="219"/>
        <v>0</v>
      </c>
      <c r="CN455" s="38"/>
      <c r="CO455" s="38"/>
    </row>
    <row r="456" spans="1:93" ht="15.6" customHeight="1" x14ac:dyDescent="0.25">
      <c r="A456" s="22">
        <f t="shared" si="213"/>
        <v>447</v>
      </c>
      <c r="B456" s="226"/>
      <c r="C456" s="101" t="s">
        <v>376</v>
      </c>
      <c r="D456" s="89">
        <v>111</v>
      </c>
      <c r="E456" s="19">
        <v>-12730957.050136248</v>
      </c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>
        <f t="shared" si="217"/>
        <v>0</v>
      </c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  <c r="BP456" s="19"/>
      <c r="BQ456" s="19"/>
      <c r="BR456" s="19"/>
      <c r="BS456" s="19"/>
      <c r="BT456" s="19"/>
      <c r="BU456" s="19"/>
      <c r="BV456" s="19"/>
      <c r="BW456" s="19"/>
      <c r="BX456" s="19"/>
      <c r="BY456" s="19"/>
      <c r="BZ456" s="19"/>
      <c r="CA456" s="19"/>
      <c r="CB456" s="19"/>
      <c r="CC456" s="19"/>
      <c r="CD456" s="19"/>
      <c r="CE456" s="19"/>
      <c r="CF456" s="19"/>
      <c r="CG456" s="19"/>
      <c r="CH456" s="19"/>
      <c r="CI456" s="19"/>
      <c r="CJ456" s="19">
        <f t="shared" si="218"/>
        <v>0</v>
      </c>
      <c r="CK456" s="19">
        <f t="shared" si="200"/>
        <v>0</v>
      </c>
      <c r="CL456" s="19">
        <f t="shared" si="219"/>
        <v>-12730957.050136248</v>
      </c>
      <c r="CN456" s="38"/>
      <c r="CO456" s="38"/>
    </row>
    <row r="457" spans="1:93" x14ac:dyDescent="0.25">
      <c r="A457" s="22">
        <f t="shared" si="213"/>
        <v>448</v>
      </c>
      <c r="B457" s="208" t="s">
        <v>465</v>
      </c>
      <c r="C457" s="209"/>
      <c r="D457" s="210"/>
      <c r="E457" s="44">
        <f t="shared" ref="E457:CL457" si="220">SUM(E451:E456)</f>
        <v>-121978313.73820813</v>
      </c>
      <c r="F457" s="44">
        <f t="shared" si="220"/>
        <v>0</v>
      </c>
      <c r="G457" s="44">
        <f t="shared" si="220"/>
        <v>0</v>
      </c>
      <c r="H457" s="44">
        <f t="shared" si="220"/>
        <v>0</v>
      </c>
      <c r="I457" s="44">
        <f t="shared" si="220"/>
        <v>0</v>
      </c>
      <c r="J457" s="44">
        <f t="shared" si="220"/>
        <v>0</v>
      </c>
      <c r="K457" s="44">
        <f t="shared" si="220"/>
        <v>0</v>
      </c>
      <c r="L457" s="44">
        <f t="shared" si="220"/>
        <v>0</v>
      </c>
      <c r="M457" s="44">
        <f t="shared" si="220"/>
        <v>0</v>
      </c>
      <c r="N457" s="44">
        <f t="shared" si="220"/>
        <v>0</v>
      </c>
      <c r="O457" s="44">
        <f t="shared" si="220"/>
        <v>0</v>
      </c>
      <c r="P457" s="44">
        <f t="shared" si="220"/>
        <v>0</v>
      </c>
      <c r="Q457" s="44">
        <f t="shared" si="220"/>
        <v>0</v>
      </c>
      <c r="R457" s="44">
        <f t="shared" si="220"/>
        <v>0</v>
      </c>
      <c r="S457" s="44">
        <f t="shared" si="220"/>
        <v>0</v>
      </c>
      <c r="T457" s="44">
        <f t="shared" si="220"/>
        <v>0</v>
      </c>
      <c r="U457" s="44">
        <f t="shared" si="220"/>
        <v>0</v>
      </c>
      <c r="V457" s="44">
        <f t="shared" si="220"/>
        <v>0</v>
      </c>
      <c r="W457" s="44">
        <f t="shared" si="220"/>
        <v>0</v>
      </c>
      <c r="X457" s="44">
        <f t="shared" si="220"/>
        <v>24221601.846621875</v>
      </c>
      <c r="Y457" s="44">
        <f t="shared" si="220"/>
        <v>3688410.083829998</v>
      </c>
      <c r="Z457" s="44">
        <f t="shared" si="220"/>
        <v>0</v>
      </c>
      <c r="AA457" s="44">
        <f t="shared" si="220"/>
        <v>0</v>
      </c>
      <c r="AB457" s="44">
        <f t="shared" si="220"/>
        <v>0</v>
      </c>
      <c r="AC457" s="44">
        <f t="shared" si="220"/>
        <v>1571859.2689869136</v>
      </c>
      <c r="AD457" s="44">
        <f t="shared" si="220"/>
        <v>0</v>
      </c>
      <c r="AE457" s="44">
        <f t="shared" si="220"/>
        <v>0</v>
      </c>
      <c r="AF457" s="44">
        <f t="shared" si="220"/>
        <v>0</v>
      </c>
      <c r="AG457" s="44">
        <f t="shared" si="220"/>
        <v>0</v>
      </c>
      <c r="AH457" s="44">
        <f t="shared" si="220"/>
        <v>0</v>
      </c>
      <c r="AI457" s="44">
        <f t="shared" si="220"/>
        <v>0</v>
      </c>
      <c r="AJ457" s="44">
        <f t="shared" si="220"/>
        <v>0</v>
      </c>
      <c r="AK457" s="44">
        <f t="shared" si="220"/>
        <v>0</v>
      </c>
      <c r="AL457" s="44">
        <f t="shared" si="220"/>
        <v>0</v>
      </c>
      <c r="AM457" s="44">
        <f t="shared" si="220"/>
        <v>0</v>
      </c>
      <c r="AN457" s="44">
        <f t="shared" si="220"/>
        <v>0</v>
      </c>
      <c r="AO457" s="44">
        <f t="shared" si="220"/>
        <v>0</v>
      </c>
      <c r="AP457" s="44"/>
      <c r="AQ457" s="44">
        <f t="shared" si="220"/>
        <v>0</v>
      </c>
      <c r="AR457" s="44">
        <f t="shared" si="220"/>
        <v>0</v>
      </c>
      <c r="AS457" s="44">
        <f t="shared" si="220"/>
        <v>0</v>
      </c>
      <c r="AT457" s="44">
        <f t="shared" si="220"/>
        <v>0</v>
      </c>
      <c r="AU457" s="44">
        <f t="shared" si="220"/>
        <v>29481871.199438788</v>
      </c>
      <c r="AV457" s="44">
        <f t="shared" si="220"/>
        <v>0</v>
      </c>
      <c r="AW457" s="44">
        <f t="shared" si="220"/>
        <v>0</v>
      </c>
      <c r="AX457" s="44">
        <f t="shared" si="220"/>
        <v>0</v>
      </c>
      <c r="AY457" s="44">
        <f t="shared" si="220"/>
        <v>0</v>
      </c>
      <c r="AZ457" s="44">
        <f t="shared" si="220"/>
        <v>0</v>
      </c>
      <c r="BA457" s="44">
        <f t="shared" si="220"/>
        <v>0</v>
      </c>
      <c r="BB457" s="44">
        <f t="shared" si="220"/>
        <v>0</v>
      </c>
      <c r="BC457" s="44">
        <f t="shared" si="220"/>
        <v>0</v>
      </c>
      <c r="BD457" s="44">
        <f t="shared" si="220"/>
        <v>0</v>
      </c>
      <c r="BE457" s="44">
        <f t="shared" si="220"/>
        <v>0</v>
      </c>
      <c r="BF457" s="44">
        <f t="shared" si="220"/>
        <v>0</v>
      </c>
      <c r="BG457" s="44">
        <f t="shared" si="220"/>
        <v>0</v>
      </c>
      <c r="BH457" s="44">
        <f t="shared" si="220"/>
        <v>0</v>
      </c>
      <c r="BI457" s="44">
        <f t="shared" si="220"/>
        <v>0</v>
      </c>
      <c r="BJ457" s="44">
        <f t="shared" si="220"/>
        <v>0</v>
      </c>
      <c r="BK457" s="44">
        <f t="shared" si="220"/>
        <v>0</v>
      </c>
      <c r="BL457" s="44">
        <f t="shared" si="220"/>
        <v>0</v>
      </c>
      <c r="BM457" s="44">
        <f t="shared" si="220"/>
        <v>0</v>
      </c>
      <c r="BN457" s="44">
        <f t="shared" si="220"/>
        <v>0</v>
      </c>
      <c r="BO457" s="44">
        <f t="shared" si="220"/>
        <v>0</v>
      </c>
      <c r="BP457" s="44">
        <f t="shared" si="220"/>
        <v>0</v>
      </c>
      <c r="BQ457" s="44">
        <f t="shared" si="220"/>
        <v>0</v>
      </c>
      <c r="BR457" s="44">
        <f t="shared" si="220"/>
        <v>0</v>
      </c>
      <c r="BS457" s="44">
        <f t="shared" si="220"/>
        <v>-1571859.2689869136</v>
      </c>
      <c r="BT457" s="44">
        <f t="shared" si="220"/>
        <v>0</v>
      </c>
      <c r="BU457" s="44">
        <f t="shared" si="220"/>
        <v>0</v>
      </c>
      <c r="BV457" s="44">
        <f t="shared" si="220"/>
        <v>-15985910.801119998</v>
      </c>
      <c r="BW457" s="44">
        <f t="shared" si="220"/>
        <v>0</v>
      </c>
      <c r="BX457" s="44">
        <f t="shared" si="220"/>
        <v>-185866.22726000001</v>
      </c>
      <c r="BY457" s="44">
        <f t="shared" si="220"/>
        <v>0</v>
      </c>
      <c r="BZ457" s="44">
        <f t="shared" si="220"/>
        <v>0</v>
      </c>
      <c r="CA457" s="44">
        <f t="shared" si="220"/>
        <v>-256323.57136499998</v>
      </c>
      <c r="CB457" s="44">
        <f t="shared" si="220"/>
        <v>0</v>
      </c>
      <c r="CC457" s="44">
        <f t="shared" si="220"/>
        <v>0</v>
      </c>
      <c r="CD457" s="44">
        <f t="shared" si="220"/>
        <v>0</v>
      </c>
      <c r="CE457" s="44">
        <f t="shared" si="220"/>
        <v>0</v>
      </c>
      <c r="CF457" s="44">
        <f t="shared" si="220"/>
        <v>0</v>
      </c>
      <c r="CG457" s="44">
        <f t="shared" si="220"/>
        <v>0</v>
      </c>
      <c r="CH457" s="44">
        <f t="shared" si="220"/>
        <v>0</v>
      </c>
      <c r="CI457" s="44">
        <f t="shared" si="220"/>
        <v>0</v>
      </c>
      <c r="CJ457" s="44">
        <f t="shared" si="220"/>
        <v>-17999959.868731912</v>
      </c>
      <c r="CK457" s="44">
        <f t="shared" si="220"/>
        <v>11481911.330706876</v>
      </c>
      <c r="CL457" s="44">
        <f t="shared" si="220"/>
        <v>-110496402.40750125</v>
      </c>
      <c r="CN457" s="38"/>
      <c r="CO457" s="38"/>
    </row>
    <row r="458" spans="1:93" ht="32.25" customHeight="1" x14ac:dyDescent="0.25">
      <c r="A458" s="22">
        <f t="shared" si="213"/>
        <v>449</v>
      </c>
      <c r="B458" s="92" t="s">
        <v>467</v>
      </c>
      <c r="C458" s="99" t="s">
        <v>467</v>
      </c>
      <c r="D458" s="100">
        <v>114</v>
      </c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>
        <f>SUM(F458:AT458)</f>
        <v>0</v>
      </c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  <c r="BO458" s="19"/>
      <c r="BP458" s="19"/>
      <c r="BQ458" s="19"/>
      <c r="BR458" s="19"/>
      <c r="BS458" s="19"/>
      <c r="BT458" s="19"/>
      <c r="BU458" s="19"/>
      <c r="BV458" s="19"/>
      <c r="BW458" s="19"/>
      <c r="BX458" s="19"/>
      <c r="BY458" s="19"/>
      <c r="BZ458" s="19"/>
      <c r="CA458" s="19"/>
      <c r="CB458" s="19"/>
      <c r="CC458" s="19"/>
      <c r="CD458" s="19"/>
      <c r="CE458" s="19"/>
      <c r="CF458" s="19"/>
      <c r="CG458" s="19"/>
      <c r="CH458" s="19"/>
      <c r="CI458" s="19"/>
      <c r="CJ458" s="19">
        <f>SUM(AV458:CI458)</f>
        <v>0</v>
      </c>
      <c r="CK458" s="19">
        <f t="shared" si="200"/>
        <v>0</v>
      </c>
      <c r="CL458" s="19">
        <f>CK458+E458</f>
        <v>0</v>
      </c>
      <c r="CN458" s="38"/>
      <c r="CO458" s="38"/>
    </row>
    <row r="459" spans="1:93" x14ac:dyDescent="0.25">
      <c r="A459" s="22">
        <f t="shared" si="213"/>
        <v>450</v>
      </c>
      <c r="B459" s="208" t="s">
        <v>468</v>
      </c>
      <c r="C459" s="231"/>
      <c r="D459" s="232"/>
      <c r="E459" s="44">
        <f t="shared" ref="E459:CL459" si="221">SUM(E458)</f>
        <v>0</v>
      </c>
      <c r="F459" s="44">
        <f t="shared" si="221"/>
        <v>0</v>
      </c>
      <c r="G459" s="44">
        <f t="shared" si="221"/>
        <v>0</v>
      </c>
      <c r="H459" s="44">
        <f t="shared" si="221"/>
        <v>0</v>
      </c>
      <c r="I459" s="44">
        <f t="shared" si="221"/>
        <v>0</v>
      </c>
      <c r="J459" s="44">
        <f t="shared" si="221"/>
        <v>0</v>
      </c>
      <c r="K459" s="44">
        <f t="shared" si="221"/>
        <v>0</v>
      </c>
      <c r="L459" s="44">
        <f t="shared" si="221"/>
        <v>0</v>
      </c>
      <c r="M459" s="44">
        <f t="shared" si="221"/>
        <v>0</v>
      </c>
      <c r="N459" s="44">
        <f t="shared" si="221"/>
        <v>0</v>
      </c>
      <c r="O459" s="44">
        <f t="shared" si="221"/>
        <v>0</v>
      </c>
      <c r="P459" s="44">
        <f t="shared" si="221"/>
        <v>0</v>
      </c>
      <c r="Q459" s="44">
        <f t="shared" si="221"/>
        <v>0</v>
      </c>
      <c r="R459" s="44">
        <f t="shared" si="221"/>
        <v>0</v>
      </c>
      <c r="S459" s="44">
        <f t="shared" si="221"/>
        <v>0</v>
      </c>
      <c r="T459" s="44">
        <f t="shared" si="221"/>
        <v>0</v>
      </c>
      <c r="U459" s="44">
        <f t="shared" si="221"/>
        <v>0</v>
      </c>
      <c r="V459" s="44">
        <f t="shared" si="221"/>
        <v>0</v>
      </c>
      <c r="W459" s="44">
        <f t="shared" si="221"/>
        <v>0</v>
      </c>
      <c r="X459" s="44">
        <f t="shared" si="221"/>
        <v>0</v>
      </c>
      <c r="Y459" s="44">
        <f t="shared" si="221"/>
        <v>0</v>
      </c>
      <c r="Z459" s="44">
        <f t="shared" si="221"/>
        <v>0</v>
      </c>
      <c r="AA459" s="44">
        <f t="shared" si="221"/>
        <v>0</v>
      </c>
      <c r="AB459" s="44">
        <f t="shared" si="221"/>
        <v>0</v>
      </c>
      <c r="AC459" s="44">
        <f t="shared" si="221"/>
        <v>0</v>
      </c>
      <c r="AD459" s="44">
        <f t="shared" si="221"/>
        <v>0</v>
      </c>
      <c r="AE459" s="44">
        <f t="shared" si="221"/>
        <v>0</v>
      </c>
      <c r="AF459" s="44">
        <f t="shared" si="221"/>
        <v>0</v>
      </c>
      <c r="AG459" s="44">
        <f t="shared" si="221"/>
        <v>0</v>
      </c>
      <c r="AH459" s="44">
        <f t="shared" si="221"/>
        <v>0</v>
      </c>
      <c r="AI459" s="44">
        <f t="shared" si="221"/>
        <v>0</v>
      </c>
      <c r="AJ459" s="44">
        <f t="shared" si="221"/>
        <v>0</v>
      </c>
      <c r="AK459" s="44">
        <f t="shared" si="221"/>
        <v>0</v>
      </c>
      <c r="AL459" s="44">
        <f t="shared" si="221"/>
        <v>0</v>
      </c>
      <c r="AM459" s="44">
        <f t="shared" si="221"/>
        <v>0</v>
      </c>
      <c r="AN459" s="44">
        <f t="shared" si="221"/>
        <v>0</v>
      </c>
      <c r="AO459" s="44">
        <f t="shared" si="221"/>
        <v>0</v>
      </c>
      <c r="AP459" s="44"/>
      <c r="AQ459" s="44">
        <f t="shared" si="221"/>
        <v>0</v>
      </c>
      <c r="AR459" s="44">
        <f t="shared" si="221"/>
        <v>0</v>
      </c>
      <c r="AS459" s="44">
        <f t="shared" si="221"/>
        <v>0</v>
      </c>
      <c r="AT459" s="44">
        <f t="shared" si="221"/>
        <v>0</v>
      </c>
      <c r="AU459" s="44">
        <f t="shared" si="221"/>
        <v>0</v>
      </c>
      <c r="AV459" s="44">
        <f t="shared" si="221"/>
        <v>0</v>
      </c>
      <c r="AW459" s="44">
        <f t="shared" si="221"/>
        <v>0</v>
      </c>
      <c r="AX459" s="44">
        <f t="shared" si="221"/>
        <v>0</v>
      </c>
      <c r="AY459" s="44">
        <f t="shared" si="221"/>
        <v>0</v>
      </c>
      <c r="AZ459" s="44">
        <f t="shared" si="221"/>
        <v>0</v>
      </c>
      <c r="BA459" s="44">
        <f t="shared" si="221"/>
        <v>0</v>
      </c>
      <c r="BB459" s="44">
        <f t="shared" si="221"/>
        <v>0</v>
      </c>
      <c r="BC459" s="44">
        <f t="shared" si="221"/>
        <v>0</v>
      </c>
      <c r="BD459" s="44">
        <f t="shared" si="221"/>
        <v>0</v>
      </c>
      <c r="BE459" s="44">
        <f t="shared" si="221"/>
        <v>0</v>
      </c>
      <c r="BF459" s="44">
        <f t="shared" si="221"/>
        <v>0</v>
      </c>
      <c r="BG459" s="44">
        <f t="shared" si="221"/>
        <v>0</v>
      </c>
      <c r="BH459" s="44">
        <f t="shared" si="221"/>
        <v>0</v>
      </c>
      <c r="BI459" s="44">
        <f t="shared" si="221"/>
        <v>0</v>
      </c>
      <c r="BJ459" s="44">
        <f t="shared" si="221"/>
        <v>0</v>
      </c>
      <c r="BK459" s="44">
        <f t="shared" si="221"/>
        <v>0</v>
      </c>
      <c r="BL459" s="44">
        <f t="shared" si="221"/>
        <v>0</v>
      </c>
      <c r="BM459" s="44">
        <f t="shared" si="221"/>
        <v>0</v>
      </c>
      <c r="BN459" s="44">
        <f t="shared" si="221"/>
        <v>0</v>
      </c>
      <c r="BO459" s="44">
        <f t="shared" si="221"/>
        <v>0</v>
      </c>
      <c r="BP459" s="44">
        <f t="shared" si="221"/>
        <v>0</v>
      </c>
      <c r="BQ459" s="44">
        <f t="shared" si="221"/>
        <v>0</v>
      </c>
      <c r="BR459" s="44">
        <f t="shared" si="221"/>
        <v>0</v>
      </c>
      <c r="BS459" s="44">
        <f t="shared" si="221"/>
        <v>0</v>
      </c>
      <c r="BT459" s="44">
        <f t="shared" si="221"/>
        <v>0</v>
      </c>
      <c r="BU459" s="44">
        <f t="shared" si="221"/>
        <v>0</v>
      </c>
      <c r="BV459" s="44">
        <f t="shared" si="221"/>
        <v>0</v>
      </c>
      <c r="BW459" s="44">
        <f t="shared" si="221"/>
        <v>0</v>
      </c>
      <c r="BX459" s="44">
        <f t="shared" si="221"/>
        <v>0</v>
      </c>
      <c r="BY459" s="44">
        <f t="shared" si="221"/>
        <v>0</v>
      </c>
      <c r="BZ459" s="44">
        <f t="shared" si="221"/>
        <v>0</v>
      </c>
      <c r="CA459" s="44">
        <f t="shared" si="221"/>
        <v>0</v>
      </c>
      <c r="CB459" s="44">
        <f t="shared" si="221"/>
        <v>0</v>
      </c>
      <c r="CC459" s="44">
        <f t="shared" si="221"/>
        <v>0</v>
      </c>
      <c r="CD459" s="44">
        <f t="shared" si="221"/>
        <v>0</v>
      </c>
      <c r="CE459" s="44">
        <f t="shared" si="221"/>
        <v>0</v>
      </c>
      <c r="CF459" s="44">
        <f t="shared" si="221"/>
        <v>0</v>
      </c>
      <c r="CG459" s="44">
        <f t="shared" si="221"/>
        <v>0</v>
      </c>
      <c r="CH459" s="44">
        <f t="shared" si="221"/>
        <v>0</v>
      </c>
      <c r="CI459" s="44">
        <f t="shared" si="221"/>
        <v>0</v>
      </c>
      <c r="CJ459" s="44">
        <f t="shared" si="221"/>
        <v>0</v>
      </c>
      <c r="CK459" s="44">
        <f t="shared" si="221"/>
        <v>0</v>
      </c>
      <c r="CL459" s="44">
        <f t="shared" si="221"/>
        <v>0</v>
      </c>
      <c r="CN459" s="38"/>
      <c r="CO459" s="38"/>
    </row>
    <row r="460" spans="1:93" ht="32.25" customHeight="1" x14ac:dyDescent="0.25">
      <c r="A460" s="22">
        <f t="shared" si="213"/>
        <v>451</v>
      </c>
      <c r="B460" s="92" t="s">
        <v>469</v>
      </c>
      <c r="C460" s="99" t="s">
        <v>469</v>
      </c>
      <c r="D460" s="100">
        <v>115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>
        <f>SUM(F460:AT460)</f>
        <v>0</v>
      </c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  <c r="BO460" s="19"/>
      <c r="BP460" s="19"/>
      <c r="BQ460" s="19"/>
      <c r="BR460" s="19"/>
      <c r="BS460" s="19"/>
      <c r="BT460" s="19"/>
      <c r="BU460" s="19"/>
      <c r="BV460" s="19"/>
      <c r="BW460" s="19"/>
      <c r="BX460" s="19"/>
      <c r="BY460" s="19"/>
      <c r="BZ460" s="19"/>
      <c r="CA460" s="19"/>
      <c r="CB460" s="19"/>
      <c r="CC460" s="19"/>
      <c r="CD460" s="19"/>
      <c r="CE460" s="19"/>
      <c r="CF460" s="19"/>
      <c r="CG460" s="19"/>
      <c r="CH460" s="19"/>
      <c r="CI460" s="19"/>
      <c r="CJ460" s="19">
        <f>SUM(AV460:CI460)</f>
        <v>0</v>
      </c>
      <c r="CK460" s="19">
        <f t="shared" si="200"/>
        <v>0</v>
      </c>
      <c r="CL460" s="19">
        <f>CK460+E460</f>
        <v>0</v>
      </c>
      <c r="CN460" s="38"/>
      <c r="CO460" s="38"/>
    </row>
    <row r="461" spans="1:93" x14ac:dyDescent="0.25">
      <c r="A461" s="22">
        <f t="shared" si="213"/>
        <v>452</v>
      </c>
      <c r="B461" s="203" t="s">
        <v>470</v>
      </c>
      <c r="C461" s="204"/>
      <c r="D461" s="205"/>
      <c r="E461" s="44">
        <f t="shared" ref="E461:CL461" si="222">SUM(E460)</f>
        <v>0</v>
      </c>
      <c r="F461" s="44">
        <f t="shared" si="222"/>
        <v>0</v>
      </c>
      <c r="G461" s="44">
        <f t="shared" si="222"/>
        <v>0</v>
      </c>
      <c r="H461" s="44">
        <f t="shared" si="222"/>
        <v>0</v>
      </c>
      <c r="I461" s="44">
        <f t="shared" si="222"/>
        <v>0</v>
      </c>
      <c r="J461" s="44">
        <f t="shared" si="222"/>
        <v>0</v>
      </c>
      <c r="K461" s="44">
        <f t="shared" si="222"/>
        <v>0</v>
      </c>
      <c r="L461" s="44">
        <f t="shared" si="222"/>
        <v>0</v>
      </c>
      <c r="M461" s="44">
        <f t="shared" si="222"/>
        <v>0</v>
      </c>
      <c r="N461" s="44">
        <f t="shared" si="222"/>
        <v>0</v>
      </c>
      <c r="O461" s="44">
        <f t="shared" si="222"/>
        <v>0</v>
      </c>
      <c r="P461" s="44">
        <f t="shared" si="222"/>
        <v>0</v>
      </c>
      <c r="Q461" s="44">
        <f t="shared" si="222"/>
        <v>0</v>
      </c>
      <c r="R461" s="44">
        <f t="shared" si="222"/>
        <v>0</v>
      </c>
      <c r="S461" s="44">
        <f t="shared" si="222"/>
        <v>0</v>
      </c>
      <c r="T461" s="44">
        <f t="shared" si="222"/>
        <v>0</v>
      </c>
      <c r="U461" s="44">
        <f t="shared" si="222"/>
        <v>0</v>
      </c>
      <c r="V461" s="44">
        <f t="shared" si="222"/>
        <v>0</v>
      </c>
      <c r="W461" s="44">
        <f t="shared" si="222"/>
        <v>0</v>
      </c>
      <c r="X461" s="44">
        <f t="shared" si="222"/>
        <v>0</v>
      </c>
      <c r="Y461" s="44">
        <f t="shared" si="222"/>
        <v>0</v>
      </c>
      <c r="Z461" s="44">
        <f t="shared" si="222"/>
        <v>0</v>
      </c>
      <c r="AA461" s="44">
        <f t="shared" si="222"/>
        <v>0</v>
      </c>
      <c r="AB461" s="44">
        <f t="shared" si="222"/>
        <v>0</v>
      </c>
      <c r="AC461" s="44">
        <f t="shared" si="222"/>
        <v>0</v>
      </c>
      <c r="AD461" s="44">
        <f t="shared" si="222"/>
        <v>0</v>
      </c>
      <c r="AE461" s="44">
        <f t="shared" si="222"/>
        <v>0</v>
      </c>
      <c r="AF461" s="44">
        <f t="shared" si="222"/>
        <v>0</v>
      </c>
      <c r="AG461" s="44">
        <f t="shared" si="222"/>
        <v>0</v>
      </c>
      <c r="AH461" s="44">
        <f t="shared" si="222"/>
        <v>0</v>
      </c>
      <c r="AI461" s="44">
        <f t="shared" si="222"/>
        <v>0</v>
      </c>
      <c r="AJ461" s="44">
        <f t="shared" si="222"/>
        <v>0</v>
      </c>
      <c r="AK461" s="44">
        <f t="shared" si="222"/>
        <v>0</v>
      </c>
      <c r="AL461" s="44">
        <f t="shared" si="222"/>
        <v>0</v>
      </c>
      <c r="AM461" s="44">
        <f t="shared" si="222"/>
        <v>0</v>
      </c>
      <c r="AN461" s="44">
        <f t="shared" si="222"/>
        <v>0</v>
      </c>
      <c r="AO461" s="44">
        <f t="shared" si="222"/>
        <v>0</v>
      </c>
      <c r="AP461" s="44"/>
      <c r="AQ461" s="44">
        <f t="shared" si="222"/>
        <v>0</v>
      </c>
      <c r="AR461" s="44">
        <f t="shared" si="222"/>
        <v>0</v>
      </c>
      <c r="AS461" s="44">
        <f t="shared" si="222"/>
        <v>0</v>
      </c>
      <c r="AT461" s="44">
        <f t="shared" si="222"/>
        <v>0</v>
      </c>
      <c r="AU461" s="44">
        <f t="shared" si="222"/>
        <v>0</v>
      </c>
      <c r="AV461" s="44">
        <f t="shared" si="222"/>
        <v>0</v>
      </c>
      <c r="AW461" s="44">
        <f t="shared" si="222"/>
        <v>0</v>
      </c>
      <c r="AX461" s="44">
        <f t="shared" si="222"/>
        <v>0</v>
      </c>
      <c r="AY461" s="44">
        <f t="shared" si="222"/>
        <v>0</v>
      </c>
      <c r="AZ461" s="44">
        <f t="shared" si="222"/>
        <v>0</v>
      </c>
      <c r="BA461" s="44">
        <f t="shared" si="222"/>
        <v>0</v>
      </c>
      <c r="BB461" s="44">
        <f t="shared" si="222"/>
        <v>0</v>
      </c>
      <c r="BC461" s="44">
        <f t="shared" si="222"/>
        <v>0</v>
      </c>
      <c r="BD461" s="44">
        <f t="shared" si="222"/>
        <v>0</v>
      </c>
      <c r="BE461" s="44">
        <f t="shared" si="222"/>
        <v>0</v>
      </c>
      <c r="BF461" s="44">
        <f t="shared" si="222"/>
        <v>0</v>
      </c>
      <c r="BG461" s="44">
        <f t="shared" si="222"/>
        <v>0</v>
      </c>
      <c r="BH461" s="44">
        <f t="shared" si="222"/>
        <v>0</v>
      </c>
      <c r="BI461" s="44">
        <f t="shared" si="222"/>
        <v>0</v>
      </c>
      <c r="BJ461" s="44">
        <f t="shared" si="222"/>
        <v>0</v>
      </c>
      <c r="BK461" s="44">
        <f t="shared" si="222"/>
        <v>0</v>
      </c>
      <c r="BL461" s="44">
        <f t="shared" si="222"/>
        <v>0</v>
      </c>
      <c r="BM461" s="44">
        <f t="shared" si="222"/>
        <v>0</v>
      </c>
      <c r="BN461" s="44">
        <f t="shared" si="222"/>
        <v>0</v>
      </c>
      <c r="BO461" s="44">
        <f t="shared" si="222"/>
        <v>0</v>
      </c>
      <c r="BP461" s="44">
        <f t="shared" si="222"/>
        <v>0</v>
      </c>
      <c r="BQ461" s="44">
        <f t="shared" si="222"/>
        <v>0</v>
      </c>
      <c r="BR461" s="44">
        <f t="shared" si="222"/>
        <v>0</v>
      </c>
      <c r="BS461" s="44">
        <f t="shared" si="222"/>
        <v>0</v>
      </c>
      <c r="BT461" s="44">
        <f t="shared" si="222"/>
        <v>0</v>
      </c>
      <c r="BU461" s="44">
        <f t="shared" si="222"/>
        <v>0</v>
      </c>
      <c r="BV461" s="44">
        <f t="shared" si="222"/>
        <v>0</v>
      </c>
      <c r="BW461" s="44">
        <f t="shared" si="222"/>
        <v>0</v>
      </c>
      <c r="BX461" s="44">
        <f t="shared" si="222"/>
        <v>0</v>
      </c>
      <c r="BY461" s="44">
        <f t="shared" si="222"/>
        <v>0</v>
      </c>
      <c r="BZ461" s="44">
        <f t="shared" si="222"/>
        <v>0</v>
      </c>
      <c r="CA461" s="44">
        <f t="shared" si="222"/>
        <v>0</v>
      </c>
      <c r="CB461" s="44">
        <f t="shared" si="222"/>
        <v>0</v>
      </c>
      <c r="CC461" s="44">
        <f t="shared" si="222"/>
        <v>0</v>
      </c>
      <c r="CD461" s="44">
        <f t="shared" si="222"/>
        <v>0</v>
      </c>
      <c r="CE461" s="44">
        <f t="shared" si="222"/>
        <v>0</v>
      </c>
      <c r="CF461" s="44">
        <f t="shared" si="222"/>
        <v>0</v>
      </c>
      <c r="CG461" s="44">
        <f t="shared" si="222"/>
        <v>0</v>
      </c>
      <c r="CH461" s="44">
        <f t="shared" si="222"/>
        <v>0</v>
      </c>
      <c r="CI461" s="44">
        <f t="shared" si="222"/>
        <v>0</v>
      </c>
      <c r="CJ461" s="44">
        <f t="shared" si="222"/>
        <v>0</v>
      </c>
      <c r="CK461" s="44">
        <f t="shared" si="222"/>
        <v>0</v>
      </c>
      <c r="CL461" s="44">
        <f t="shared" si="222"/>
        <v>0</v>
      </c>
      <c r="CN461" s="38"/>
      <c r="CO461" s="38"/>
    </row>
    <row r="462" spans="1:93" x14ac:dyDescent="0.25">
      <c r="A462" s="22">
        <f t="shared" si="213"/>
        <v>453</v>
      </c>
      <c r="B462" s="200" t="s">
        <v>471</v>
      </c>
      <c r="C462" s="86" t="s">
        <v>472</v>
      </c>
      <c r="D462" s="87">
        <v>117.1</v>
      </c>
      <c r="E462" s="19">
        <v>8783942.6300000008</v>
      </c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>
        <v>0</v>
      </c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>
        <f>SUM(F462:AT462)</f>
        <v>0</v>
      </c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  <c r="BO462" s="19"/>
      <c r="BP462" s="19"/>
      <c r="BQ462" s="19"/>
      <c r="BR462" s="19"/>
      <c r="BS462" s="19"/>
      <c r="BT462" s="19"/>
      <c r="BU462" s="19"/>
      <c r="BV462" s="19"/>
      <c r="BW462" s="19"/>
      <c r="BX462" s="19"/>
      <c r="BY462" s="19"/>
      <c r="BZ462" s="19"/>
      <c r="CA462" s="19"/>
      <c r="CB462" s="19"/>
      <c r="CC462" s="19"/>
      <c r="CD462" s="19"/>
      <c r="CE462" s="19"/>
      <c r="CF462" s="19"/>
      <c r="CG462" s="19"/>
      <c r="CH462" s="19"/>
      <c r="CI462" s="19"/>
      <c r="CJ462" s="19">
        <f>SUM(AV462:CI462)</f>
        <v>0</v>
      </c>
      <c r="CK462" s="19">
        <f t="shared" si="200"/>
        <v>0</v>
      </c>
      <c r="CL462" s="19">
        <f>CK462+E462</f>
        <v>8783942.6300000008</v>
      </c>
      <c r="CN462" s="38"/>
      <c r="CO462" s="38"/>
    </row>
    <row r="463" spans="1:93" x14ac:dyDescent="0.25">
      <c r="A463" s="22">
        <f t="shared" si="213"/>
        <v>454</v>
      </c>
      <c r="B463" s="201"/>
      <c r="C463" s="88" t="s">
        <v>473</v>
      </c>
      <c r="D463" s="89">
        <v>117.2</v>
      </c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>
        <f>SUM(F463:AT463)</f>
        <v>0</v>
      </c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  <c r="BO463" s="19"/>
      <c r="BP463" s="19"/>
      <c r="BQ463" s="19"/>
      <c r="BR463" s="19"/>
      <c r="BS463" s="19"/>
      <c r="BT463" s="19"/>
      <c r="BU463" s="19"/>
      <c r="BV463" s="19"/>
      <c r="BW463" s="19"/>
      <c r="BX463" s="19"/>
      <c r="BY463" s="19"/>
      <c r="BZ463" s="19"/>
      <c r="CA463" s="19"/>
      <c r="CB463" s="19"/>
      <c r="CC463" s="19"/>
      <c r="CD463" s="19"/>
      <c r="CE463" s="19"/>
      <c r="CF463" s="19"/>
      <c r="CG463" s="19"/>
      <c r="CH463" s="19"/>
      <c r="CI463" s="19"/>
      <c r="CJ463" s="19">
        <f>SUM(AV463:CI463)</f>
        <v>0</v>
      </c>
      <c r="CK463" s="19">
        <f t="shared" si="200"/>
        <v>0</v>
      </c>
      <c r="CL463" s="19">
        <f>CK463+E463</f>
        <v>0</v>
      </c>
      <c r="CN463" s="38"/>
      <c r="CO463" s="38"/>
    </row>
    <row r="464" spans="1:93" x14ac:dyDescent="0.25">
      <c r="A464" s="22">
        <f t="shared" si="213"/>
        <v>455</v>
      </c>
      <c r="B464" s="201"/>
      <c r="C464" s="88" t="s">
        <v>474</v>
      </c>
      <c r="D464" s="89">
        <v>117.3</v>
      </c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>
        <f>SUM(F464:AT464)</f>
        <v>0</v>
      </c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  <c r="BO464" s="19"/>
      <c r="BP464" s="19"/>
      <c r="BQ464" s="19"/>
      <c r="BR464" s="19"/>
      <c r="BS464" s="19"/>
      <c r="BT464" s="19"/>
      <c r="BU464" s="19"/>
      <c r="BV464" s="19"/>
      <c r="BW464" s="19"/>
      <c r="BX464" s="19"/>
      <c r="BY464" s="19"/>
      <c r="BZ464" s="19"/>
      <c r="CA464" s="19"/>
      <c r="CB464" s="19"/>
      <c r="CC464" s="19"/>
      <c r="CD464" s="19"/>
      <c r="CE464" s="19"/>
      <c r="CF464" s="19"/>
      <c r="CG464" s="19"/>
      <c r="CH464" s="19"/>
      <c r="CI464" s="19"/>
      <c r="CJ464" s="19">
        <f>SUM(AV464:CI464)</f>
        <v>0</v>
      </c>
      <c r="CK464" s="19">
        <f t="shared" si="200"/>
        <v>0</v>
      </c>
      <c r="CL464" s="19">
        <f>CK464+E464</f>
        <v>0</v>
      </c>
      <c r="CN464" s="38"/>
      <c r="CO464" s="38"/>
    </row>
    <row r="465" spans="1:93" x14ac:dyDescent="0.25">
      <c r="A465" s="22">
        <f t="shared" si="213"/>
        <v>456</v>
      </c>
      <c r="B465" s="202"/>
      <c r="C465" s="90" t="s">
        <v>475</v>
      </c>
      <c r="D465" s="91">
        <v>117.4</v>
      </c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>
        <f>SUM(F465:AT465)</f>
        <v>0</v>
      </c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  <c r="BO465" s="19"/>
      <c r="BP465" s="19"/>
      <c r="BQ465" s="19"/>
      <c r="BR465" s="19"/>
      <c r="BS465" s="19"/>
      <c r="BT465" s="19"/>
      <c r="BU465" s="19"/>
      <c r="BV465" s="19"/>
      <c r="BW465" s="19"/>
      <c r="BX465" s="19"/>
      <c r="BY465" s="19"/>
      <c r="BZ465" s="19"/>
      <c r="CA465" s="19"/>
      <c r="CB465" s="19"/>
      <c r="CC465" s="19"/>
      <c r="CD465" s="19"/>
      <c r="CE465" s="19"/>
      <c r="CF465" s="19"/>
      <c r="CG465" s="19"/>
      <c r="CH465" s="19"/>
      <c r="CI465" s="19"/>
      <c r="CJ465" s="19">
        <f>SUM(AV465:CI465)</f>
        <v>0</v>
      </c>
      <c r="CK465" s="19">
        <f t="shared" si="200"/>
        <v>0</v>
      </c>
      <c r="CL465" s="19">
        <f>CK465+E465</f>
        <v>0</v>
      </c>
      <c r="CN465" s="38"/>
      <c r="CO465" s="38"/>
    </row>
    <row r="466" spans="1:93" ht="15.6" customHeight="1" x14ac:dyDescent="0.25">
      <c r="A466" s="22">
        <f t="shared" si="213"/>
        <v>457</v>
      </c>
      <c r="B466" s="203" t="s">
        <v>476</v>
      </c>
      <c r="C466" s="204"/>
      <c r="D466" s="205"/>
      <c r="E466" s="44">
        <f t="shared" ref="E466:CJ466" si="223">SUM(E462:E465)</f>
        <v>8783942.6300000008</v>
      </c>
      <c r="F466" s="44">
        <f t="shared" si="223"/>
        <v>0</v>
      </c>
      <c r="G466" s="44">
        <f t="shared" si="223"/>
        <v>0</v>
      </c>
      <c r="H466" s="44">
        <f t="shared" si="223"/>
        <v>0</v>
      </c>
      <c r="I466" s="44">
        <f t="shared" si="223"/>
        <v>0</v>
      </c>
      <c r="J466" s="44">
        <f t="shared" si="223"/>
        <v>0</v>
      </c>
      <c r="K466" s="44">
        <f t="shared" si="223"/>
        <v>0</v>
      </c>
      <c r="L466" s="44">
        <f t="shared" si="223"/>
        <v>0</v>
      </c>
      <c r="M466" s="44">
        <f t="shared" si="223"/>
        <v>0</v>
      </c>
      <c r="N466" s="44">
        <f t="shared" si="223"/>
        <v>0</v>
      </c>
      <c r="O466" s="44">
        <f t="shared" si="223"/>
        <v>0</v>
      </c>
      <c r="P466" s="44">
        <f t="shared" si="223"/>
        <v>0</v>
      </c>
      <c r="Q466" s="44">
        <f t="shared" si="223"/>
        <v>0</v>
      </c>
      <c r="R466" s="44">
        <f t="shared" si="223"/>
        <v>0</v>
      </c>
      <c r="S466" s="44">
        <f t="shared" si="223"/>
        <v>0</v>
      </c>
      <c r="T466" s="44">
        <f t="shared" si="223"/>
        <v>0</v>
      </c>
      <c r="U466" s="44">
        <f t="shared" si="223"/>
        <v>0</v>
      </c>
      <c r="V466" s="44">
        <f t="shared" si="223"/>
        <v>0</v>
      </c>
      <c r="W466" s="44">
        <f t="shared" si="223"/>
        <v>0</v>
      </c>
      <c r="X466" s="44">
        <f t="shared" si="223"/>
        <v>0</v>
      </c>
      <c r="Y466" s="44">
        <f t="shared" si="223"/>
        <v>0</v>
      </c>
      <c r="Z466" s="44">
        <f t="shared" si="223"/>
        <v>0</v>
      </c>
      <c r="AA466" s="44">
        <f t="shared" si="223"/>
        <v>0</v>
      </c>
      <c r="AB466" s="44">
        <f t="shared" si="223"/>
        <v>0</v>
      </c>
      <c r="AC466" s="44">
        <f t="shared" si="223"/>
        <v>0</v>
      </c>
      <c r="AD466" s="44">
        <f t="shared" si="223"/>
        <v>0</v>
      </c>
      <c r="AE466" s="44">
        <f t="shared" si="223"/>
        <v>0</v>
      </c>
      <c r="AF466" s="44">
        <f t="shared" si="223"/>
        <v>0</v>
      </c>
      <c r="AG466" s="44">
        <f t="shared" si="223"/>
        <v>0</v>
      </c>
      <c r="AH466" s="44">
        <f t="shared" si="223"/>
        <v>0</v>
      </c>
      <c r="AI466" s="44">
        <f t="shared" si="223"/>
        <v>0</v>
      </c>
      <c r="AJ466" s="44">
        <f t="shared" si="223"/>
        <v>0</v>
      </c>
      <c r="AK466" s="44">
        <f t="shared" si="223"/>
        <v>0</v>
      </c>
      <c r="AL466" s="44">
        <f t="shared" si="223"/>
        <v>0</v>
      </c>
      <c r="AM466" s="44">
        <f t="shared" si="223"/>
        <v>0</v>
      </c>
      <c r="AN466" s="44">
        <f t="shared" si="223"/>
        <v>0</v>
      </c>
      <c r="AO466" s="44">
        <f t="shared" si="223"/>
        <v>0</v>
      </c>
      <c r="AP466" s="44"/>
      <c r="AQ466" s="44">
        <f t="shared" si="223"/>
        <v>0</v>
      </c>
      <c r="AR466" s="44">
        <f t="shared" si="223"/>
        <v>0</v>
      </c>
      <c r="AS466" s="44">
        <f t="shared" si="223"/>
        <v>0</v>
      </c>
      <c r="AT466" s="44">
        <f t="shared" si="223"/>
        <v>0</v>
      </c>
      <c r="AU466" s="44">
        <f t="shared" si="223"/>
        <v>0</v>
      </c>
      <c r="AV466" s="44">
        <f t="shared" si="223"/>
        <v>0</v>
      </c>
      <c r="AW466" s="44">
        <f t="shared" si="223"/>
        <v>0</v>
      </c>
      <c r="AX466" s="44">
        <f t="shared" si="223"/>
        <v>0</v>
      </c>
      <c r="AY466" s="44">
        <f t="shared" si="223"/>
        <v>0</v>
      </c>
      <c r="AZ466" s="44">
        <f t="shared" si="223"/>
        <v>0</v>
      </c>
      <c r="BA466" s="44">
        <f t="shared" si="223"/>
        <v>0</v>
      </c>
      <c r="BB466" s="44">
        <f t="shared" si="223"/>
        <v>0</v>
      </c>
      <c r="BC466" s="44">
        <f t="shared" si="223"/>
        <v>0</v>
      </c>
      <c r="BD466" s="44">
        <f t="shared" si="223"/>
        <v>0</v>
      </c>
      <c r="BE466" s="44">
        <f t="shared" si="223"/>
        <v>0</v>
      </c>
      <c r="BF466" s="44">
        <f t="shared" si="223"/>
        <v>0</v>
      </c>
      <c r="BG466" s="44">
        <f t="shared" si="223"/>
        <v>0</v>
      </c>
      <c r="BH466" s="44">
        <f t="shared" si="223"/>
        <v>0</v>
      </c>
      <c r="BI466" s="44">
        <f t="shared" si="223"/>
        <v>0</v>
      </c>
      <c r="BJ466" s="44">
        <f t="shared" si="223"/>
        <v>0</v>
      </c>
      <c r="BK466" s="44">
        <f t="shared" si="223"/>
        <v>0</v>
      </c>
      <c r="BL466" s="44">
        <f t="shared" si="223"/>
        <v>0</v>
      </c>
      <c r="BM466" s="44">
        <f t="shared" si="223"/>
        <v>0</v>
      </c>
      <c r="BN466" s="44">
        <f t="shared" si="223"/>
        <v>0</v>
      </c>
      <c r="BO466" s="44">
        <f t="shared" si="223"/>
        <v>0</v>
      </c>
      <c r="BP466" s="44">
        <f t="shared" si="223"/>
        <v>0</v>
      </c>
      <c r="BQ466" s="44">
        <f t="shared" si="223"/>
        <v>0</v>
      </c>
      <c r="BR466" s="44">
        <f t="shared" si="223"/>
        <v>0</v>
      </c>
      <c r="BS466" s="44">
        <f t="shared" si="223"/>
        <v>0</v>
      </c>
      <c r="BT466" s="44">
        <f t="shared" si="223"/>
        <v>0</v>
      </c>
      <c r="BU466" s="44">
        <f t="shared" si="223"/>
        <v>0</v>
      </c>
      <c r="BV466" s="44">
        <f t="shared" si="223"/>
        <v>0</v>
      </c>
      <c r="BW466" s="44">
        <f t="shared" si="223"/>
        <v>0</v>
      </c>
      <c r="BX466" s="44">
        <f t="shared" si="223"/>
        <v>0</v>
      </c>
      <c r="BY466" s="44">
        <f t="shared" si="223"/>
        <v>0</v>
      </c>
      <c r="BZ466" s="44">
        <f t="shared" si="223"/>
        <v>0</v>
      </c>
      <c r="CA466" s="44">
        <f t="shared" si="223"/>
        <v>0</v>
      </c>
      <c r="CB466" s="44">
        <f t="shared" si="223"/>
        <v>0</v>
      </c>
      <c r="CC466" s="44">
        <f t="shared" si="223"/>
        <v>0</v>
      </c>
      <c r="CD466" s="44">
        <f t="shared" si="223"/>
        <v>0</v>
      </c>
      <c r="CE466" s="44">
        <f t="shared" si="223"/>
        <v>0</v>
      </c>
      <c r="CF466" s="44">
        <f t="shared" si="223"/>
        <v>0</v>
      </c>
      <c r="CG466" s="44">
        <f t="shared" si="223"/>
        <v>0</v>
      </c>
      <c r="CH466" s="44">
        <f t="shared" si="223"/>
        <v>0</v>
      </c>
      <c r="CI466" s="44">
        <f t="shared" si="223"/>
        <v>0</v>
      </c>
      <c r="CJ466" s="44">
        <f t="shared" si="223"/>
        <v>0</v>
      </c>
      <c r="CK466" s="44">
        <f t="shared" ref="CK466:CL466" si="224">SUM(CK462:CK465)</f>
        <v>0</v>
      </c>
      <c r="CL466" s="44">
        <f t="shared" si="224"/>
        <v>8783942.6300000008</v>
      </c>
      <c r="CN466" s="38"/>
      <c r="CO466" s="38"/>
    </row>
    <row r="467" spans="1:93" ht="16.5" thickBot="1" x14ac:dyDescent="0.3">
      <c r="A467" s="22">
        <f t="shared" si="213"/>
        <v>458</v>
      </c>
      <c r="B467" s="206" t="s">
        <v>477</v>
      </c>
      <c r="C467" s="206"/>
      <c r="D467" s="207"/>
      <c r="E467" s="102">
        <f t="shared" ref="E467:AT467" si="225">+E338+E361+E363+E450+E457+E459+E461+E466</f>
        <v>3432336336.5078149</v>
      </c>
      <c r="F467" s="102">
        <f t="shared" si="225"/>
        <v>0</v>
      </c>
      <c r="G467" s="102">
        <f t="shared" si="225"/>
        <v>0</v>
      </c>
      <c r="H467" s="102">
        <f t="shared" si="225"/>
        <v>0</v>
      </c>
      <c r="I467" s="102">
        <f t="shared" si="225"/>
        <v>0</v>
      </c>
      <c r="J467" s="102">
        <f t="shared" si="225"/>
        <v>0</v>
      </c>
      <c r="K467" s="102">
        <f t="shared" si="225"/>
        <v>0</v>
      </c>
      <c r="L467" s="102">
        <f t="shared" si="225"/>
        <v>0</v>
      </c>
      <c r="M467" s="102">
        <f t="shared" si="225"/>
        <v>0</v>
      </c>
      <c r="N467" s="102">
        <f t="shared" si="225"/>
        <v>0</v>
      </c>
      <c r="O467" s="102">
        <f t="shared" si="225"/>
        <v>0</v>
      </c>
      <c r="P467" s="102">
        <f t="shared" si="225"/>
        <v>0</v>
      </c>
      <c r="Q467" s="102">
        <f t="shared" si="225"/>
        <v>0</v>
      </c>
      <c r="R467" s="102">
        <f t="shared" si="225"/>
        <v>0</v>
      </c>
      <c r="S467" s="102">
        <f t="shared" si="225"/>
        <v>0</v>
      </c>
      <c r="T467" s="102">
        <f t="shared" si="225"/>
        <v>0</v>
      </c>
      <c r="U467" s="102">
        <f t="shared" si="225"/>
        <v>0</v>
      </c>
      <c r="V467" s="102">
        <f t="shared" si="225"/>
        <v>0</v>
      </c>
      <c r="W467" s="102">
        <f t="shared" si="225"/>
        <v>0</v>
      </c>
      <c r="X467" s="102">
        <f t="shared" si="225"/>
        <v>50760196.738614902</v>
      </c>
      <c r="Y467" s="102">
        <f t="shared" si="225"/>
        <v>-8638418.5426063463</v>
      </c>
      <c r="Z467" s="102">
        <f t="shared" si="225"/>
        <v>0</v>
      </c>
      <c r="AA467" s="102">
        <f t="shared" si="225"/>
        <v>0</v>
      </c>
      <c r="AB467" s="102">
        <f t="shared" si="225"/>
        <v>0</v>
      </c>
      <c r="AC467" s="102">
        <f t="shared" si="225"/>
        <v>-65981618.110027984</v>
      </c>
      <c r="AD467" s="102">
        <f t="shared" si="225"/>
        <v>0</v>
      </c>
      <c r="AE467" s="102">
        <f t="shared" si="225"/>
        <v>0</v>
      </c>
      <c r="AF467" s="102">
        <f t="shared" si="225"/>
        <v>0</v>
      </c>
      <c r="AG467" s="102">
        <f t="shared" si="225"/>
        <v>0</v>
      </c>
      <c r="AH467" s="102">
        <f t="shared" si="225"/>
        <v>0</v>
      </c>
      <c r="AI467" s="102">
        <f t="shared" si="225"/>
        <v>0</v>
      </c>
      <c r="AJ467" s="102">
        <f t="shared" si="225"/>
        <v>0</v>
      </c>
      <c r="AK467" s="102">
        <f t="shared" si="225"/>
        <v>0</v>
      </c>
      <c r="AL467" s="102">
        <f t="shared" si="225"/>
        <v>0</v>
      </c>
      <c r="AM467" s="102">
        <f t="shared" si="225"/>
        <v>0</v>
      </c>
      <c r="AN467" s="102">
        <f t="shared" si="225"/>
        <v>0</v>
      </c>
      <c r="AO467" s="102">
        <f t="shared" si="225"/>
        <v>0</v>
      </c>
      <c r="AP467" s="102"/>
      <c r="AQ467" s="102">
        <f t="shared" si="225"/>
        <v>0</v>
      </c>
      <c r="AR467" s="102">
        <f t="shared" si="225"/>
        <v>0</v>
      </c>
      <c r="AS467" s="102">
        <f t="shared" si="225"/>
        <v>-25658097.37325193</v>
      </c>
      <c r="AT467" s="102">
        <f t="shared" si="225"/>
        <v>0</v>
      </c>
      <c r="AU467" s="102">
        <f>+AU338+AU361+AU363+AU450+AU457+AU459+AU461+AU466</f>
        <v>-49517937.287271388</v>
      </c>
      <c r="AV467" s="102">
        <f t="shared" ref="AV467:CL467" si="226">+AV338+AV361+AV363+AV450+AV457+AV459+AV461+AV466</f>
        <v>0</v>
      </c>
      <c r="AW467" s="102">
        <f t="shared" si="226"/>
        <v>0</v>
      </c>
      <c r="AX467" s="102">
        <f t="shared" si="226"/>
        <v>0</v>
      </c>
      <c r="AY467" s="102">
        <f t="shared" si="226"/>
        <v>0</v>
      </c>
      <c r="AZ467" s="102">
        <f t="shared" si="226"/>
        <v>0</v>
      </c>
      <c r="BA467" s="102">
        <f t="shared" si="226"/>
        <v>0</v>
      </c>
      <c r="BB467" s="102">
        <f t="shared" si="226"/>
        <v>0</v>
      </c>
      <c r="BC467" s="102">
        <f t="shared" si="226"/>
        <v>0</v>
      </c>
      <c r="BD467" s="102">
        <f t="shared" si="226"/>
        <v>0</v>
      </c>
      <c r="BE467" s="102">
        <f t="shared" si="226"/>
        <v>0</v>
      </c>
      <c r="BF467" s="102">
        <f t="shared" si="226"/>
        <v>0</v>
      </c>
      <c r="BG467" s="102">
        <f t="shared" si="226"/>
        <v>0</v>
      </c>
      <c r="BH467" s="102">
        <f t="shared" si="226"/>
        <v>0</v>
      </c>
      <c r="BI467" s="102">
        <f t="shared" si="226"/>
        <v>0</v>
      </c>
      <c r="BJ467" s="102">
        <f t="shared" si="226"/>
        <v>0</v>
      </c>
      <c r="BK467" s="102">
        <f t="shared" si="226"/>
        <v>0</v>
      </c>
      <c r="BL467" s="102">
        <f t="shared" si="226"/>
        <v>0</v>
      </c>
      <c r="BM467" s="102">
        <f t="shared" si="226"/>
        <v>0</v>
      </c>
      <c r="BN467" s="102">
        <f t="shared" si="226"/>
        <v>0</v>
      </c>
      <c r="BO467" s="102">
        <f t="shared" si="226"/>
        <v>0</v>
      </c>
      <c r="BP467" s="102">
        <f t="shared" si="226"/>
        <v>0</v>
      </c>
      <c r="BQ467" s="102">
        <f t="shared" si="226"/>
        <v>0</v>
      </c>
      <c r="BR467" s="102">
        <f t="shared" si="226"/>
        <v>-37410938.244400002</v>
      </c>
      <c r="BS467" s="102">
        <f t="shared" si="226"/>
        <v>65981618.110027984</v>
      </c>
      <c r="BT467" s="102">
        <f t="shared" si="226"/>
        <v>0</v>
      </c>
      <c r="BU467" s="102">
        <f t="shared" si="226"/>
        <v>0</v>
      </c>
      <c r="BV467" s="102">
        <f t="shared" si="226"/>
        <v>-87066192.781678632</v>
      </c>
      <c r="BW467" s="102">
        <f t="shared" si="226"/>
        <v>42632.08</v>
      </c>
      <c r="BX467" s="102">
        <f t="shared" si="226"/>
        <v>64296179.724964999</v>
      </c>
      <c r="BY467" s="102">
        <f t="shared" si="226"/>
        <v>53239013.409999996</v>
      </c>
      <c r="BZ467" s="102">
        <f t="shared" si="226"/>
        <v>58314.720000000001</v>
      </c>
      <c r="CA467" s="102">
        <f t="shared" si="226"/>
        <v>47577034.029279999</v>
      </c>
      <c r="CB467" s="102">
        <f t="shared" si="226"/>
        <v>0</v>
      </c>
      <c r="CC467" s="102">
        <f t="shared" si="226"/>
        <v>0</v>
      </c>
      <c r="CD467" s="102">
        <f t="shared" si="226"/>
        <v>0</v>
      </c>
      <c r="CE467" s="102">
        <f t="shared" si="226"/>
        <v>0</v>
      </c>
      <c r="CF467" s="102">
        <f t="shared" si="226"/>
        <v>0</v>
      </c>
      <c r="CG467" s="102">
        <f t="shared" si="226"/>
        <v>-234441074.38564199</v>
      </c>
      <c r="CH467" s="102">
        <f t="shared" si="226"/>
        <v>0</v>
      </c>
      <c r="CI467" s="102">
        <f t="shared" si="226"/>
        <v>418278.4845820014</v>
      </c>
      <c r="CJ467" s="102">
        <f>+CJ338+CJ361+CJ363+CJ450+CJ457+CJ459+CJ461+CJ466</f>
        <v>-127305134.85286562</v>
      </c>
      <c r="CK467" s="102">
        <f t="shared" si="226"/>
        <v>-176823046.14013702</v>
      </c>
      <c r="CL467" s="102">
        <f t="shared" si="226"/>
        <v>3255513290.3676786</v>
      </c>
      <c r="CN467" s="38"/>
      <c r="CO467" s="38"/>
    </row>
    <row r="468" spans="1:93" ht="27" customHeight="1" x14ac:dyDescent="0.25">
      <c r="A468" s="22">
        <f t="shared" si="213"/>
        <v>459</v>
      </c>
      <c r="B468" s="92" t="s">
        <v>478</v>
      </c>
      <c r="C468" s="103" t="s">
        <v>478</v>
      </c>
      <c r="D468" s="104">
        <v>165</v>
      </c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>
        <f>SUM(F468:AT468)</f>
        <v>0</v>
      </c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  <c r="BO468" s="19"/>
      <c r="BP468" s="19"/>
      <c r="BQ468" s="19"/>
      <c r="BR468" s="19"/>
      <c r="BS468" s="19"/>
      <c r="BT468" s="19"/>
      <c r="BU468" s="19"/>
      <c r="BV468" s="19"/>
      <c r="BW468" s="19"/>
      <c r="BX468" s="19"/>
      <c r="BY468" s="19"/>
      <c r="BZ468" s="19"/>
      <c r="CA468" s="19"/>
      <c r="CB468" s="19"/>
      <c r="CC468" s="19"/>
      <c r="CD468" s="19"/>
      <c r="CE468" s="19"/>
      <c r="CF468" s="19"/>
      <c r="CG468" s="19"/>
      <c r="CH468" s="19"/>
      <c r="CI468" s="19"/>
      <c r="CJ468" s="19">
        <f>SUM(AV468:CI468)</f>
        <v>0</v>
      </c>
      <c r="CK468" s="19">
        <f t="shared" ref="CK468" si="227">CJ468+AU468</f>
        <v>0</v>
      </c>
      <c r="CL468" s="19">
        <f>CK468+E468</f>
        <v>0</v>
      </c>
      <c r="CN468" s="38"/>
      <c r="CO468" s="38"/>
    </row>
    <row r="469" spans="1:93" x14ac:dyDescent="0.25">
      <c r="A469" s="22">
        <f t="shared" si="213"/>
        <v>460</v>
      </c>
      <c r="B469" s="208" t="s">
        <v>479</v>
      </c>
      <c r="C469" s="209"/>
      <c r="D469" s="210"/>
      <c r="E469" s="44">
        <f t="shared" ref="E469:CK469" si="228">SUM(E468)</f>
        <v>0</v>
      </c>
      <c r="F469" s="44">
        <f t="shared" si="228"/>
        <v>0</v>
      </c>
      <c r="G469" s="44">
        <f t="shared" si="228"/>
        <v>0</v>
      </c>
      <c r="H469" s="44">
        <f t="shared" si="228"/>
        <v>0</v>
      </c>
      <c r="I469" s="44">
        <f t="shared" si="228"/>
        <v>0</v>
      </c>
      <c r="J469" s="44">
        <f t="shared" si="228"/>
        <v>0</v>
      </c>
      <c r="K469" s="44">
        <f t="shared" si="228"/>
        <v>0</v>
      </c>
      <c r="L469" s="44">
        <f t="shared" si="228"/>
        <v>0</v>
      </c>
      <c r="M469" s="44">
        <f t="shared" si="228"/>
        <v>0</v>
      </c>
      <c r="N469" s="44">
        <f t="shared" si="228"/>
        <v>0</v>
      </c>
      <c r="O469" s="44">
        <f t="shared" si="228"/>
        <v>0</v>
      </c>
      <c r="P469" s="44">
        <f t="shared" si="228"/>
        <v>0</v>
      </c>
      <c r="Q469" s="44">
        <f t="shared" si="228"/>
        <v>0</v>
      </c>
      <c r="R469" s="44">
        <f t="shared" si="228"/>
        <v>0</v>
      </c>
      <c r="S469" s="44">
        <f t="shared" si="228"/>
        <v>0</v>
      </c>
      <c r="T469" s="44">
        <f t="shared" si="228"/>
        <v>0</v>
      </c>
      <c r="U469" s="44">
        <f t="shared" si="228"/>
        <v>0</v>
      </c>
      <c r="V469" s="44">
        <f t="shared" si="228"/>
        <v>0</v>
      </c>
      <c r="W469" s="44">
        <f t="shared" si="228"/>
        <v>0</v>
      </c>
      <c r="X469" s="44">
        <f t="shared" si="228"/>
        <v>0</v>
      </c>
      <c r="Y469" s="44">
        <f t="shared" si="228"/>
        <v>0</v>
      </c>
      <c r="Z469" s="44">
        <f t="shared" si="228"/>
        <v>0</v>
      </c>
      <c r="AA469" s="44">
        <f t="shared" si="228"/>
        <v>0</v>
      </c>
      <c r="AB469" s="44">
        <f t="shared" si="228"/>
        <v>0</v>
      </c>
      <c r="AC469" s="44">
        <f t="shared" si="228"/>
        <v>0</v>
      </c>
      <c r="AD469" s="44">
        <f t="shared" si="228"/>
        <v>0</v>
      </c>
      <c r="AE469" s="44">
        <f t="shared" si="228"/>
        <v>0</v>
      </c>
      <c r="AF469" s="44">
        <f t="shared" si="228"/>
        <v>0</v>
      </c>
      <c r="AG469" s="44">
        <f t="shared" si="228"/>
        <v>0</v>
      </c>
      <c r="AH469" s="44">
        <f t="shared" si="228"/>
        <v>0</v>
      </c>
      <c r="AI469" s="44">
        <f t="shared" si="228"/>
        <v>0</v>
      </c>
      <c r="AJ469" s="44">
        <f t="shared" si="228"/>
        <v>0</v>
      </c>
      <c r="AK469" s="44">
        <f t="shared" si="228"/>
        <v>0</v>
      </c>
      <c r="AL469" s="44">
        <f t="shared" si="228"/>
        <v>0</v>
      </c>
      <c r="AM469" s="44">
        <f t="shared" si="228"/>
        <v>0</v>
      </c>
      <c r="AN469" s="44">
        <f t="shared" si="228"/>
        <v>0</v>
      </c>
      <c r="AO469" s="44">
        <f t="shared" si="228"/>
        <v>0</v>
      </c>
      <c r="AP469" s="44"/>
      <c r="AQ469" s="44">
        <f t="shared" si="228"/>
        <v>0</v>
      </c>
      <c r="AR469" s="44">
        <f t="shared" si="228"/>
        <v>0</v>
      </c>
      <c r="AS469" s="44">
        <f t="shared" si="228"/>
        <v>0</v>
      </c>
      <c r="AT469" s="44">
        <f t="shared" si="228"/>
        <v>0</v>
      </c>
      <c r="AU469" s="44">
        <f t="shared" si="228"/>
        <v>0</v>
      </c>
      <c r="AV469" s="44">
        <f t="shared" si="228"/>
        <v>0</v>
      </c>
      <c r="AW469" s="44">
        <f t="shared" si="228"/>
        <v>0</v>
      </c>
      <c r="AX469" s="44">
        <f t="shared" si="228"/>
        <v>0</v>
      </c>
      <c r="AY469" s="44">
        <f t="shared" si="228"/>
        <v>0</v>
      </c>
      <c r="AZ469" s="44">
        <f t="shared" si="228"/>
        <v>0</v>
      </c>
      <c r="BA469" s="44">
        <f t="shared" si="228"/>
        <v>0</v>
      </c>
      <c r="BB469" s="44">
        <f t="shared" si="228"/>
        <v>0</v>
      </c>
      <c r="BC469" s="44">
        <f t="shared" si="228"/>
        <v>0</v>
      </c>
      <c r="BD469" s="44">
        <f t="shared" si="228"/>
        <v>0</v>
      </c>
      <c r="BE469" s="44">
        <f t="shared" si="228"/>
        <v>0</v>
      </c>
      <c r="BF469" s="44">
        <f t="shared" si="228"/>
        <v>0</v>
      </c>
      <c r="BG469" s="44">
        <f t="shared" si="228"/>
        <v>0</v>
      </c>
      <c r="BH469" s="44">
        <f t="shared" si="228"/>
        <v>0</v>
      </c>
      <c r="BI469" s="44">
        <f t="shared" si="228"/>
        <v>0</v>
      </c>
      <c r="BJ469" s="44">
        <f t="shared" si="228"/>
        <v>0</v>
      </c>
      <c r="BK469" s="44">
        <f t="shared" si="228"/>
        <v>0</v>
      </c>
      <c r="BL469" s="44">
        <f t="shared" si="228"/>
        <v>0</v>
      </c>
      <c r="BM469" s="44">
        <f t="shared" si="228"/>
        <v>0</v>
      </c>
      <c r="BN469" s="44">
        <f t="shared" si="228"/>
        <v>0</v>
      </c>
      <c r="BO469" s="44">
        <f t="shared" si="228"/>
        <v>0</v>
      </c>
      <c r="BP469" s="44">
        <f t="shared" si="228"/>
        <v>0</v>
      </c>
      <c r="BQ469" s="44">
        <f t="shared" si="228"/>
        <v>0</v>
      </c>
      <c r="BR469" s="44">
        <f t="shared" si="228"/>
        <v>0</v>
      </c>
      <c r="BS469" s="44">
        <f t="shared" si="228"/>
        <v>0</v>
      </c>
      <c r="BT469" s="44">
        <f t="shared" si="228"/>
        <v>0</v>
      </c>
      <c r="BU469" s="44">
        <f t="shared" si="228"/>
        <v>0</v>
      </c>
      <c r="BV469" s="44">
        <f t="shared" si="228"/>
        <v>0</v>
      </c>
      <c r="BW469" s="44">
        <f t="shared" si="228"/>
        <v>0</v>
      </c>
      <c r="BX469" s="44">
        <f t="shared" si="228"/>
        <v>0</v>
      </c>
      <c r="BY469" s="44">
        <f t="shared" si="228"/>
        <v>0</v>
      </c>
      <c r="BZ469" s="44">
        <f t="shared" si="228"/>
        <v>0</v>
      </c>
      <c r="CA469" s="44">
        <f t="shared" si="228"/>
        <v>0</v>
      </c>
      <c r="CB469" s="44">
        <f t="shared" si="228"/>
        <v>0</v>
      </c>
      <c r="CC469" s="44">
        <f t="shared" si="228"/>
        <v>0</v>
      </c>
      <c r="CD469" s="44">
        <f t="shared" si="228"/>
        <v>0</v>
      </c>
      <c r="CE469" s="44">
        <f t="shared" si="228"/>
        <v>0</v>
      </c>
      <c r="CF469" s="44">
        <f t="shared" si="228"/>
        <v>0</v>
      </c>
      <c r="CG469" s="44">
        <f t="shared" si="228"/>
        <v>0</v>
      </c>
      <c r="CH469" s="44">
        <f t="shared" si="228"/>
        <v>0</v>
      </c>
      <c r="CI469" s="44">
        <f t="shared" si="228"/>
        <v>0</v>
      </c>
      <c r="CJ469" s="44">
        <f t="shared" si="228"/>
        <v>0</v>
      </c>
      <c r="CK469" s="44">
        <f t="shared" si="228"/>
        <v>0</v>
      </c>
      <c r="CL469" s="44">
        <f t="shared" ref="CL469" si="229">SUM(CL468)</f>
        <v>0</v>
      </c>
      <c r="CN469" s="38"/>
      <c r="CO469" s="38"/>
    </row>
    <row r="470" spans="1:93" ht="16.5" thickBot="1" x14ac:dyDescent="0.3">
      <c r="A470" s="22">
        <f t="shared" si="213"/>
        <v>461</v>
      </c>
      <c r="B470" s="190" t="s">
        <v>480</v>
      </c>
      <c r="C470" s="190"/>
      <c r="D470" s="191"/>
      <c r="E470" s="102">
        <f t="shared" ref="E470:CK470" si="230">+E467+E469</f>
        <v>3432336336.5078149</v>
      </c>
      <c r="F470" s="102">
        <f t="shared" si="230"/>
        <v>0</v>
      </c>
      <c r="G470" s="102">
        <f t="shared" si="230"/>
        <v>0</v>
      </c>
      <c r="H470" s="102">
        <f t="shared" si="230"/>
        <v>0</v>
      </c>
      <c r="I470" s="102">
        <f t="shared" si="230"/>
        <v>0</v>
      </c>
      <c r="J470" s="102">
        <f t="shared" si="230"/>
        <v>0</v>
      </c>
      <c r="K470" s="102">
        <f t="shared" si="230"/>
        <v>0</v>
      </c>
      <c r="L470" s="102">
        <f t="shared" si="230"/>
        <v>0</v>
      </c>
      <c r="M470" s="102">
        <f t="shared" si="230"/>
        <v>0</v>
      </c>
      <c r="N470" s="102">
        <f t="shared" si="230"/>
        <v>0</v>
      </c>
      <c r="O470" s="102">
        <f t="shared" si="230"/>
        <v>0</v>
      </c>
      <c r="P470" s="102">
        <f t="shared" si="230"/>
        <v>0</v>
      </c>
      <c r="Q470" s="102">
        <f t="shared" si="230"/>
        <v>0</v>
      </c>
      <c r="R470" s="102">
        <f t="shared" si="230"/>
        <v>0</v>
      </c>
      <c r="S470" s="102">
        <f t="shared" si="230"/>
        <v>0</v>
      </c>
      <c r="T470" s="102">
        <f t="shared" si="230"/>
        <v>0</v>
      </c>
      <c r="U470" s="102">
        <f t="shared" si="230"/>
        <v>0</v>
      </c>
      <c r="V470" s="102">
        <f t="shared" si="230"/>
        <v>0</v>
      </c>
      <c r="W470" s="102">
        <f t="shared" si="230"/>
        <v>0</v>
      </c>
      <c r="X470" s="102">
        <f t="shared" si="230"/>
        <v>50760196.738614902</v>
      </c>
      <c r="Y470" s="102">
        <f t="shared" si="230"/>
        <v>-8638418.5426063463</v>
      </c>
      <c r="Z470" s="102">
        <f t="shared" si="230"/>
        <v>0</v>
      </c>
      <c r="AA470" s="102">
        <f t="shared" si="230"/>
        <v>0</v>
      </c>
      <c r="AB470" s="102">
        <f t="shared" si="230"/>
        <v>0</v>
      </c>
      <c r="AC470" s="102">
        <f t="shared" si="230"/>
        <v>-65981618.110027984</v>
      </c>
      <c r="AD470" s="102">
        <f t="shared" si="230"/>
        <v>0</v>
      </c>
      <c r="AE470" s="102">
        <f t="shared" si="230"/>
        <v>0</v>
      </c>
      <c r="AF470" s="102">
        <f t="shared" si="230"/>
        <v>0</v>
      </c>
      <c r="AG470" s="102">
        <f t="shared" si="230"/>
        <v>0</v>
      </c>
      <c r="AH470" s="102">
        <f t="shared" si="230"/>
        <v>0</v>
      </c>
      <c r="AI470" s="102">
        <f t="shared" si="230"/>
        <v>0</v>
      </c>
      <c r="AJ470" s="102">
        <f t="shared" si="230"/>
        <v>0</v>
      </c>
      <c r="AK470" s="102">
        <f t="shared" si="230"/>
        <v>0</v>
      </c>
      <c r="AL470" s="102">
        <f t="shared" si="230"/>
        <v>0</v>
      </c>
      <c r="AM470" s="102">
        <f t="shared" si="230"/>
        <v>0</v>
      </c>
      <c r="AN470" s="102">
        <f t="shared" si="230"/>
        <v>0</v>
      </c>
      <c r="AO470" s="102">
        <f t="shared" si="230"/>
        <v>0</v>
      </c>
      <c r="AP470" s="102"/>
      <c r="AQ470" s="102">
        <f t="shared" si="230"/>
        <v>0</v>
      </c>
      <c r="AR470" s="102">
        <f t="shared" si="230"/>
        <v>0</v>
      </c>
      <c r="AS470" s="102">
        <f t="shared" si="230"/>
        <v>-25658097.37325193</v>
      </c>
      <c r="AT470" s="102">
        <f t="shared" si="230"/>
        <v>0</v>
      </c>
      <c r="AU470" s="102">
        <f t="shared" si="230"/>
        <v>-49517937.287271388</v>
      </c>
      <c r="AV470" s="102">
        <f t="shared" si="230"/>
        <v>0</v>
      </c>
      <c r="AW470" s="102">
        <f t="shared" si="230"/>
        <v>0</v>
      </c>
      <c r="AX470" s="102">
        <f t="shared" si="230"/>
        <v>0</v>
      </c>
      <c r="AY470" s="102">
        <f t="shared" si="230"/>
        <v>0</v>
      </c>
      <c r="AZ470" s="102">
        <f t="shared" si="230"/>
        <v>0</v>
      </c>
      <c r="BA470" s="102">
        <f t="shared" si="230"/>
        <v>0</v>
      </c>
      <c r="BB470" s="102">
        <f t="shared" si="230"/>
        <v>0</v>
      </c>
      <c r="BC470" s="102">
        <f t="shared" si="230"/>
        <v>0</v>
      </c>
      <c r="BD470" s="102">
        <f t="shared" si="230"/>
        <v>0</v>
      </c>
      <c r="BE470" s="102">
        <f t="shared" si="230"/>
        <v>0</v>
      </c>
      <c r="BF470" s="102">
        <f t="shared" si="230"/>
        <v>0</v>
      </c>
      <c r="BG470" s="102">
        <f t="shared" si="230"/>
        <v>0</v>
      </c>
      <c r="BH470" s="102">
        <f t="shared" si="230"/>
        <v>0</v>
      </c>
      <c r="BI470" s="102">
        <f t="shared" si="230"/>
        <v>0</v>
      </c>
      <c r="BJ470" s="102">
        <f t="shared" si="230"/>
        <v>0</v>
      </c>
      <c r="BK470" s="102">
        <f t="shared" si="230"/>
        <v>0</v>
      </c>
      <c r="BL470" s="102">
        <f t="shared" si="230"/>
        <v>0</v>
      </c>
      <c r="BM470" s="102">
        <f t="shared" si="230"/>
        <v>0</v>
      </c>
      <c r="BN470" s="102">
        <f t="shared" si="230"/>
        <v>0</v>
      </c>
      <c r="BO470" s="102">
        <f t="shared" si="230"/>
        <v>0</v>
      </c>
      <c r="BP470" s="102">
        <f t="shared" si="230"/>
        <v>0</v>
      </c>
      <c r="BQ470" s="102">
        <f t="shared" si="230"/>
        <v>0</v>
      </c>
      <c r="BR470" s="102">
        <f t="shared" si="230"/>
        <v>-37410938.244400002</v>
      </c>
      <c r="BS470" s="102">
        <f t="shared" si="230"/>
        <v>65981618.110027984</v>
      </c>
      <c r="BT470" s="102">
        <f t="shared" si="230"/>
        <v>0</v>
      </c>
      <c r="BU470" s="102">
        <f t="shared" si="230"/>
        <v>0</v>
      </c>
      <c r="BV470" s="102">
        <f t="shared" si="230"/>
        <v>-87066192.781678632</v>
      </c>
      <c r="BW470" s="102">
        <f t="shared" si="230"/>
        <v>42632.08</v>
      </c>
      <c r="BX470" s="102">
        <f t="shared" si="230"/>
        <v>64296179.724964999</v>
      </c>
      <c r="BY470" s="102">
        <f t="shared" si="230"/>
        <v>53239013.409999996</v>
      </c>
      <c r="BZ470" s="102">
        <f t="shared" si="230"/>
        <v>58314.720000000001</v>
      </c>
      <c r="CA470" s="102">
        <f t="shared" si="230"/>
        <v>47577034.029279999</v>
      </c>
      <c r="CB470" s="102">
        <f t="shared" si="230"/>
        <v>0</v>
      </c>
      <c r="CC470" s="102">
        <f t="shared" si="230"/>
        <v>0</v>
      </c>
      <c r="CD470" s="102">
        <f t="shared" si="230"/>
        <v>0</v>
      </c>
      <c r="CE470" s="102">
        <f t="shared" si="230"/>
        <v>0</v>
      </c>
      <c r="CF470" s="102">
        <f t="shared" si="230"/>
        <v>0</v>
      </c>
      <c r="CG470" s="102">
        <f t="shared" si="230"/>
        <v>-234441074.38564199</v>
      </c>
      <c r="CH470" s="102">
        <f t="shared" si="230"/>
        <v>0</v>
      </c>
      <c r="CI470" s="102">
        <f t="shared" si="230"/>
        <v>418278.4845820014</v>
      </c>
      <c r="CJ470" s="102">
        <f t="shared" si="230"/>
        <v>-127305134.85286562</v>
      </c>
      <c r="CK470" s="102">
        <f t="shared" si="230"/>
        <v>-176823046.14013702</v>
      </c>
      <c r="CL470" s="102">
        <f t="shared" ref="CL470" si="231">+CL467+CL469</f>
        <v>3255513290.3676786</v>
      </c>
      <c r="CN470" s="38"/>
      <c r="CO470" s="38"/>
    </row>
    <row r="471" spans="1:93" x14ac:dyDescent="0.25">
      <c r="A471" s="22">
        <f t="shared" si="213"/>
        <v>462</v>
      </c>
      <c r="B471" s="200" t="s">
        <v>481</v>
      </c>
      <c r="C471" s="55" t="s">
        <v>482</v>
      </c>
      <c r="D471" s="70">
        <v>182.3</v>
      </c>
      <c r="E471" s="19">
        <v>15322302.093749998</v>
      </c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>
        <v>1341712.7962500001</v>
      </c>
      <c r="Y471" s="19">
        <v>0</v>
      </c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>
        <f>SUM(F471:AT471)</f>
        <v>1341712.7962500001</v>
      </c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  <c r="BO471" s="19"/>
      <c r="BP471" s="19"/>
      <c r="BQ471" s="19"/>
      <c r="BR471" s="19"/>
      <c r="BS471" s="19"/>
      <c r="BT471" s="19"/>
      <c r="BU471" s="19"/>
      <c r="BV471" s="19"/>
      <c r="BW471" s="19"/>
      <c r="BX471" s="19"/>
      <c r="BY471" s="19"/>
      <c r="BZ471" s="19"/>
      <c r="CA471" s="19"/>
      <c r="CB471" s="19"/>
      <c r="CC471" s="19"/>
      <c r="CD471" s="19"/>
      <c r="CE471" s="19"/>
      <c r="CF471" s="19"/>
      <c r="CG471" s="19">
        <v>-15861996.450016096</v>
      </c>
      <c r="CH471" s="19">
        <v>31505890.107479818</v>
      </c>
      <c r="CI471" s="19"/>
      <c r="CJ471" s="19">
        <f>SUM(AV471:CI471)</f>
        <v>15643893.657463722</v>
      </c>
      <c r="CK471" s="19">
        <f t="shared" ref="CK471:CK493" si="232">CJ471+AU471</f>
        <v>16985606.453713723</v>
      </c>
      <c r="CL471" s="19">
        <f>CK471+E471</f>
        <v>32307908.547463723</v>
      </c>
      <c r="CN471" s="38"/>
      <c r="CO471" s="38"/>
    </row>
    <row r="472" spans="1:93" x14ac:dyDescent="0.25">
      <c r="A472" s="22">
        <f t="shared" si="213"/>
        <v>463</v>
      </c>
      <c r="B472" s="201"/>
      <c r="C472" s="58" t="s">
        <v>483</v>
      </c>
      <c r="D472" s="53">
        <v>186</v>
      </c>
      <c r="E472" s="19">
        <v>2765715.3121041665</v>
      </c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>
        <v>-2765715.3121041665</v>
      </c>
      <c r="Y472" s="19">
        <v>0</v>
      </c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>
        <v>0</v>
      </c>
      <c r="AN472" s="19"/>
      <c r="AO472" s="19"/>
      <c r="AP472" s="19"/>
      <c r="AQ472" s="19"/>
      <c r="AR472" s="19"/>
      <c r="AS472" s="19"/>
      <c r="AT472" s="19"/>
      <c r="AU472" s="19">
        <f>SUM(F472:AT472)</f>
        <v>-2765715.3121041665</v>
      </c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  <c r="BO472" s="19"/>
      <c r="BP472" s="19"/>
      <c r="BQ472" s="19"/>
      <c r="BR472" s="19"/>
      <c r="BS472" s="19"/>
      <c r="BT472" s="19"/>
      <c r="BU472" s="19"/>
      <c r="BV472" s="19"/>
      <c r="BW472" s="19"/>
      <c r="BX472" s="19"/>
      <c r="BY472" s="19"/>
      <c r="BZ472" s="19"/>
      <c r="CA472" s="19"/>
      <c r="CB472" s="19"/>
      <c r="CC472" s="19">
        <v>0</v>
      </c>
      <c r="CD472" s="19"/>
      <c r="CE472" s="19"/>
      <c r="CF472" s="19"/>
      <c r="CG472" s="19"/>
      <c r="CH472" s="19"/>
      <c r="CI472" s="19"/>
      <c r="CJ472" s="19">
        <f>SUM(AV472:CI472)</f>
        <v>0</v>
      </c>
      <c r="CK472" s="19">
        <f t="shared" si="232"/>
        <v>-2765715.3121041665</v>
      </c>
      <c r="CL472" s="19">
        <f>CK472+E472</f>
        <v>0</v>
      </c>
      <c r="CN472" s="38"/>
      <c r="CO472" s="38"/>
    </row>
    <row r="473" spans="1:93" x14ac:dyDescent="0.25">
      <c r="A473" s="22"/>
      <c r="B473" s="201"/>
      <c r="C473" s="58" t="s">
        <v>484</v>
      </c>
      <c r="D473" s="53">
        <v>184</v>
      </c>
      <c r="E473" s="19">
        <v>211.65934624999997</v>
      </c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>
        <v>-211.65934624999997</v>
      </c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>
        <f>SUM(F473:AT473)</f>
        <v>-211.65934624999997</v>
      </c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  <c r="BO473" s="19"/>
      <c r="BP473" s="19"/>
      <c r="BQ473" s="19"/>
      <c r="BR473" s="19"/>
      <c r="BS473" s="19"/>
      <c r="BT473" s="19"/>
      <c r="BU473" s="19"/>
      <c r="BV473" s="19"/>
      <c r="BW473" s="19"/>
      <c r="BX473" s="19"/>
      <c r="BY473" s="19"/>
      <c r="BZ473" s="19"/>
      <c r="CA473" s="19"/>
      <c r="CB473" s="19"/>
      <c r="CC473" s="19"/>
      <c r="CD473" s="19"/>
      <c r="CE473" s="19"/>
      <c r="CF473" s="19"/>
      <c r="CG473" s="19"/>
      <c r="CH473" s="19"/>
      <c r="CI473" s="19"/>
      <c r="CJ473" s="19">
        <f>SUM(AV473:CI473)</f>
        <v>0</v>
      </c>
      <c r="CK473" s="19">
        <f t="shared" si="232"/>
        <v>-211.65934624999997</v>
      </c>
      <c r="CL473" s="19">
        <f>CK473+E473</f>
        <v>0</v>
      </c>
      <c r="CN473" s="38"/>
      <c r="CO473" s="38"/>
    </row>
    <row r="474" spans="1:93" x14ac:dyDescent="0.25">
      <c r="A474" s="22">
        <f>A472+1</f>
        <v>464</v>
      </c>
      <c r="B474" s="202"/>
      <c r="C474" s="62" t="s">
        <v>485</v>
      </c>
      <c r="D474" s="63">
        <v>190</v>
      </c>
      <c r="E474" s="19">
        <v>1644402.4689866668</v>
      </c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>
        <v>-102702.98869166677</v>
      </c>
      <c r="Y474" s="19">
        <v>0</v>
      </c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71">
        <v>1440049.9416229667</v>
      </c>
      <c r="AT474" s="19"/>
      <c r="AU474" s="19">
        <f>SUM(F474:AT474)</f>
        <v>1337346.9529312998</v>
      </c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  <c r="BO474" s="19"/>
      <c r="BP474" s="19"/>
      <c r="BQ474" s="19"/>
      <c r="BR474" s="19"/>
      <c r="BS474" s="19"/>
      <c r="BT474" s="19"/>
      <c r="BU474" s="19"/>
      <c r="BV474" s="19"/>
      <c r="BW474" s="19"/>
      <c r="BX474" s="19"/>
      <c r="BY474" s="19"/>
      <c r="BZ474" s="19"/>
      <c r="CA474" s="19"/>
      <c r="CB474" s="19"/>
      <c r="CC474" s="19"/>
      <c r="CD474" s="19"/>
      <c r="CE474" s="19"/>
      <c r="CF474" s="19"/>
      <c r="CG474" s="19"/>
      <c r="CH474" s="19"/>
      <c r="CI474" s="19">
        <v>70126.434854447376</v>
      </c>
      <c r="CJ474" s="19">
        <f>SUM(AV474:CI474)</f>
        <v>70126.434854447376</v>
      </c>
      <c r="CK474" s="19">
        <f t="shared" si="232"/>
        <v>1407473.3877857472</v>
      </c>
      <c r="CL474" s="19">
        <f>CK474+E474</f>
        <v>3051875.8567724139</v>
      </c>
      <c r="CN474" s="38"/>
      <c r="CO474" s="38"/>
    </row>
    <row r="475" spans="1:93" x14ac:dyDescent="0.25">
      <c r="A475" s="22">
        <f t="shared" ref="A475:A499" si="233">A474+1</f>
        <v>465</v>
      </c>
      <c r="B475" s="211" t="s">
        <v>486</v>
      </c>
      <c r="C475" s="212"/>
      <c r="D475" s="213"/>
      <c r="E475" s="44">
        <f t="shared" ref="E475:CL475" si="234">SUM(E471:E474)</f>
        <v>19732631.534187082</v>
      </c>
      <c r="F475" s="44">
        <f t="shared" si="234"/>
        <v>0</v>
      </c>
      <c r="G475" s="44">
        <f t="shared" si="234"/>
        <v>0</v>
      </c>
      <c r="H475" s="44">
        <f t="shared" si="234"/>
        <v>0</v>
      </c>
      <c r="I475" s="44">
        <f t="shared" si="234"/>
        <v>0</v>
      </c>
      <c r="J475" s="44">
        <f t="shared" si="234"/>
        <v>0</v>
      </c>
      <c r="K475" s="44">
        <f t="shared" si="234"/>
        <v>0</v>
      </c>
      <c r="L475" s="44">
        <f t="shared" si="234"/>
        <v>0</v>
      </c>
      <c r="M475" s="44">
        <f t="shared" si="234"/>
        <v>0</v>
      </c>
      <c r="N475" s="44">
        <f t="shared" si="234"/>
        <v>0</v>
      </c>
      <c r="O475" s="44">
        <f t="shared" si="234"/>
        <v>0</v>
      </c>
      <c r="P475" s="44">
        <f t="shared" si="234"/>
        <v>0</v>
      </c>
      <c r="Q475" s="44">
        <f t="shared" si="234"/>
        <v>0</v>
      </c>
      <c r="R475" s="44">
        <f t="shared" si="234"/>
        <v>0</v>
      </c>
      <c r="S475" s="44">
        <f t="shared" si="234"/>
        <v>0</v>
      </c>
      <c r="T475" s="44">
        <f t="shared" si="234"/>
        <v>0</v>
      </c>
      <c r="U475" s="44">
        <f t="shared" si="234"/>
        <v>0</v>
      </c>
      <c r="V475" s="44">
        <f t="shared" si="234"/>
        <v>0</v>
      </c>
      <c r="W475" s="44">
        <f t="shared" si="234"/>
        <v>0</v>
      </c>
      <c r="X475" s="44">
        <f t="shared" si="234"/>
        <v>-1526917.1638920831</v>
      </c>
      <c r="Y475" s="44">
        <f t="shared" si="234"/>
        <v>0</v>
      </c>
      <c r="Z475" s="44">
        <f t="shared" si="234"/>
        <v>0</v>
      </c>
      <c r="AA475" s="44">
        <f t="shared" si="234"/>
        <v>0</v>
      </c>
      <c r="AB475" s="44">
        <f t="shared" si="234"/>
        <v>0</v>
      </c>
      <c r="AC475" s="44">
        <f t="shared" si="234"/>
        <v>0</v>
      </c>
      <c r="AD475" s="44">
        <f t="shared" si="234"/>
        <v>0</v>
      </c>
      <c r="AE475" s="44">
        <f t="shared" si="234"/>
        <v>0</v>
      </c>
      <c r="AF475" s="44">
        <f t="shared" si="234"/>
        <v>0</v>
      </c>
      <c r="AG475" s="44">
        <f t="shared" si="234"/>
        <v>0</v>
      </c>
      <c r="AH475" s="44">
        <f t="shared" si="234"/>
        <v>0</v>
      </c>
      <c r="AI475" s="44">
        <f t="shared" si="234"/>
        <v>0</v>
      </c>
      <c r="AJ475" s="44">
        <f t="shared" si="234"/>
        <v>0</v>
      </c>
      <c r="AK475" s="44">
        <f t="shared" si="234"/>
        <v>0</v>
      </c>
      <c r="AL475" s="44">
        <f t="shared" si="234"/>
        <v>0</v>
      </c>
      <c r="AM475" s="44">
        <f t="shared" si="234"/>
        <v>0</v>
      </c>
      <c r="AN475" s="44">
        <f t="shared" si="234"/>
        <v>0</v>
      </c>
      <c r="AO475" s="44">
        <f t="shared" si="234"/>
        <v>0</v>
      </c>
      <c r="AP475" s="44"/>
      <c r="AQ475" s="44">
        <f t="shared" si="234"/>
        <v>0</v>
      </c>
      <c r="AR475" s="44">
        <f t="shared" si="234"/>
        <v>0</v>
      </c>
      <c r="AS475" s="44">
        <f t="shared" si="234"/>
        <v>1440049.9416229667</v>
      </c>
      <c r="AT475" s="44">
        <f t="shared" si="234"/>
        <v>0</v>
      </c>
      <c r="AU475" s="44">
        <f t="shared" si="234"/>
        <v>-86867.222269116435</v>
      </c>
      <c r="AV475" s="44">
        <f t="shared" si="234"/>
        <v>0</v>
      </c>
      <c r="AW475" s="44">
        <f t="shared" si="234"/>
        <v>0</v>
      </c>
      <c r="AX475" s="44">
        <f t="shared" si="234"/>
        <v>0</v>
      </c>
      <c r="AY475" s="44">
        <f t="shared" si="234"/>
        <v>0</v>
      </c>
      <c r="AZ475" s="44">
        <f t="shared" si="234"/>
        <v>0</v>
      </c>
      <c r="BA475" s="44">
        <f t="shared" si="234"/>
        <v>0</v>
      </c>
      <c r="BB475" s="44">
        <f t="shared" si="234"/>
        <v>0</v>
      </c>
      <c r="BC475" s="44">
        <f t="shared" si="234"/>
        <v>0</v>
      </c>
      <c r="BD475" s="44">
        <f t="shared" si="234"/>
        <v>0</v>
      </c>
      <c r="BE475" s="44">
        <f t="shared" si="234"/>
        <v>0</v>
      </c>
      <c r="BF475" s="44">
        <f t="shared" si="234"/>
        <v>0</v>
      </c>
      <c r="BG475" s="44">
        <f t="shared" si="234"/>
        <v>0</v>
      </c>
      <c r="BH475" s="44">
        <f t="shared" si="234"/>
        <v>0</v>
      </c>
      <c r="BI475" s="44">
        <f t="shared" si="234"/>
        <v>0</v>
      </c>
      <c r="BJ475" s="44">
        <f t="shared" si="234"/>
        <v>0</v>
      </c>
      <c r="BK475" s="44">
        <f t="shared" si="234"/>
        <v>0</v>
      </c>
      <c r="BL475" s="44">
        <f t="shared" si="234"/>
        <v>0</v>
      </c>
      <c r="BM475" s="44">
        <f t="shared" si="234"/>
        <v>0</v>
      </c>
      <c r="BN475" s="44">
        <f t="shared" si="234"/>
        <v>0</v>
      </c>
      <c r="BO475" s="44">
        <f t="shared" si="234"/>
        <v>0</v>
      </c>
      <c r="BP475" s="44">
        <f t="shared" si="234"/>
        <v>0</v>
      </c>
      <c r="BQ475" s="44">
        <f t="shared" si="234"/>
        <v>0</v>
      </c>
      <c r="BR475" s="44">
        <f t="shared" si="234"/>
        <v>0</v>
      </c>
      <c r="BS475" s="44">
        <f t="shared" si="234"/>
        <v>0</v>
      </c>
      <c r="BT475" s="44">
        <f t="shared" si="234"/>
        <v>0</v>
      </c>
      <c r="BU475" s="44">
        <f t="shared" si="234"/>
        <v>0</v>
      </c>
      <c r="BV475" s="44">
        <f t="shared" si="234"/>
        <v>0</v>
      </c>
      <c r="BW475" s="44">
        <f t="shared" si="234"/>
        <v>0</v>
      </c>
      <c r="BX475" s="44">
        <f t="shared" si="234"/>
        <v>0</v>
      </c>
      <c r="BY475" s="44">
        <f t="shared" si="234"/>
        <v>0</v>
      </c>
      <c r="BZ475" s="44">
        <f t="shared" si="234"/>
        <v>0</v>
      </c>
      <c r="CA475" s="44">
        <f t="shared" si="234"/>
        <v>0</v>
      </c>
      <c r="CB475" s="44">
        <f t="shared" si="234"/>
        <v>0</v>
      </c>
      <c r="CC475" s="44">
        <f t="shared" si="234"/>
        <v>0</v>
      </c>
      <c r="CD475" s="44">
        <f t="shared" si="234"/>
        <v>0</v>
      </c>
      <c r="CE475" s="44">
        <f t="shared" si="234"/>
        <v>0</v>
      </c>
      <c r="CF475" s="44">
        <f t="shared" si="234"/>
        <v>0</v>
      </c>
      <c r="CG475" s="44">
        <f t="shared" si="234"/>
        <v>-15861996.450016096</v>
      </c>
      <c r="CH475" s="44">
        <f t="shared" si="234"/>
        <v>31505890.107479818</v>
      </c>
      <c r="CI475" s="44">
        <f t="shared" si="234"/>
        <v>70126.434854447376</v>
      </c>
      <c r="CJ475" s="44">
        <f t="shared" si="234"/>
        <v>15714020.09231817</v>
      </c>
      <c r="CK475" s="44">
        <f t="shared" si="234"/>
        <v>15627152.870049054</v>
      </c>
      <c r="CL475" s="44">
        <f t="shared" si="234"/>
        <v>35359784.404236138</v>
      </c>
      <c r="CN475" s="38"/>
      <c r="CO475" s="38"/>
    </row>
    <row r="476" spans="1:93" x14ac:dyDescent="0.25">
      <c r="A476" s="22">
        <f t="shared" si="233"/>
        <v>466</v>
      </c>
      <c r="B476" s="214" t="s">
        <v>487</v>
      </c>
      <c r="C476" s="55" t="s">
        <v>488</v>
      </c>
      <c r="D476" s="70">
        <v>228.1</v>
      </c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>
        <f t="shared" ref="AU476:AU481" si="235">SUM(F476:AT476)</f>
        <v>0</v>
      </c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  <c r="BO476" s="19"/>
      <c r="BP476" s="19"/>
      <c r="BQ476" s="19"/>
      <c r="BR476" s="19"/>
      <c r="BS476" s="19"/>
      <c r="BT476" s="19"/>
      <c r="BU476" s="19"/>
      <c r="BV476" s="19"/>
      <c r="BW476" s="19"/>
      <c r="BX476" s="19"/>
      <c r="BY476" s="19"/>
      <c r="BZ476" s="19"/>
      <c r="CA476" s="19"/>
      <c r="CB476" s="19"/>
      <c r="CC476" s="19"/>
      <c r="CD476" s="19"/>
      <c r="CE476" s="19"/>
      <c r="CF476" s="19"/>
      <c r="CG476" s="19"/>
      <c r="CH476" s="19"/>
      <c r="CI476" s="19"/>
      <c r="CJ476" s="19">
        <f t="shared" ref="CJ476:CJ481" si="236">SUM(AV476:CI476)</f>
        <v>0</v>
      </c>
      <c r="CK476" s="19">
        <f t="shared" si="232"/>
        <v>0</v>
      </c>
      <c r="CL476" s="19">
        <f t="shared" ref="CL476:CL481" si="237">CK476+E476</f>
        <v>0</v>
      </c>
      <c r="CN476" s="38"/>
      <c r="CO476" s="38"/>
    </row>
    <row r="477" spans="1:93" x14ac:dyDescent="0.25">
      <c r="A477" s="22">
        <f t="shared" si="233"/>
        <v>467</v>
      </c>
      <c r="B477" s="215"/>
      <c r="C477" s="58" t="s">
        <v>489</v>
      </c>
      <c r="D477" s="54">
        <v>228.2</v>
      </c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>
        <f t="shared" si="235"/>
        <v>0</v>
      </c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  <c r="BO477" s="19"/>
      <c r="BP477" s="19"/>
      <c r="BQ477" s="19"/>
      <c r="BR477" s="19"/>
      <c r="BS477" s="19"/>
      <c r="BT477" s="19"/>
      <c r="BU477" s="19"/>
      <c r="BV477" s="19"/>
      <c r="BW477" s="19"/>
      <c r="BX477" s="19"/>
      <c r="BY477" s="19"/>
      <c r="BZ477" s="19"/>
      <c r="CA477" s="19"/>
      <c r="CB477" s="19"/>
      <c r="CC477" s="19"/>
      <c r="CD477" s="19"/>
      <c r="CE477" s="19"/>
      <c r="CF477" s="19"/>
      <c r="CG477" s="19"/>
      <c r="CH477" s="19"/>
      <c r="CI477" s="19"/>
      <c r="CJ477" s="19">
        <f t="shared" si="236"/>
        <v>0</v>
      </c>
      <c r="CK477" s="19">
        <f t="shared" si="232"/>
        <v>0</v>
      </c>
      <c r="CL477" s="19">
        <f t="shared" si="237"/>
        <v>0</v>
      </c>
      <c r="CN477" s="38"/>
      <c r="CO477" s="38"/>
    </row>
    <row r="478" spans="1:93" x14ac:dyDescent="0.25">
      <c r="A478" s="22">
        <f t="shared" si="233"/>
        <v>468</v>
      </c>
      <c r="B478" s="215"/>
      <c r="C478" s="58" t="s">
        <v>490</v>
      </c>
      <c r="D478" s="54">
        <v>228.3</v>
      </c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>
        <f t="shared" si="235"/>
        <v>0</v>
      </c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  <c r="BO478" s="19"/>
      <c r="BP478" s="19"/>
      <c r="BQ478" s="19"/>
      <c r="BR478" s="19"/>
      <c r="BS478" s="19"/>
      <c r="BT478" s="19"/>
      <c r="BU478" s="19"/>
      <c r="BV478" s="19"/>
      <c r="BW478" s="19"/>
      <c r="BX478" s="19"/>
      <c r="BY478" s="19"/>
      <c r="BZ478" s="19"/>
      <c r="CA478" s="19"/>
      <c r="CB478" s="19"/>
      <c r="CC478" s="19"/>
      <c r="CD478" s="19"/>
      <c r="CE478" s="19"/>
      <c r="CF478" s="19"/>
      <c r="CG478" s="19"/>
      <c r="CH478" s="19"/>
      <c r="CI478" s="19"/>
      <c r="CJ478" s="19">
        <f t="shared" si="236"/>
        <v>0</v>
      </c>
      <c r="CK478" s="19">
        <f t="shared" si="232"/>
        <v>0</v>
      </c>
      <c r="CL478" s="19">
        <f t="shared" si="237"/>
        <v>0</v>
      </c>
      <c r="CN478" s="38"/>
      <c r="CO478" s="38"/>
    </row>
    <row r="479" spans="1:93" x14ac:dyDescent="0.25">
      <c r="A479" s="22">
        <f t="shared" si="233"/>
        <v>469</v>
      </c>
      <c r="B479" s="215"/>
      <c r="C479" s="58" t="s">
        <v>491</v>
      </c>
      <c r="D479" s="54">
        <v>228.4</v>
      </c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>
        <f t="shared" si="235"/>
        <v>0</v>
      </c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  <c r="BO479" s="19"/>
      <c r="BP479" s="19"/>
      <c r="BQ479" s="19"/>
      <c r="BR479" s="19"/>
      <c r="BS479" s="19"/>
      <c r="BT479" s="19"/>
      <c r="BU479" s="19"/>
      <c r="BV479" s="19"/>
      <c r="BW479" s="19"/>
      <c r="BX479" s="19"/>
      <c r="BY479" s="19"/>
      <c r="BZ479" s="19"/>
      <c r="CA479" s="19"/>
      <c r="CB479" s="19"/>
      <c r="CC479" s="19"/>
      <c r="CD479" s="19"/>
      <c r="CE479" s="19"/>
      <c r="CF479" s="19"/>
      <c r="CG479" s="19"/>
      <c r="CH479" s="19"/>
      <c r="CI479" s="19"/>
      <c r="CJ479" s="19">
        <f t="shared" si="236"/>
        <v>0</v>
      </c>
      <c r="CK479" s="19">
        <f t="shared" si="232"/>
        <v>0</v>
      </c>
      <c r="CL479" s="19">
        <f t="shared" si="237"/>
        <v>0</v>
      </c>
      <c r="CN479" s="38"/>
      <c r="CO479" s="38"/>
    </row>
    <row r="480" spans="1:93" x14ac:dyDescent="0.25">
      <c r="A480" s="22">
        <f t="shared" si="233"/>
        <v>470</v>
      </c>
      <c r="B480" s="215"/>
      <c r="C480" s="58" t="s">
        <v>492</v>
      </c>
      <c r="D480" s="53">
        <v>229</v>
      </c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>
        <f t="shared" si="235"/>
        <v>0</v>
      </c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  <c r="BO480" s="19"/>
      <c r="BP480" s="19"/>
      <c r="BQ480" s="19"/>
      <c r="BR480" s="19"/>
      <c r="BS480" s="19"/>
      <c r="BT480" s="19"/>
      <c r="BU480" s="19"/>
      <c r="BV480" s="19"/>
      <c r="BW480" s="19"/>
      <c r="BX480" s="19"/>
      <c r="BY480" s="19"/>
      <c r="BZ480" s="19"/>
      <c r="CA480" s="19"/>
      <c r="CB480" s="19"/>
      <c r="CC480" s="19"/>
      <c r="CD480" s="19"/>
      <c r="CE480" s="19"/>
      <c r="CF480" s="19"/>
      <c r="CG480" s="19"/>
      <c r="CH480" s="19"/>
      <c r="CI480" s="19"/>
      <c r="CJ480" s="19">
        <f t="shared" si="236"/>
        <v>0</v>
      </c>
      <c r="CK480" s="19">
        <f t="shared" si="232"/>
        <v>0</v>
      </c>
      <c r="CL480" s="19">
        <f t="shared" si="237"/>
        <v>0</v>
      </c>
      <c r="CN480" s="38"/>
      <c r="CO480" s="38"/>
    </row>
    <row r="481" spans="1:93" x14ac:dyDescent="0.25">
      <c r="A481" s="22">
        <f t="shared" si="233"/>
        <v>471</v>
      </c>
      <c r="B481" s="216"/>
      <c r="C481" s="62" t="s">
        <v>493</v>
      </c>
      <c r="D481" s="63">
        <v>230</v>
      </c>
      <c r="E481" s="19">
        <v>-20346536.553194169</v>
      </c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>
        <v>1800927.8395241646</v>
      </c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>
        <f t="shared" si="235"/>
        <v>1800927.8395241646</v>
      </c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  <c r="BO481" s="19"/>
      <c r="BP481" s="19"/>
      <c r="BQ481" s="19"/>
      <c r="BR481" s="19"/>
      <c r="BS481" s="19"/>
      <c r="BT481" s="19"/>
      <c r="BU481" s="19"/>
      <c r="BV481" s="19"/>
      <c r="BW481" s="19"/>
      <c r="BX481" s="19"/>
      <c r="BY481" s="19"/>
      <c r="BZ481" s="19"/>
      <c r="CA481" s="19"/>
      <c r="CB481" s="19"/>
      <c r="CC481" s="19"/>
      <c r="CD481" s="19"/>
      <c r="CE481" s="19"/>
      <c r="CF481" s="19"/>
      <c r="CG481" s="19"/>
      <c r="CH481" s="19"/>
      <c r="CI481" s="19"/>
      <c r="CJ481" s="19">
        <f t="shared" si="236"/>
        <v>0</v>
      </c>
      <c r="CK481" s="19">
        <f t="shared" si="232"/>
        <v>1800927.8395241646</v>
      </c>
      <c r="CL481" s="19">
        <f t="shared" si="237"/>
        <v>-18545608.713670004</v>
      </c>
      <c r="CN481" s="38"/>
      <c r="CO481" s="38"/>
    </row>
    <row r="482" spans="1:93" x14ac:dyDescent="0.25">
      <c r="A482" s="22">
        <f t="shared" si="233"/>
        <v>472</v>
      </c>
      <c r="B482" s="217" t="s">
        <v>494</v>
      </c>
      <c r="C482" s="198"/>
      <c r="D482" s="199"/>
      <c r="E482" s="44">
        <f t="shared" ref="E482:CL482" si="238">SUM(E476:E481)</f>
        <v>-20346536.553194169</v>
      </c>
      <c r="F482" s="44">
        <f t="shared" si="238"/>
        <v>0</v>
      </c>
      <c r="G482" s="44">
        <f t="shared" si="238"/>
        <v>0</v>
      </c>
      <c r="H482" s="44">
        <f t="shared" si="238"/>
        <v>0</v>
      </c>
      <c r="I482" s="44">
        <f t="shared" si="238"/>
        <v>0</v>
      </c>
      <c r="J482" s="44">
        <f t="shared" si="238"/>
        <v>0</v>
      </c>
      <c r="K482" s="44">
        <f t="shared" si="238"/>
        <v>0</v>
      </c>
      <c r="L482" s="44">
        <f t="shared" si="238"/>
        <v>0</v>
      </c>
      <c r="M482" s="44">
        <f t="shared" si="238"/>
        <v>0</v>
      </c>
      <c r="N482" s="44">
        <f t="shared" si="238"/>
        <v>0</v>
      </c>
      <c r="O482" s="44">
        <f t="shared" si="238"/>
        <v>0</v>
      </c>
      <c r="P482" s="44">
        <f t="shared" si="238"/>
        <v>0</v>
      </c>
      <c r="Q482" s="44">
        <f t="shared" si="238"/>
        <v>0</v>
      </c>
      <c r="R482" s="44">
        <f t="shared" si="238"/>
        <v>0</v>
      </c>
      <c r="S482" s="44">
        <f t="shared" si="238"/>
        <v>0</v>
      </c>
      <c r="T482" s="44">
        <f t="shared" si="238"/>
        <v>0</v>
      </c>
      <c r="U482" s="44">
        <f t="shared" si="238"/>
        <v>0</v>
      </c>
      <c r="V482" s="44">
        <f t="shared" si="238"/>
        <v>0</v>
      </c>
      <c r="W482" s="44">
        <f t="shared" si="238"/>
        <v>0</v>
      </c>
      <c r="X482" s="44">
        <f>SUM(X476:X481)</f>
        <v>1800927.8395241646</v>
      </c>
      <c r="Y482" s="44">
        <f t="shared" si="238"/>
        <v>0</v>
      </c>
      <c r="Z482" s="44">
        <f t="shared" si="238"/>
        <v>0</v>
      </c>
      <c r="AA482" s="44">
        <f t="shared" si="238"/>
        <v>0</v>
      </c>
      <c r="AB482" s="44">
        <f t="shared" si="238"/>
        <v>0</v>
      </c>
      <c r="AC482" s="44">
        <f t="shared" si="238"/>
        <v>0</v>
      </c>
      <c r="AD482" s="44">
        <f t="shared" si="238"/>
        <v>0</v>
      </c>
      <c r="AE482" s="44">
        <f t="shared" si="238"/>
        <v>0</v>
      </c>
      <c r="AF482" s="44">
        <f t="shared" si="238"/>
        <v>0</v>
      </c>
      <c r="AG482" s="44">
        <f t="shared" si="238"/>
        <v>0</v>
      </c>
      <c r="AH482" s="44">
        <f t="shared" si="238"/>
        <v>0</v>
      </c>
      <c r="AI482" s="44">
        <f t="shared" si="238"/>
        <v>0</v>
      </c>
      <c r="AJ482" s="44">
        <f t="shared" si="238"/>
        <v>0</v>
      </c>
      <c r="AK482" s="44">
        <f t="shared" si="238"/>
        <v>0</v>
      </c>
      <c r="AL482" s="44">
        <f t="shared" si="238"/>
        <v>0</v>
      </c>
      <c r="AM482" s="44">
        <f t="shared" si="238"/>
        <v>0</v>
      </c>
      <c r="AN482" s="44">
        <f t="shared" si="238"/>
        <v>0</v>
      </c>
      <c r="AO482" s="44">
        <f t="shared" si="238"/>
        <v>0</v>
      </c>
      <c r="AP482" s="44"/>
      <c r="AQ482" s="44">
        <f t="shared" si="238"/>
        <v>0</v>
      </c>
      <c r="AR482" s="44">
        <f t="shared" si="238"/>
        <v>0</v>
      </c>
      <c r="AS482" s="44">
        <f t="shared" si="238"/>
        <v>0</v>
      </c>
      <c r="AT482" s="44">
        <f t="shared" si="238"/>
        <v>0</v>
      </c>
      <c r="AU482" s="44">
        <f t="shared" si="238"/>
        <v>1800927.8395241646</v>
      </c>
      <c r="AV482" s="44">
        <f t="shared" si="238"/>
        <v>0</v>
      </c>
      <c r="AW482" s="44">
        <f t="shared" si="238"/>
        <v>0</v>
      </c>
      <c r="AX482" s="44">
        <f t="shared" si="238"/>
        <v>0</v>
      </c>
      <c r="AY482" s="44">
        <f t="shared" si="238"/>
        <v>0</v>
      </c>
      <c r="AZ482" s="44">
        <f t="shared" si="238"/>
        <v>0</v>
      </c>
      <c r="BA482" s="44">
        <f t="shared" si="238"/>
        <v>0</v>
      </c>
      <c r="BB482" s="44">
        <f t="shared" si="238"/>
        <v>0</v>
      </c>
      <c r="BC482" s="44">
        <f t="shared" si="238"/>
        <v>0</v>
      </c>
      <c r="BD482" s="44">
        <f t="shared" si="238"/>
        <v>0</v>
      </c>
      <c r="BE482" s="44">
        <f t="shared" si="238"/>
        <v>0</v>
      </c>
      <c r="BF482" s="44">
        <f t="shared" si="238"/>
        <v>0</v>
      </c>
      <c r="BG482" s="44">
        <f t="shared" si="238"/>
        <v>0</v>
      </c>
      <c r="BH482" s="44">
        <f t="shared" si="238"/>
        <v>0</v>
      </c>
      <c r="BI482" s="44">
        <f t="shared" si="238"/>
        <v>0</v>
      </c>
      <c r="BJ482" s="44">
        <f t="shared" si="238"/>
        <v>0</v>
      </c>
      <c r="BK482" s="44">
        <f t="shared" si="238"/>
        <v>0</v>
      </c>
      <c r="BL482" s="44">
        <f t="shared" si="238"/>
        <v>0</v>
      </c>
      <c r="BM482" s="44">
        <f t="shared" si="238"/>
        <v>0</v>
      </c>
      <c r="BN482" s="44">
        <f t="shared" si="238"/>
        <v>0</v>
      </c>
      <c r="BO482" s="44">
        <f t="shared" si="238"/>
        <v>0</v>
      </c>
      <c r="BP482" s="44">
        <f t="shared" si="238"/>
        <v>0</v>
      </c>
      <c r="BQ482" s="44">
        <f t="shared" si="238"/>
        <v>0</v>
      </c>
      <c r="BR482" s="44">
        <f t="shared" si="238"/>
        <v>0</v>
      </c>
      <c r="BS482" s="44">
        <f t="shared" si="238"/>
        <v>0</v>
      </c>
      <c r="BT482" s="44">
        <f t="shared" si="238"/>
        <v>0</v>
      </c>
      <c r="BU482" s="44">
        <f t="shared" si="238"/>
        <v>0</v>
      </c>
      <c r="BV482" s="44">
        <f t="shared" si="238"/>
        <v>0</v>
      </c>
      <c r="BW482" s="44">
        <f t="shared" si="238"/>
        <v>0</v>
      </c>
      <c r="BX482" s="44">
        <f t="shared" si="238"/>
        <v>0</v>
      </c>
      <c r="BY482" s="44">
        <f t="shared" si="238"/>
        <v>0</v>
      </c>
      <c r="BZ482" s="44">
        <f t="shared" si="238"/>
        <v>0</v>
      </c>
      <c r="CA482" s="44">
        <f t="shared" si="238"/>
        <v>0</v>
      </c>
      <c r="CB482" s="44">
        <f t="shared" si="238"/>
        <v>0</v>
      </c>
      <c r="CC482" s="44">
        <f t="shared" si="238"/>
        <v>0</v>
      </c>
      <c r="CD482" s="44">
        <f t="shared" si="238"/>
        <v>0</v>
      </c>
      <c r="CE482" s="44">
        <f t="shared" si="238"/>
        <v>0</v>
      </c>
      <c r="CF482" s="44">
        <f t="shared" si="238"/>
        <v>0</v>
      </c>
      <c r="CG482" s="44">
        <f t="shared" si="238"/>
        <v>0</v>
      </c>
      <c r="CH482" s="44">
        <f t="shared" si="238"/>
        <v>0</v>
      </c>
      <c r="CI482" s="44">
        <f t="shared" si="238"/>
        <v>0</v>
      </c>
      <c r="CJ482" s="44">
        <f t="shared" si="238"/>
        <v>0</v>
      </c>
      <c r="CK482" s="44">
        <f t="shared" si="238"/>
        <v>1800927.8395241646</v>
      </c>
      <c r="CL482" s="44">
        <f t="shared" si="238"/>
        <v>-18545608.713670004</v>
      </c>
      <c r="CN482" s="38"/>
      <c r="CO482" s="38"/>
    </row>
    <row r="483" spans="1:93" ht="31.35" customHeight="1" x14ac:dyDescent="0.25">
      <c r="A483" s="22">
        <f t="shared" si="233"/>
        <v>473</v>
      </c>
      <c r="B483" s="105" t="s">
        <v>495</v>
      </c>
      <c r="C483" s="68" t="s">
        <v>495</v>
      </c>
      <c r="D483" s="53">
        <v>235</v>
      </c>
      <c r="E483" s="19">
        <v>-1197203.2191512499</v>
      </c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>
        <v>353647.37974624988</v>
      </c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>
        <f>SUM(F483:AT483)</f>
        <v>353647.37974624988</v>
      </c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  <c r="BO483" s="19"/>
      <c r="BP483" s="19"/>
      <c r="BQ483" s="19"/>
      <c r="BR483" s="19"/>
      <c r="BS483" s="19"/>
      <c r="BT483" s="19"/>
      <c r="BU483" s="19"/>
      <c r="BV483" s="19"/>
      <c r="BW483" s="19"/>
      <c r="BX483" s="19"/>
      <c r="BY483" s="19"/>
      <c r="BZ483" s="19"/>
      <c r="CA483" s="19"/>
      <c r="CB483" s="19"/>
      <c r="CC483" s="19"/>
      <c r="CD483" s="19"/>
      <c r="CE483" s="19"/>
      <c r="CF483" s="19"/>
      <c r="CG483" s="19"/>
      <c r="CH483" s="19"/>
      <c r="CI483" s="19"/>
      <c r="CJ483" s="19">
        <f>SUM(AV483:CI483)</f>
        <v>0</v>
      </c>
      <c r="CK483" s="19">
        <f t="shared" si="232"/>
        <v>353647.37974624988</v>
      </c>
      <c r="CL483" s="19">
        <f>CK483+E483</f>
        <v>-843555.83940499998</v>
      </c>
      <c r="CN483" s="38"/>
      <c r="CO483" s="38"/>
    </row>
    <row r="484" spans="1:93" x14ac:dyDescent="0.25">
      <c r="A484" s="22">
        <f t="shared" si="233"/>
        <v>474</v>
      </c>
      <c r="B484" s="190" t="s">
        <v>496</v>
      </c>
      <c r="C484" s="190"/>
      <c r="D484" s="191"/>
      <c r="E484" s="44">
        <f>+E482+E475+E483</f>
        <v>-1811108.2381583366</v>
      </c>
      <c r="F484" s="44">
        <f>+F482+F475+F483</f>
        <v>0</v>
      </c>
      <c r="G484" s="44">
        <f t="shared" ref="G484:BR484" si="239">+G482+G475+G483</f>
        <v>0</v>
      </c>
      <c r="H484" s="44">
        <f t="shared" si="239"/>
        <v>0</v>
      </c>
      <c r="I484" s="44">
        <f t="shared" si="239"/>
        <v>0</v>
      </c>
      <c r="J484" s="44">
        <f t="shared" si="239"/>
        <v>0</v>
      </c>
      <c r="K484" s="44">
        <f t="shared" si="239"/>
        <v>0</v>
      </c>
      <c r="L484" s="44">
        <f t="shared" si="239"/>
        <v>0</v>
      </c>
      <c r="M484" s="44">
        <f t="shared" si="239"/>
        <v>0</v>
      </c>
      <c r="N484" s="44">
        <f t="shared" si="239"/>
        <v>0</v>
      </c>
      <c r="O484" s="44">
        <f t="shared" si="239"/>
        <v>0</v>
      </c>
      <c r="P484" s="44">
        <f t="shared" si="239"/>
        <v>0</v>
      </c>
      <c r="Q484" s="44">
        <f t="shared" si="239"/>
        <v>0</v>
      </c>
      <c r="R484" s="44">
        <f t="shared" si="239"/>
        <v>0</v>
      </c>
      <c r="S484" s="44">
        <f t="shared" si="239"/>
        <v>0</v>
      </c>
      <c r="T484" s="44">
        <f t="shared" si="239"/>
        <v>0</v>
      </c>
      <c r="U484" s="44">
        <f t="shared" si="239"/>
        <v>0</v>
      </c>
      <c r="V484" s="44">
        <f t="shared" si="239"/>
        <v>0</v>
      </c>
      <c r="W484" s="44">
        <f t="shared" si="239"/>
        <v>0</v>
      </c>
      <c r="X484" s="44">
        <f t="shared" si="239"/>
        <v>627658.05537833134</v>
      </c>
      <c r="Y484" s="44">
        <f t="shared" si="239"/>
        <v>0</v>
      </c>
      <c r="Z484" s="44">
        <f t="shared" si="239"/>
        <v>0</v>
      </c>
      <c r="AA484" s="44">
        <f t="shared" si="239"/>
        <v>0</v>
      </c>
      <c r="AB484" s="44">
        <f t="shared" si="239"/>
        <v>0</v>
      </c>
      <c r="AC484" s="44">
        <f t="shared" si="239"/>
        <v>0</v>
      </c>
      <c r="AD484" s="44">
        <f t="shared" si="239"/>
        <v>0</v>
      </c>
      <c r="AE484" s="44">
        <f t="shared" si="239"/>
        <v>0</v>
      </c>
      <c r="AF484" s="44">
        <f t="shared" si="239"/>
        <v>0</v>
      </c>
      <c r="AG484" s="44">
        <f t="shared" si="239"/>
        <v>0</v>
      </c>
      <c r="AH484" s="44">
        <f t="shared" si="239"/>
        <v>0</v>
      </c>
      <c r="AI484" s="44">
        <f t="shared" si="239"/>
        <v>0</v>
      </c>
      <c r="AJ484" s="44">
        <f t="shared" si="239"/>
        <v>0</v>
      </c>
      <c r="AK484" s="44">
        <f t="shared" si="239"/>
        <v>0</v>
      </c>
      <c r="AL484" s="44">
        <f t="shared" si="239"/>
        <v>0</v>
      </c>
      <c r="AM484" s="44">
        <f t="shared" si="239"/>
        <v>0</v>
      </c>
      <c r="AN484" s="44">
        <f t="shared" si="239"/>
        <v>0</v>
      </c>
      <c r="AO484" s="44">
        <f t="shared" si="239"/>
        <v>0</v>
      </c>
      <c r="AP484" s="44">
        <f t="shared" si="239"/>
        <v>0</v>
      </c>
      <c r="AQ484" s="44">
        <f t="shared" si="239"/>
        <v>0</v>
      </c>
      <c r="AR484" s="44">
        <f t="shared" si="239"/>
        <v>0</v>
      </c>
      <c r="AS484" s="44">
        <f t="shared" si="239"/>
        <v>1440049.9416229667</v>
      </c>
      <c r="AT484" s="44">
        <f t="shared" si="239"/>
        <v>0</v>
      </c>
      <c r="AU484" s="44">
        <f t="shared" si="239"/>
        <v>2067707.997001298</v>
      </c>
      <c r="AV484" s="44">
        <f t="shared" si="239"/>
        <v>0</v>
      </c>
      <c r="AW484" s="44">
        <f t="shared" si="239"/>
        <v>0</v>
      </c>
      <c r="AX484" s="44">
        <f t="shared" si="239"/>
        <v>0</v>
      </c>
      <c r="AY484" s="44">
        <f t="shared" si="239"/>
        <v>0</v>
      </c>
      <c r="AZ484" s="44">
        <f t="shared" si="239"/>
        <v>0</v>
      </c>
      <c r="BA484" s="44">
        <f t="shared" si="239"/>
        <v>0</v>
      </c>
      <c r="BB484" s="44">
        <f t="shared" si="239"/>
        <v>0</v>
      </c>
      <c r="BC484" s="44">
        <f t="shared" si="239"/>
        <v>0</v>
      </c>
      <c r="BD484" s="44">
        <f t="shared" si="239"/>
        <v>0</v>
      </c>
      <c r="BE484" s="44">
        <f t="shared" si="239"/>
        <v>0</v>
      </c>
      <c r="BF484" s="44">
        <f t="shared" si="239"/>
        <v>0</v>
      </c>
      <c r="BG484" s="44">
        <f t="shared" si="239"/>
        <v>0</v>
      </c>
      <c r="BH484" s="44">
        <f t="shared" si="239"/>
        <v>0</v>
      </c>
      <c r="BI484" s="44">
        <f t="shared" si="239"/>
        <v>0</v>
      </c>
      <c r="BJ484" s="44">
        <f t="shared" si="239"/>
        <v>0</v>
      </c>
      <c r="BK484" s="44">
        <f t="shared" si="239"/>
        <v>0</v>
      </c>
      <c r="BL484" s="44">
        <f t="shared" si="239"/>
        <v>0</v>
      </c>
      <c r="BM484" s="44">
        <f t="shared" si="239"/>
        <v>0</v>
      </c>
      <c r="BN484" s="44">
        <f t="shared" si="239"/>
        <v>0</v>
      </c>
      <c r="BO484" s="44">
        <f t="shared" si="239"/>
        <v>0</v>
      </c>
      <c r="BP484" s="44">
        <f t="shared" si="239"/>
        <v>0</v>
      </c>
      <c r="BQ484" s="44">
        <f t="shared" si="239"/>
        <v>0</v>
      </c>
      <c r="BR484" s="44">
        <f t="shared" si="239"/>
        <v>0</v>
      </c>
      <c r="BS484" s="44">
        <f t="shared" ref="BS484:CL484" si="240">+BS482+BS475+BS483</f>
        <v>0</v>
      </c>
      <c r="BT484" s="44">
        <f t="shared" si="240"/>
        <v>0</v>
      </c>
      <c r="BU484" s="44">
        <f t="shared" si="240"/>
        <v>0</v>
      </c>
      <c r="BV484" s="44">
        <f t="shared" si="240"/>
        <v>0</v>
      </c>
      <c r="BW484" s="44">
        <f t="shared" si="240"/>
        <v>0</v>
      </c>
      <c r="BX484" s="44">
        <f t="shared" si="240"/>
        <v>0</v>
      </c>
      <c r="BY484" s="44">
        <f t="shared" si="240"/>
        <v>0</v>
      </c>
      <c r="BZ484" s="44">
        <f t="shared" si="240"/>
        <v>0</v>
      </c>
      <c r="CA484" s="44">
        <f t="shared" si="240"/>
        <v>0</v>
      </c>
      <c r="CB484" s="44">
        <f t="shared" si="240"/>
        <v>0</v>
      </c>
      <c r="CC484" s="44">
        <f t="shared" si="240"/>
        <v>0</v>
      </c>
      <c r="CD484" s="44">
        <f t="shared" si="240"/>
        <v>0</v>
      </c>
      <c r="CE484" s="44">
        <f t="shared" si="240"/>
        <v>0</v>
      </c>
      <c r="CF484" s="44">
        <f t="shared" si="240"/>
        <v>0</v>
      </c>
      <c r="CG484" s="44">
        <f t="shared" si="240"/>
        <v>-15861996.450016096</v>
      </c>
      <c r="CH484" s="44">
        <f t="shared" si="240"/>
        <v>31505890.107479818</v>
      </c>
      <c r="CI484" s="44">
        <f t="shared" si="240"/>
        <v>70126.434854447376</v>
      </c>
      <c r="CJ484" s="44">
        <f t="shared" si="240"/>
        <v>15714020.09231817</v>
      </c>
      <c r="CK484" s="44">
        <f t="shared" si="240"/>
        <v>17781728.089319468</v>
      </c>
      <c r="CL484" s="44">
        <f t="shared" si="240"/>
        <v>15970619.851161133</v>
      </c>
      <c r="CN484" s="38"/>
      <c r="CO484" s="38"/>
    </row>
    <row r="485" spans="1:93" x14ac:dyDescent="0.25">
      <c r="A485" s="22">
        <f t="shared" si="233"/>
        <v>475</v>
      </c>
      <c r="B485" s="218" t="s">
        <v>497</v>
      </c>
      <c r="C485" s="55" t="s">
        <v>498</v>
      </c>
      <c r="D485" s="59">
        <v>253</v>
      </c>
      <c r="E485" s="19">
        <v>-4131006.9571043747</v>
      </c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>
        <v>88919.644209374848</v>
      </c>
      <c r="Y485" s="19">
        <v>0</v>
      </c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>
        <f t="shared" ref="AU485:AU491" si="241">SUM(F485:AT485)</f>
        <v>88919.644209374848</v>
      </c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  <c r="BO485" s="19"/>
      <c r="BP485" s="19"/>
      <c r="BQ485" s="19"/>
      <c r="BR485" s="19"/>
      <c r="BS485" s="19"/>
      <c r="BT485" s="19"/>
      <c r="BU485" s="19"/>
      <c r="BV485" s="19"/>
      <c r="BW485" s="19"/>
      <c r="BX485" s="19"/>
      <c r="BY485" s="19"/>
      <c r="BZ485" s="19"/>
      <c r="CA485" s="19"/>
      <c r="CB485" s="19"/>
      <c r="CC485" s="19"/>
      <c r="CD485" s="19"/>
      <c r="CE485" s="19"/>
      <c r="CF485" s="19"/>
      <c r="CG485" s="19"/>
      <c r="CH485" s="19"/>
      <c r="CI485" s="19"/>
      <c r="CJ485" s="19">
        <f t="shared" ref="CJ485:CJ491" si="242">SUM(AV485:CI485)</f>
        <v>0</v>
      </c>
      <c r="CK485" s="19">
        <f t="shared" si="232"/>
        <v>88919.644209374848</v>
      </c>
      <c r="CL485" s="19">
        <f t="shared" ref="CL485:CL491" si="243">CK485+E485</f>
        <v>-4042087.312895</v>
      </c>
      <c r="CN485" s="38"/>
      <c r="CO485" s="38"/>
    </row>
    <row r="486" spans="1:93" x14ac:dyDescent="0.25">
      <c r="A486" s="22">
        <f t="shared" si="233"/>
        <v>476</v>
      </c>
      <c r="B486" s="219"/>
      <c r="C486" s="58" t="s">
        <v>499</v>
      </c>
      <c r="D486" s="53">
        <v>281</v>
      </c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47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>
        <f t="shared" si="241"/>
        <v>0</v>
      </c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  <c r="BO486" s="19"/>
      <c r="BP486" s="19"/>
      <c r="BQ486" s="19"/>
      <c r="BR486" s="19"/>
      <c r="BS486" s="19"/>
      <c r="BT486" s="19"/>
      <c r="BU486" s="19"/>
      <c r="BV486" s="19"/>
      <c r="BW486" s="19"/>
      <c r="BX486" s="19"/>
      <c r="BY486" s="19"/>
      <c r="BZ486" s="19"/>
      <c r="CA486" s="19"/>
      <c r="CB486" s="19"/>
      <c r="CC486" s="19"/>
      <c r="CD486" s="19"/>
      <c r="CE486" s="19"/>
      <c r="CF486" s="19"/>
      <c r="CG486" s="19"/>
      <c r="CH486" s="19"/>
      <c r="CI486" s="19"/>
      <c r="CJ486" s="19">
        <f t="shared" si="242"/>
        <v>0</v>
      </c>
      <c r="CK486" s="19">
        <f t="shared" si="232"/>
        <v>0</v>
      </c>
      <c r="CL486" s="19">
        <f t="shared" si="243"/>
        <v>0</v>
      </c>
      <c r="CN486" s="38"/>
      <c r="CO486" s="38"/>
    </row>
    <row r="487" spans="1:93" x14ac:dyDescent="0.25">
      <c r="A487" s="22">
        <f t="shared" si="233"/>
        <v>477</v>
      </c>
      <c r="B487" s="219"/>
      <c r="C487" s="58" t="s">
        <v>500</v>
      </c>
      <c r="D487" s="53">
        <v>282</v>
      </c>
      <c r="E487" s="19">
        <v>-599557406.91677797</v>
      </c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>
        <v>5761467.207989688</v>
      </c>
      <c r="Y487" s="19">
        <v>1814067.8939472272</v>
      </c>
      <c r="Z487" s="19"/>
      <c r="AA487" s="19"/>
      <c r="AB487" s="19">
        <v>0</v>
      </c>
      <c r="AC487" s="19">
        <v>8147230.8337291917</v>
      </c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>
        <f t="shared" si="241"/>
        <v>15722765.935666107</v>
      </c>
      <c r="AV487" s="19"/>
      <c r="AW487" s="19"/>
      <c r="AX487" s="19"/>
      <c r="AY487" s="71">
        <v>0</v>
      </c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  <c r="BO487" s="19"/>
      <c r="BP487" s="19"/>
      <c r="BQ487" s="19"/>
      <c r="BR487" s="19">
        <v>9391457.368920818</v>
      </c>
      <c r="BS487" s="19">
        <v>-8147230.8337291917</v>
      </c>
      <c r="BT487" s="19"/>
      <c r="BU487" s="19"/>
      <c r="BV487" s="19">
        <v>5244350.714984417</v>
      </c>
      <c r="BW487" s="19"/>
      <c r="BX487" s="19">
        <v>-499595.74821500003</v>
      </c>
      <c r="BY487" s="19">
        <v>-339985.02999999997</v>
      </c>
      <c r="BZ487" s="19">
        <v>-334.38</v>
      </c>
      <c r="CA487" s="19">
        <v>-617120.61857000005</v>
      </c>
      <c r="CB487" s="19"/>
      <c r="CC487" s="19"/>
      <c r="CD487" s="19"/>
      <c r="CE487" s="19"/>
      <c r="CF487" s="19"/>
      <c r="CG487" s="19">
        <v>1991160.0561322786</v>
      </c>
      <c r="CH487" s="19"/>
      <c r="CI487" s="19"/>
      <c r="CJ487" s="19">
        <f t="shared" si="242"/>
        <v>7022701.5295233214</v>
      </c>
      <c r="CK487" s="19">
        <f t="shared" si="232"/>
        <v>22745467.465189427</v>
      </c>
      <c r="CL487" s="19">
        <f t="shared" si="243"/>
        <v>-576811939.45158851</v>
      </c>
      <c r="CN487" s="38"/>
      <c r="CO487" s="38"/>
    </row>
    <row r="488" spans="1:93" x14ac:dyDescent="0.25">
      <c r="A488" s="22">
        <f t="shared" si="233"/>
        <v>478</v>
      </c>
      <c r="B488" s="219"/>
      <c r="C488" s="58" t="s">
        <v>501</v>
      </c>
      <c r="D488" s="53">
        <v>283</v>
      </c>
      <c r="E488" s="19">
        <v>-3954689.6374635422</v>
      </c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>
        <v>578427.03079687548</v>
      </c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71">
        <v>0</v>
      </c>
      <c r="AN488" s="19"/>
      <c r="AO488" s="19"/>
      <c r="AP488" s="19"/>
      <c r="AQ488" s="19"/>
      <c r="AR488" s="19"/>
      <c r="AS488" s="19"/>
      <c r="AT488" s="19"/>
      <c r="AU488" s="19">
        <f t="shared" si="241"/>
        <v>578427.03079687548</v>
      </c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  <c r="BO488" s="19"/>
      <c r="BP488" s="19"/>
      <c r="BQ488" s="19"/>
      <c r="BR488" s="19"/>
      <c r="BS488" s="19"/>
      <c r="BT488" s="19"/>
      <c r="BU488" s="19"/>
      <c r="BV488" s="19"/>
      <c r="BW488" s="19"/>
      <c r="BX488" s="19"/>
      <c r="BY488" s="19"/>
      <c r="BZ488" s="19"/>
      <c r="CA488" s="19"/>
      <c r="CB488" s="19"/>
      <c r="CC488" s="19">
        <v>0</v>
      </c>
      <c r="CD488" s="19"/>
      <c r="CE488" s="19"/>
      <c r="CF488" s="19"/>
      <c r="CG488" s="19">
        <v>3331019.2545033805</v>
      </c>
      <c r="CH488" s="19">
        <v>-6786290.6957603497</v>
      </c>
      <c r="CI488" s="19"/>
      <c r="CJ488" s="19">
        <f t="shared" si="242"/>
        <v>-3455271.4412569692</v>
      </c>
      <c r="CK488" s="19">
        <f t="shared" si="232"/>
        <v>-2876844.410460094</v>
      </c>
      <c r="CL488" s="19">
        <f t="shared" si="243"/>
        <v>-6831534.0479236357</v>
      </c>
      <c r="CN488" s="38"/>
      <c r="CO488" s="38"/>
    </row>
    <row r="489" spans="1:93" x14ac:dyDescent="0.25">
      <c r="A489" s="22">
        <f t="shared" si="233"/>
        <v>479</v>
      </c>
      <c r="B489" s="219"/>
      <c r="C489" s="58" t="s">
        <v>502</v>
      </c>
      <c r="D489" s="53">
        <v>255</v>
      </c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>
        <f t="shared" si="241"/>
        <v>0</v>
      </c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  <c r="BO489" s="19"/>
      <c r="BP489" s="19"/>
      <c r="BQ489" s="19"/>
      <c r="BR489" s="19"/>
      <c r="BS489" s="19"/>
      <c r="BT489" s="19"/>
      <c r="BU489" s="19"/>
      <c r="BV489" s="19"/>
      <c r="BW489" s="19"/>
      <c r="BX489" s="19"/>
      <c r="BY489" s="19"/>
      <c r="BZ489" s="19"/>
      <c r="CA489" s="19"/>
      <c r="CB489" s="19"/>
      <c r="CC489" s="19"/>
      <c r="CD489" s="19"/>
      <c r="CE489" s="19"/>
      <c r="CF489" s="19"/>
      <c r="CG489" s="19"/>
      <c r="CH489" s="19"/>
      <c r="CI489" s="19"/>
      <c r="CJ489" s="19">
        <f t="shared" si="242"/>
        <v>0</v>
      </c>
      <c r="CK489" s="19">
        <f t="shared" si="232"/>
        <v>0</v>
      </c>
      <c r="CL489" s="19">
        <f t="shared" si="243"/>
        <v>0</v>
      </c>
      <c r="CN489" s="38"/>
      <c r="CO489" s="38"/>
    </row>
    <row r="490" spans="1:93" x14ac:dyDescent="0.25">
      <c r="A490" s="22">
        <f t="shared" si="233"/>
        <v>480</v>
      </c>
      <c r="B490" s="219"/>
      <c r="C490" s="58" t="s">
        <v>503</v>
      </c>
      <c r="D490" s="53">
        <v>252</v>
      </c>
      <c r="E490" s="19">
        <v>-584987.11083333334</v>
      </c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>
        <v>227845.37083333341</v>
      </c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>
        <f t="shared" si="241"/>
        <v>227845.37083333341</v>
      </c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  <c r="BO490" s="19"/>
      <c r="BP490" s="19"/>
      <c r="BQ490" s="19"/>
      <c r="BR490" s="19"/>
      <c r="BS490" s="19"/>
      <c r="BT490" s="19"/>
      <c r="BU490" s="19"/>
      <c r="BV490" s="19"/>
      <c r="BW490" s="19"/>
      <c r="BX490" s="19"/>
      <c r="BY490" s="19"/>
      <c r="BZ490" s="19"/>
      <c r="CA490" s="19"/>
      <c r="CB490" s="19"/>
      <c r="CC490" s="19"/>
      <c r="CD490" s="19"/>
      <c r="CE490" s="19"/>
      <c r="CF490" s="19"/>
      <c r="CG490" s="19"/>
      <c r="CH490" s="19"/>
      <c r="CI490" s="19"/>
      <c r="CJ490" s="19">
        <f t="shared" si="242"/>
        <v>0</v>
      </c>
      <c r="CK490" s="19">
        <f t="shared" si="232"/>
        <v>227845.37083333341</v>
      </c>
      <c r="CL490" s="19">
        <f t="shared" si="243"/>
        <v>-357141.73999999993</v>
      </c>
      <c r="CN490" s="38"/>
      <c r="CO490" s="38"/>
    </row>
    <row r="491" spans="1:93" x14ac:dyDescent="0.25">
      <c r="A491" s="22">
        <f t="shared" si="233"/>
        <v>481</v>
      </c>
      <c r="B491" s="220"/>
      <c r="C491" s="62" t="s">
        <v>504</v>
      </c>
      <c r="D491" s="63">
        <v>254</v>
      </c>
      <c r="E491" s="19">
        <v>-676131.21041666658</v>
      </c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>
        <v>656133.3504166666</v>
      </c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>
        <f t="shared" si="241"/>
        <v>656133.3504166666</v>
      </c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  <c r="BO491" s="19"/>
      <c r="BP491" s="19"/>
      <c r="BQ491" s="19"/>
      <c r="BR491" s="19"/>
      <c r="BS491" s="19"/>
      <c r="BT491" s="19"/>
      <c r="BU491" s="19"/>
      <c r="BV491" s="19"/>
      <c r="BW491" s="19"/>
      <c r="BX491" s="19"/>
      <c r="BY491" s="19"/>
      <c r="BZ491" s="19"/>
      <c r="CA491" s="19"/>
      <c r="CB491" s="19"/>
      <c r="CC491" s="19"/>
      <c r="CD491" s="19"/>
      <c r="CE491" s="19"/>
      <c r="CF491" s="19"/>
      <c r="CG491" s="19"/>
      <c r="CH491" s="19"/>
      <c r="CI491" s="19"/>
      <c r="CJ491" s="19">
        <f t="shared" si="242"/>
        <v>0</v>
      </c>
      <c r="CK491" s="19">
        <f t="shared" si="232"/>
        <v>656133.3504166666</v>
      </c>
      <c r="CL491" s="19">
        <f t="shared" si="243"/>
        <v>-19997.859999999986</v>
      </c>
      <c r="CN491" s="38"/>
      <c r="CO491" s="38"/>
    </row>
    <row r="492" spans="1:93" ht="15.75" customHeight="1" x14ac:dyDescent="0.25">
      <c r="A492" s="22">
        <f t="shared" si="233"/>
        <v>482</v>
      </c>
      <c r="B492" s="187" t="s">
        <v>505</v>
      </c>
      <c r="C492" s="198"/>
      <c r="D492" s="199"/>
      <c r="E492" s="44">
        <f t="shared" ref="E492:CL492" si="244">SUM(E485:E491)</f>
        <v>-608904221.83259583</v>
      </c>
      <c r="F492" s="44">
        <f t="shared" si="244"/>
        <v>0</v>
      </c>
      <c r="G492" s="44">
        <f t="shared" si="244"/>
        <v>0</v>
      </c>
      <c r="H492" s="44">
        <f t="shared" si="244"/>
        <v>0</v>
      </c>
      <c r="I492" s="44">
        <f t="shared" si="244"/>
        <v>0</v>
      </c>
      <c r="J492" s="44">
        <f t="shared" si="244"/>
        <v>0</v>
      </c>
      <c r="K492" s="44">
        <f t="shared" si="244"/>
        <v>0</v>
      </c>
      <c r="L492" s="44">
        <f t="shared" si="244"/>
        <v>0</v>
      </c>
      <c r="M492" s="44">
        <f t="shared" si="244"/>
        <v>0</v>
      </c>
      <c r="N492" s="44">
        <f t="shared" si="244"/>
        <v>0</v>
      </c>
      <c r="O492" s="44">
        <f t="shared" si="244"/>
        <v>0</v>
      </c>
      <c r="P492" s="44">
        <f t="shared" si="244"/>
        <v>0</v>
      </c>
      <c r="Q492" s="44">
        <f t="shared" si="244"/>
        <v>0</v>
      </c>
      <c r="R492" s="44">
        <f t="shared" si="244"/>
        <v>0</v>
      </c>
      <c r="S492" s="44">
        <f t="shared" si="244"/>
        <v>0</v>
      </c>
      <c r="T492" s="44">
        <f t="shared" si="244"/>
        <v>0</v>
      </c>
      <c r="U492" s="44">
        <f t="shared" si="244"/>
        <v>0</v>
      </c>
      <c r="V492" s="44">
        <f t="shared" si="244"/>
        <v>0</v>
      </c>
      <c r="W492" s="44">
        <f t="shared" si="244"/>
        <v>0</v>
      </c>
      <c r="X492" s="44">
        <f t="shared" si="244"/>
        <v>7312792.6042459384</v>
      </c>
      <c r="Y492" s="44">
        <f t="shared" si="244"/>
        <v>1814067.8939472272</v>
      </c>
      <c r="Z492" s="44">
        <f t="shared" si="244"/>
        <v>0</v>
      </c>
      <c r="AA492" s="44">
        <f t="shared" si="244"/>
        <v>0</v>
      </c>
      <c r="AB492" s="44">
        <f t="shared" si="244"/>
        <v>0</v>
      </c>
      <c r="AC492" s="44">
        <f t="shared" si="244"/>
        <v>8147230.8337291917</v>
      </c>
      <c r="AD492" s="44">
        <f t="shared" si="244"/>
        <v>0</v>
      </c>
      <c r="AE492" s="44">
        <f t="shared" si="244"/>
        <v>0</v>
      </c>
      <c r="AF492" s="44">
        <f t="shared" si="244"/>
        <v>0</v>
      </c>
      <c r="AG492" s="44">
        <f t="shared" si="244"/>
        <v>0</v>
      </c>
      <c r="AH492" s="44">
        <f t="shared" si="244"/>
        <v>0</v>
      </c>
      <c r="AI492" s="44">
        <f t="shared" si="244"/>
        <v>0</v>
      </c>
      <c r="AJ492" s="44">
        <f t="shared" si="244"/>
        <v>0</v>
      </c>
      <c r="AK492" s="44">
        <f t="shared" si="244"/>
        <v>0</v>
      </c>
      <c r="AL492" s="44">
        <f t="shared" si="244"/>
        <v>0</v>
      </c>
      <c r="AM492" s="44">
        <f t="shared" si="244"/>
        <v>0</v>
      </c>
      <c r="AN492" s="44">
        <f t="shared" si="244"/>
        <v>0</v>
      </c>
      <c r="AO492" s="44">
        <f t="shared" si="244"/>
        <v>0</v>
      </c>
      <c r="AP492" s="44"/>
      <c r="AQ492" s="44">
        <f t="shared" si="244"/>
        <v>0</v>
      </c>
      <c r="AR492" s="44">
        <f t="shared" si="244"/>
        <v>0</v>
      </c>
      <c r="AS492" s="44">
        <f t="shared" si="244"/>
        <v>0</v>
      </c>
      <c r="AT492" s="44">
        <f t="shared" si="244"/>
        <v>0</v>
      </c>
      <c r="AU492" s="44">
        <f>SUM(AU485:AU491)</f>
        <v>17274091.33192236</v>
      </c>
      <c r="AV492" s="44">
        <f t="shared" si="244"/>
        <v>0</v>
      </c>
      <c r="AW492" s="44">
        <f t="shared" si="244"/>
        <v>0</v>
      </c>
      <c r="AX492" s="44">
        <f t="shared" si="244"/>
        <v>0</v>
      </c>
      <c r="AY492" s="44">
        <f t="shared" si="244"/>
        <v>0</v>
      </c>
      <c r="AZ492" s="44">
        <f t="shared" si="244"/>
        <v>0</v>
      </c>
      <c r="BA492" s="44">
        <f t="shared" si="244"/>
        <v>0</v>
      </c>
      <c r="BB492" s="44">
        <f t="shared" si="244"/>
        <v>0</v>
      </c>
      <c r="BC492" s="44">
        <f t="shared" si="244"/>
        <v>0</v>
      </c>
      <c r="BD492" s="44">
        <f t="shared" si="244"/>
        <v>0</v>
      </c>
      <c r="BE492" s="44">
        <f t="shared" si="244"/>
        <v>0</v>
      </c>
      <c r="BF492" s="44">
        <f t="shared" si="244"/>
        <v>0</v>
      </c>
      <c r="BG492" s="44">
        <f t="shared" si="244"/>
        <v>0</v>
      </c>
      <c r="BH492" s="44">
        <f t="shared" si="244"/>
        <v>0</v>
      </c>
      <c r="BI492" s="44">
        <f t="shared" si="244"/>
        <v>0</v>
      </c>
      <c r="BJ492" s="44">
        <f t="shared" si="244"/>
        <v>0</v>
      </c>
      <c r="BK492" s="44">
        <f t="shared" si="244"/>
        <v>0</v>
      </c>
      <c r="BL492" s="44">
        <f t="shared" si="244"/>
        <v>0</v>
      </c>
      <c r="BM492" s="44">
        <f t="shared" si="244"/>
        <v>0</v>
      </c>
      <c r="BN492" s="44">
        <f t="shared" si="244"/>
        <v>0</v>
      </c>
      <c r="BO492" s="44">
        <f t="shared" si="244"/>
        <v>0</v>
      </c>
      <c r="BP492" s="44">
        <f t="shared" si="244"/>
        <v>0</v>
      </c>
      <c r="BQ492" s="44">
        <f t="shared" si="244"/>
        <v>0</v>
      </c>
      <c r="BR492" s="44">
        <f t="shared" si="244"/>
        <v>9391457.368920818</v>
      </c>
      <c r="BS492" s="44">
        <f t="shared" si="244"/>
        <v>-8147230.8337291917</v>
      </c>
      <c r="BT492" s="44">
        <f t="shared" si="244"/>
        <v>0</v>
      </c>
      <c r="BU492" s="44">
        <f t="shared" si="244"/>
        <v>0</v>
      </c>
      <c r="BV492" s="44">
        <f t="shared" si="244"/>
        <v>5244350.714984417</v>
      </c>
      <c r="BW492" s="44">
        <f t="shared" si="244"/>
        <v>0</v>
      </c>
      <c r="BX492" s="44">
        <f t="shared" si="244"/>
        <v>-499595.74821500003</v>
      </c>
      <c r="BY492" s="44">
        <f t="shared" si="244"/>
        <v>-339985.02999999997</v>
      </c>
      <c r="BZ492" s="44">
        <f t="shared" si="244"/>
        <v>-334.38</v>
      </c>
      <c r="CA492" s="44">
        <f t="shared" si="244"/>
        <v>-617120.61857000005</v>
      </c>
      <c r="CB492" s="44">
        <f t="shared" si="244"/>
        <v>0</v>
      </c>
      <c r="CC492" s="44">
        <f t="shared" si="244"/>
        <v>0</v>
      </c>
      <c r="CD492" s="44">
        <f t="shared" si="244"/>
        <v>0</v>
      </c>
      <c r="CE492" s="44">
        <f t="shared" si="244"/>
        <v>0</v>
      </c>
      <c r="CF492" s="44">
        <f t="shared" si="244"/>
        <v>0</v>
      </c>
      <c r="CG492" s="44">
        <f t="shared" si="244"/>
        <v>5322179.3106356589</v>
      </c>
      <c r="CH492" s="44">
        <f t="shared" si="244"/>
        <v>-6786290.6957603497</v>
      </c>
      <c r="CI492" s="44">
        <f t="shared" si="244"/>
        <v>0</v>
      </c>
      <c r="CJ492" s="44">
        <f t="shared" si="244"/>
        <v>3567430.0882663522</v>
      </c>
      <c r="CK492" s="44">
        <f t="shared" si="244"/>
        <v>20841521.420188706</v>
      </c>
      <c r="CL492" s="44">
        <f t="shared" si="244"/>
        <v>-588062700.41240716</v>
      </c>
      <c r="CN492" s="38"/>
      <c r="CO492" s="38"/>
    </row>
    <row r="493" spans="1:93" ht="15.75" customHeight="1" x14ac:dyDescent="0.25">
      <c r="A493" s="22">
        <f t="shared" si="233"/>
        <v>483</v>
      </c>
      <c r="B493" s="106" t="s">
        <v>506</v>
      </c>
      <c r="C493" s="99" t="s">
        <v>506</v>
      </c>
      <c r="D493" s="100" t="s">
        <v>507</v>
      </c>
      <c r="E493" s="19">
        <v>127273380.60826026</v>
      </c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>
        <v>-8245213.3162603527</v>
      </c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>
        <f>SUM(F493:AT493)</f>
        <v>-8245213.3162603527</v>
      </c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  <c r="BO493" s="19"/>
      <c r="BP493" s="19"/>
      <c r="BQ493" s="19"/>
      <c r="BR493" s="19"/>
      <c r="BS493" s="19"/>
      <c r="BT493" s="19"/>
      <c r="BU493" s="19"/>
      <c r="BV493" s="19"/>
      <c r="BW493" s="19"/>
      <c r="BX493" s="19"/>
      <c r="BY493" s="19"/>
      <c r="BZ493" s="19"/>
      <c r="CA493" s="19"/>
      <c r="CB493" s="19"/>
      <c r="CC493" s="19"/>
      <c r="CD493" s="19"/>
      <c r="CE493" s="19"/>
      <c r="CF493" s="19"/>
      <c r="CG493" s="19"/>
      <c r="CH493" s="19"/>
      <c r="CI493" s="19"/>
      <c r="CJ493" s="19">
        <f>SUM(AV493:CI493)</f>
        <v>0</v>
      </c>
      <c r="CK493" s="19">
        <f t="shared" si="232"/>
        <v>-8245213.3162603527</v>
      </c>
      <c r="CL493" s="19">
        <f>CK493+E493</f>
        <v>119028167.29199991</v>
      </c>
      <c r="CN493" s="38"/>
      <c r="CO493" s="38"/>
    </row>
    <row r="494" spans="1:93" x14ac:dyDescent="0.25">
      <c r="A494" s="22">
        <f t="shared" si="233"/>
        <v>484</v>
      </c>
      <c r="B494" s="187" t="s">
        <v>508</v>
      </c>
      <c r="C494" s="188"/>
      <c r="D494" s="189"/>
      <c r="E494" s="44">
        <f t="shared" ref="E494:CJ494" si="245">SUM(E493)</f>
        <v>127273380.60826026</v>
      </c>
      <c r="F494" s="44">
        <f t="shared" si="245"/>
        <v>0</v>
      </c>
      <c r="G494" s="44">
        <f t="shared" si="245"/>
        <v>0</v>
      </c>
      <c r="H494" s="44">
        <f t="shared" si="245"/>
        <v>0</v>
      </c>
      <c r="I494" s="44">
        <f t="shared" si="245"/>
        <v>0</v>
      </c>
      <c r="J494" s="44">
        <f t="shared" si="245"/>
        <v>0</v>
      </c>
      <c r="K494" s="44">
        <f t="shared" si="245"/>
        <v>0</v>
      </c>
      <c r="L494" s="44">
        <f t="shared" si="245"/>
        <v>0</v>
      </c>
      <c r="M494" s="44">
        <f t="shared" si="245"/>
        <v>0</v>
      </c>
      <c r="N494" s="44">
        <f t="shared" si="245"/>
        <v>0</v>
      </c>
      <c r="O494" s="44">
        <f t="shared" si="245"/>
        <v>0</v>
      </c>
      <c r="P494" s="44">
        <f t="shared" si="245"/>
        <v>0</v>
      </c>
      <c r="Q494" s="44">
        <f t="shared" si="245"/>
        <v>0</v>
      </c>
      <c r="R494" s="44">
        <f t="shared" si="245"/>
        <v>0</v>
      </c>
      <c r="S494" s="44">
        <f t="shared" si="245"/>
        <v>0</v>
      </c>
      <c r="T494" s="44">
        <f t="shared" si="245"/>
        <v>0</v>
      </c>
      <c r="U494" s="44">
        <f t="shared" si="245"/>
        <v>0</v>
      </c>
      <c r="V494" s="44">
        <f t="shared" si="245"/>
        <v>0</v>
      </c>
      <c r="W494" s="44">
        <f t="shared" si="245"/>
        <v>0</v>
      </c>
      <c r="X494" s="44">
        <f t="shared" si="245"/>
        <v>-8245213.3162603527</v>
      </c>
      <c r="Y494" s="44">
        <f t="shared" si="245"/>
        <v>0</v>
      </c>
      <c r="Z494" s="44">
        <f t="shared" si="245"/>
        <v>0</v>
      </c>
      <c r="AA494" s="44">
        <f t="shared" si="245"/>
        <v>0</v>
      </c>
      <c r="AB494" s="44">
        <f t="shared" si="245"/>
        <v>0</v>
      </c>
      <c r="AC494" s="44">
        <f t="shared" si="245"/>
        <v>0</v>
      </c>
      <c r="AD494" s="44">
        <f t="shared" si="245"/>
        <v>0</v>
      </c>
      <c r="AE494" s="44">
        <f t="shared" si="245"/>
        <v>0</v>
      </c>
      <c r="AF494" s="44">
        <f t="shared" si="245"/>
        <v>0</v>
      </c>
      <c r="AG494" s="44">
        <f t="shared" si="245"/>
        <v>0</v>
      </c>
      <c r="AH494" s="44">
        <f t="shared" si="245"/>
        <v>0</v>
      </c>
      <c r="AI494" s="44">
        <f t="shared" si="245"/>
        <v>0</v>
      </c>
      <c r="AJ494" s="44">
        <f t="shared" si="245"/>
        <v>0</v>
      </c>
      <c r="AK494" s="44">
        <f t="shared" si="245"/>
        <v>0</v>
      </c>
      <c r="AL494" s="44">
        <f t="shared" si="245"/>
        <v>0</v>
      </c>
      <c r="AM494" s="44">
        <f t="shared" si="245"/>
        <v>0</v>
      </c>
      <c r="AN494" s="44">
        <f t="shared" si="245"/>
        <v>0</v>
      </c>
      <c r="AO494" s="44">
        <f t="shared" si="245"/>
        <v>0</v>
      </c>
      <c r="AP494" s="44"/>
      <c r="AQ494" s="44">
        <f t="shared" si="245"/>
        <v>0</v>
      </c>
      <c r="AR494" s="44">
        <f t="shared" si="245"/>
        <v>0</v>
      </c>
      <c r="AS494" s="44">
        <f t="shared" si="245"/>
        <v>0</v>
      </c>
      <c r="AT494" s="44">
        <f t="shared" si="245"/>
        <v>0</v>
      </c>
      <c r="AU494" s="44">
        <f t="shared" si="245"/>
        <v>-8245213.3162603527</v>
      </c>
      <c r="AV494" s="44">
        <f t="shared" si="245"/>
        <v>0</v>
      </c>
      <c r="AW494" s="44">
        <f t="shared" si="245"/>
        <v>0</v>
      </c>
      <c r="AX494" s="44">
        <f t="shared" si="245"/>
        <v>0</v>
      </c>
      <c r="AY494" s="44">
        <f t="shared" si="245"/>
        <v>0</v>
      </c>
      <c r="AZ494" s="44">
        <f t="shared" si="245"/>
        <v>0</v>
      </c>
      <c r="BA494" s="44">
        <f t="shared" si="245"/>
        <v>0</v>
      </c>
      <c r="BB494" s="44">
        <f t="shared" si="245"/>
        <v>0</v>
      </c>
      <c r="BC494" s="44">
        <f t="shared" si="245"/>
        <v>0</v>
      </c>
      <c r="BD494" s="44">
        <f t="shared" si="245"/>
        <v>0</v>
      </c>
      <c r="BE494" s="44">
        <f t="shared" si="245"/>
        <v>0</v>
      </c>
      <c r="BF494" s="44">
        <f t="shared" si="245"/>
        <v>0</v>
      </c>
      <c r="BG494" s="44">
        <f t="shared" si="245"/>
        <v>0</v>
      </c>
      <c r="BH494" s="44">
        <f t="shared" si="245"/>
        <v>0</v>
      </c>
      <c r="BI494" s="44">
        <f t="shared" si="245"/>
        <v>0</v>
      </c>
      <c r="BJ494" s="44">
        <f t="shared" si="245"/>
        <v>0</v>
      </c>
      <c r="BK494" s="44">
        <f t="shared" si="245"/>
        <v>0</v>
      </c>
      <c r="BL494" s="44">
        <f t="shared" si="245"/>
        <v>0</v>
      </c>
      <c r="BM494" s="44">
        <f t="shared" si="245"/>
        <v>0</v>
      </c>
      <c r="BN494" s="44">
        <f t="shared" si="245"/>
        <v>0</v>
      </c>
      <c r="BO494" s="44">
        <f t="shared" si="245"/>
        <v>0</v>
      </c>
      <c r="BP494" s="44">
        <f t="shared" si="245"/>
        <v>0</v>
      </c>
      <c r="BQ494" s="44">
        <f t="shared" si="245"/>
        <v>0</v>
      </c>
      <c r="BR494" s="44">
        <f t="shared" si="245"/>
        <v>0</v>
      </c>
      <c r="BS494" s="44">
        <f t="shared" si="245"/>
        <v>0</v>
      </c>
      <c r="BT494" s="44">
        <f t="shared" si="245"/>
        <v>0</v>
      </c>
      <c r="BU494" s="44">
        <f t="shared" si="245"/>
        <v>0</v>
      </c>
      <c r="BV494" s="44">
        <f t="shared" si="245"/>
        <v>0</v>
      </c>
      <c r="BW494" s="44">
        <f t="shared" si="245"/>
        <v>0</v>
      </c>
      <c r="BX494" s="44">
        <f t="shared" si="245"/>
        <v>0</v>
      </c>
      <c r="BY494" s="44">
        <f t="shared" si="245"/>
        <v>0</v>
      </c>
      <c r="BZ494" s="44">
        <f t="shared" si="245"/>
        <v>0</v>
      </c>
      <c r="CA494" s="44">
        <f t="shared" si="245"/>
        <v>0</v>
      </c>
      <c r="CB494" s="44">
        <f t="shared" si="245"/>
        <v>0</v>
      </c>
      <c r="CC494" s="44">
        <f t="shared" si="245"/>
        <v>0</v>
      </c>
      <c r="CD494" s="44">
        <f t="shared" si="245"/>
        <v>0</v>
      </c>
      <c r="CE494" s="44">
        <f t="shared" si="245"/>
        <v>0</v>
      </c>
      <c r="CF494" s="44">
        <f t="shared" si="245"/>
        <v>0</v>
      </c>
      <c r="CG494" s="44">
        <f t="shared" si="245"/>
        <v>0</v>
      </c>
      <c r="CH494" s="44">
        <f t="shared" si="245"/>
        <v>0</v>
      </c>
      <c r="CI494" s="44">
        <f t="shared" si="245"/>
        <v>0</v>
      </c>
      <c r="CJ494" s="44">
        <f t="shared" si="245"/>
        <v>0</v>
      </c>
      <c r="CK494" s="44">
        <f t="shared" ref="CK494:CL494" si="246">SUM(CK493)</f>
        <v>-8245213.3162603527</v>
      </c>
      <c r="CL494" s="44">
        <f t="shared" si="246"/>
        <v>119028167.29199991</v>
      </c>
      <c r="CN494" s="38"/>
      <c r="CO494" s="38"/>
    </row>
    <row r="495" spans="1:93" ht="16.5" thickBot="1" x14ac:dyDescent="0.3">
      <c r="A495" s="22">
        <f t="shared" si="233"/>
        <v>485</v>
      </c>
      <c r="B495" s="190" t="s">
        <v>509</v>
      </c>
      <c r="C495" s="190"/>
      <c r="D495" s="191"/>
      <c r="E495" s="102">
        <f>+E470+E484+E492+E494</f>
        <v>2948894387.045321</v>
      </c>
      <c r="F495" s="102">
        <f t="shared" ref="F495:CI495" si="247">+F470+F484+F492+F494</f>
        <v>0</v>
      </c>
      <c r="G495" s="102">
        <f t="shared" si="247"/>
        <v>0</v>
      </c>
      <c r="H495" s="102">
        <f t="shared" si="247"/>
        <v>0</v>
      </c>
      <c r="I495" s="102">
        <f t="shared" si="247"/>
        <v>0</v>
      </c>
      <c r="J495" s="102">
        <f t="shared" si="247"/>
        <v>0</v>
      </c>
      <c r="K495" s="102">
        <f t="shared" si="247"/>
        <v>0</v>
      </c>
      <c r="L495" s="102">
        <f t="shared" si="247"/>
        <v>0</v>
      </c>
      <c r="M495" s="102">
        <f t="shared" si="247"/>
        <v>0</v>
      </c>
      <c r="N495" s="102">
        <f t="shared" si="247"/>
        <v>0</v>
      </c>
      <c r="O495" s="102">
        <f t="shared" si="247"/>
        <v>0</v>
      </c>
      <c r="P495" s="102">
        <f t="shared" si="247"/>
        <v>0</v>
      </c>
      <c r="Q495" s="102">
        <f t="shared" si="247"/>
        <v>0</v>
      </c>
      <c r="R495" s="102">
        <f t="shared" si="247"/>
        <v>0</v>
      </c>
      <c r="S495" s="102">
        <f t="shared" si="247"/>
        <v>0</v>
      </c>
      <c r="T495" s="102">
        <f t="shared" si="247"/>
        <v>0</v>
      </c>
      <c r="U495" s="102">
        <f t="shared" si="247"/>
        <v>0</v>
      </c>
      <c r="V495" s="102">
        <f t="shared" si="247"/>
        <v>0</v>
      </c>
      <c r="W495" s="102">
        <f t="shared" si="247"/>
        <v>0</v>
      </c>
      <c r="X495" s="102">
        <f t="shared" si="247"/>
        <v>50455434.08197882</v>
      </c>
      <c r="Y495" s="102">
        <f t="shared" si="247"/>
        <v>-6824350.6486591194</v>
      </c>
      <c r="Z495" s="102">
        <f t="shared" si="247"/>
        <v>0</v>
      </c>
      <c r="AA495" s="102">
        <f t="shared" si="247"/>
        <v>0</v>
      </c>
      <c r="AB495" s="102">
        <f t="shared" si="247"/>
        <v>0</v>
      </c>
      <c r="AC495" s="102">
        <f t="shared" si="247"/>
        <v>-57834387.276298791</v>
      </c>
      <c r="AD495" s="102">
        <f t="shared" si="247"/>
        <v>0</v>
      </c>
      <c r="AE495" s="102">
        <f t="shared" si="247"/>
        <v>0</v>
      </c>
      <c r="AF495" s="102">
        <f t="shared" si="247"/>
        <v>0</v>
      </c>
      <c r="AG495" s="102">
        <f t="shared" si="247"/>
        <v>0</v>
      </c>
      <c r="AH495" s="102">
        <f t="shared" si="247"/>
        <v>0</v>
      </c>
      <c r="AI495" s="102">
        <f t="shared" si="247"/>
        <v>0</v>
      </c>
      <c r="AJ495" s="102">
        <f t="shared" si="247"/>
        <v>0</v>
      </c>
      <c r="AK495" s="102">
        <f t="shared" si="247"/>
        <v>0</v>
      </c>
      <c r="AL495" s="102">
        <f t="shared" si="247"/>
        <v>0</v>
      </c>
      <c r="AM495" s="102">
        <f t="shared" si="247"/>
        <v>0</v>
      </c>
      <c r="AN495" s="102">
        <f t="shared" si="247"/>
        <v>0</v>
      </c>
      <c r="AO495" s="102">
        <f t="shared" si="247"/>
        <v>0</v>
      </c>
      <c r="AP495" s="102"/>
      <c r="AQ495" s="102">
        <f t="shared" si="247"/>
        <v>0</v>
      </c>
      <c r="AR495" s="102">
        <f t="shared" si="247"/>
        <v>0</v>
      </c>
      <c r="AS495" s="102">
        <f t="shared" si="247"/>
        <v>-24218047.431628965</v>
      </c>
      <c r="AT495" s="102">
        <f t="shared" si="247"/>
        <v>0</v>
      </c>
      <c r="AU495" s="102">
        <f>+AU470+AU484+AU492+AU494</f>
        <v>-38421351.274608083</v>
      </c>
      <c r="AV495" s="102">
        <f t="shared" si="247"/>
        <v>0</v>
      </c>
      <c r="AW495" s="102">
        <f t="shared" si="247"/>
        <v>0</v>
      </c>
      <c r="AX495" s="102">
        <f t="shared" si="247"/>
        <v>0</v>
      </c>
      <c r="AY495" s="102">
        <f t="shared" si="247"/>
        <v>0</v>
      </c>
      <c r="AZ495" s="102">
        <f t="shared" si="247"/>
        <v>0</v>
      </c>
      <c r="BA495" s="102">
        <f t="shared" si="247"/>
        <v>0</v>
      </c>
      <c r="BB495" s="102">
        <f t="shared" si="247"/>
        <v>0</v>
      </c>
      <c r="BC495" s="102">
        <f t="shared" si="247"/>
        <v>0</v>
      </c>
      <c r="BD495" s="102">
        <f t="shared" si="247"/>
        <v>0</v>
      </c>
      <c r="BE495" s="102">
        <f t="shared" si="247"/>
        <v>0</v>
      </c>
      <c r="BF495" s="102">
        <f t="shared" si="247"/>
        <v>0</v>
      </c>
      <c r="BG495" s="102">
        <f t="shared" si="247"/>
        <v>0</v>
      </c>
      <c r="BH495" s="102">
        <f t="shared" si="247"/>
        <v>0</v>
      </c>
      <c r="BI495" s="102">
        <f t="shared" si="247"/>
        <v>0</v>
      </c>
      <c r="BJ495" s="102">
        <f t="shared" si="247"/>
        <v>0</v>
      </c>
      <c r="BK495" s="102">
        <f t="shared" si="247"/>
        <v>0</v>
      </c>
      <c r="BL495" s="102">
        <f t="shared" si="247"/>
        <v>0</v>
      </c>
      <c r="BM495" s="102">
        <f t="shared" si="247"/>
        <v>0</v>
      </c>
      <c r="BN495" s="102">
        <f t="shared" si="247"/>
        <v>0</v>
      </c>
      <c r="BO495" s="102">
        <f t="shared" si="247"/>
        <v>0</v>
      </c>
      <c r="BP495" s="102">
        <f t="shared" si="247"/>
        <v>0</v>
      </c>
      <c r="BQ495" s="102">
        <f t="shared" si="247"/>
        <v>0</v>
      </c>
      <c r="BR495" s="102">
        <f t="shared" si="247"/>
        <v>-28019480.875479184</v>
      </c>
      <c r="BS495" s="102">
        <f t="shared" si="247"/>
        <v>57834387.276298791</v>
      </c>
      <c r="BT495" s="102">
        <f t="shared" si="247"/>
        <v>0</v>
      </c>
      <c r="BU495" s="102">
        <f t="shared" si="247"/>
        <v>0</v>
      </c>
      <c r="BV495" s="102">
        <f t="shared" si="247"/>
        <v>-81821842.066694215</v>
      </c>
      <c r="BW495" s="102">
        <f t="shared" si="247"/>
        <v>42632.08</v>
      </c>
      <c r="BX495" s="102">
        <f t="shared" si="247"/>
        <v>63796583.976750001</v>
      </c>
      <c r="BY495" s="102">
        <f t="shared" si="247"/>
        <v>52899028.379999995</v>
      </c>
      <c r="BZ495" s="102">
        <f t="shared" si="247"/>
        <v>57980.340000000004</v>
      </c>
      <c r="CA495" s="102">
        <f t="shared" si="247"/>
        <v>46959913.41071</v>
      </c>
      <c r="CB495" s="102">
        <f t="shared" si="247"/>
        <v>0</v>
      </c>
      <c r="CC495" s="102">
        <f t="shared" si="247"/>
        <v>0</v>
      </c>
      <c r="CD495" s="102">
        <f t="shared" si="247"/>
        <v>0</v>
      </c>
      <c r="CE495" s="102">
        <f t="shared" si="247"/>
        <v>0</v>
      </c>
      <c r="CF495" s="102">
        <f t="shared" si="247"/>
        <v>0</v>
      </c>
      <c r="CG495" s="102">
        <f t="shared" si="247"/>
        <v>-244980891.52502242</v>
      </c>
      <c r="CH495" s="102">
        <f t="shared" si="247"/>
        <v>24719599.411719467</v>
      </c>
      <c r="CI495" s="102">
        <f t="shared" si="247"/>
        <v>488404.91943644878</v>
      </c>
      <c r="CJ495" s="102">
        <f>+CJ470+CJ484+CJ492+CJ494</f>
        <v>-108023684.6722811</v>
      </c>
      <c r="CK495" s="102">
        <f t="shared" ref="CK495:CL495" si="248">+CK470+CK484+CK492+CK494</f>
        <v>-146445009.94688922</v>
      </c>
      <c r="CL495" s="102">
        <f t="shared" si="248"/>
        <v>2802449377.0984325</v>
      </c>
      <c r="CN495" s="38"/>
      <c r="CO495" s="38"/>
    </row>
    <row r="496" spans="1:93" x14ac:dyDescent="0.25">
      <c r="A496" s="22">
        <f t="shared" si="233"/>
        <v>486</v>
      </c>
      <c r="B496" s="107"/>
      <c r="C496" s="68"/>
      <c r="D496" s="82"/>
      <c r="AU496" s="1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 s="16"/>
      <c r="CK496" s="16"/>
      <c r="CL496" s="16"/>
      <c r="CN496" s="38"/>
      <c r="CO496" s="38"/>
    </row>
    <row r="497" spans="1:93" x14ac:dyDescent="0.25">
      <c r="A497" s="22">
        <f t="shared" si="233"/>
        <v>487</v>
      </c>
      <c r="B497" s="192" t="s">
        <v>510</v>
      </c>
      <c r="C497" s="193"/>
      <c r="D497" s="194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  <c r="AA497" s="108"/>
      <c r="AB497" s="108"/>
      <c r="AC497" s="108"/>
      <c r="AD497" s="108"/>
      <c r="AE497" s="108"/>
      <c r="AF497" s="108"/>
      <c r="AG497" s="108"/>
      <c r="AH497" s="108"/>
      <c r="AI497" s="108"/>
      <c r="AJ497" s="108"/>
      <c r="AK497" s="108"/>
      <c r="AL497" s="108"/>
      <c r="AM497" s="108"/>
      <c r="AN497" s="108"/>
      <c r="AO497" s="108"/>
      <c r="AP497" s="108"/>
      <c r="AQ497" s="108"/>
      <c r="AR497" s="108"/>
      <c r="AS497" s="108"/>
      <c r="AT497" s="108"/>
      <c r="AU497" s="109"/>
      <c r="AV497" s="108"/>
      <c r="AW497" s="108"/>
      <c r="AX497" s="108"/>
      <c r="AY497" s="108"/>
      <c r="AZ497" s="108"/>
      <c r="BA497" s="108"/>
      <c r="BB497" s="108"/>
      <c r="BC497" s="108"/>
      <c r="BD497" s="108"/>
      <c r="BE497" s="108"/>
      <c r="BF497" s="108"/>
      <c r="BG497" s="108"/>
      <c r="BH497" s="108"/>
      <c r="BI497" s="108"/>
      <c r="BJ497" s="108"/>
      <c r="BK497" s="108"/>
      <c r="BL497" s="108"/>
      <c r="BM497" s="108"/>
      <c r="BN497" s="108"/>
      <c r="BO497" s="108"/>
      <c r="BP497" s="108"/>
      <c r="BQ497" s="108"/>
      <c r="BR497" s="108"/>
      <c r="BS497" s="108"/>
      <c r="BT497" s="108"/>
      <c r="BU497" s="108"/>
      <c r="BV497" s="108"/>
      <c r="BW497" s="108"/>
      <c r="BX497" s="108"/>
      <c r="BY497" s="108"/>
      <c r="BZ497" s="108"/>
      <c r="CA497" s="108"/>
      <c r="CB497" s="108"/>
      <c r="CC497" s="108"/>
      <c r="CD497" s="108"/>
      <c r="CE497" s="108"/>
      <c r="CF497" s="108"/>
      <c r="CG497" s="108"/>
      <c r="CH497" s="108"/>
      <c r="CI497" s="108"/>
      <c r="CJ497" s="16"/>
      <c r="CK497" s="19"/>
      <c r="CL497" s="19"/>
      <c r="CN497" s="38"/>
      <c r="CO497" s="38"/>
    </row>
    <row r="498" spans="1:93" x14ac:dyDescent="0.25">
      <c r="A498" s="22">
        <f t="shared" si="233"/>
        <v>488</v>
      </c>
      <c r="B498" s="192" t="s">
        <v>511</v>
      </c>
      <c r="C498" s="193"/>
      <c r="D498" s="194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  <c r="AA498" s="110"/>
      <c r="AB498" s="110"/>
      <c r="AC498" s="110"/>
      <c r="AD498" s="110"/>
      <c r="AE498" s="110"/>
      <c r="AF498" s="110"/>
      <c r="AG498" s="110"/>
      <c r="AH498" s="110"/>
      <c r="AI498" s="110"/>
      <c r="AJ498" s="110"/>
      <c r="AK498" s="110"/>
      <c r="AL498" s="110"/>
      <c r="AM498" s="110"/>
      <c r="AN498" s="110"/>
      <c r="AO498" s="110"/>
      <c r="AP498" s="110"/>
      <c r="AQ498" s="110"/>
      <c r="AR498" s="110"/>
      <c r="AS498" s="110"/>
      <c r="AT498" s="110"/>
      <c r="AU498" s="109"/>
      <c r="AV498" s="110"/>
      <c r="AW498" s="110"/>
      <c r="AX498" s="110"/>
      <c r="AY498" s="110"/>
      <c r="AZ498" s="110"/>
      <c r="BA498" s="110"/>
      <c r="BB498" s="110"/>
      <c r="BC498" s="110"/>
      <c r="BD498" s="110"/>
      <c r="BE498" s="110"/>
      <c r="BF498" s="110"/>
      <c r="BG498" s="110"/>
      <c r="BH498" s="110"/>
      <c r="BI498" s="110"/>
      <c r="BJ498" s="110"/>
      <c r="BK498" s="110"/>
      <c r="BL498" s="110"/>
      <c r="BM498" s="110"/>
      <c r="BN498" s="110"/>
      <c r="BO498" s="110"/>
      <c r="BP498" s="110"/>
      <c r="BQ498" s="110"/>
      <c r="BR498" s="110"/>
      <c r="BS498" s="110"/>
      <c r="BT498" s="110"/>
      <c r="BU498" s="110"/>
      <c r="BV498" s="110"/>
      <c r="BW498" s="110"/>
      <c r="BX498" s="110"/>
      <c r="BY498" s="110"/>
      <c r="BZ498" s="110"/>
      <c r="CA498" s="110"/>
      <c r="CB498" s="110"/>
      <c r="CC498" s="110"/>
      <c r="CD498" s="110"/>
      <c r="CE498" s="110"/>
      <c r="CF498" s="110"/>
      <c r="CG498" s="110"/>
      <c r="CH498" s="110"/>
      <c r="CI498" s="110"/>
      <c r="CJ498" s="16"/>
      <c r="CK498" s="19"/>
      <c r="CL498" s="19"/>
      <c r="CN498" s="38"/>
      <c r="CO498" s="38"/>
    </row>
    <row r="499" spans="1:93" x14ac:dyDescent="0.25">
      <c r="A499" s="22">
        <f t="shared" si="233"/>
        <v>489</v>
      </c>
      <c r="B499" s="195" t="s">
        <v>512</v>
      </c>
      <c r="C499" s="196"/>
      <c r="D499" s="197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  <c r="Y499" s="111"/>
      <c r="Z499" s="111"/>
      <c r="AA499" s="111"/>
      <c r="AB499" s="111"/>
      <c r="AC499" s="111"/>
      <c r="AD499" s="111"/>
      <c r="AE499" s="111"/>
      <c r="AF499" s="111"/>
      <c r="AG499" s="111"/>
      <c r="AH499" s="111"/>
      <c r="AI499" s="111"/>
      <c r="AJ499" s="111"/>
      <c r="AK499" s="111"/>
      <c r="AL499" s="111"/>
      <c r="AM499" s="111"/>
      <c r="AN499" s="111"/>
      <c r="AO499" s="111"/>
      <c r="AP499" s="111"/>
      <c r="AQ499" s="111"/>
      <c r="AR499" s="111"/>
      <c r="AS499" s="111"/>
      <c r="AT499" s="111"/>
      <c r="AU499" s="109"/>
      <c r="AV499" s="111"/>
      <c r="AW499" s="111"/>
      <c r="AX499" s="111"/>
      <c r="AY499" s="111"/>
      <c r="AZ499" s="111"/>
      <c r="BA499" s="111"/>
      <c r="BB499" s="111"/>
      <c r="BC499" s="111"/>
      <c r="BD499" s="111"/>
      <c r="BE499" s="111"/>
      <c r="BF499" s="111"/>
      <c r="BG499" s="111"/>
      <c r="BH499" s="111"/>
      <c r="BI499" s="111"/>
      <c r="BJ499" s="111"/>
      <c r="BK499" s="111"/>
      <c r="BL499" s="111"/>
      <c r="BM499" s="111"/>
      <c r="BN499" s="111"/>
      <c r="BO499" s="111"/>
      <c r="BP499" s="111"/>
      <c r="BQ499" s="111"/>
      <c r="BR499" s="111"/>
      <c r="BS499" s="111"/>
      <c r="BT499" s="111"/>
      <c r="BU499" s="111"/>
      <c r="BV499" s="111"/>
      <c r="BW499" s="111"/>
      <c r="BX499" s="111"/>
      <c r="BY499" s="111"/>
      <c r="BZ499" s="111"/>
      <c r="CA499" s="111"/>
      <c r="CB499" s="111"/>
      <c r="CC499" s="111"/>
      <c r="CD499" s="111"/>
      <c r="CE499" s="111"/>
      <c r="CF499" s="111"/>
      <c r="CG499" s="111"/>
      <c r="CH499" s="111"/>
      <c r="CI499" s="111"/>
      <c r="CJ499" s="16"/>
      <c r="CK499" s="19"/>
      <c r="CL499" s="19"/>
      <c r="CN499" s="38"/>
      <c r="CO499" s="38"/>
    </row>
    <row r="500" spans="1:93" x14ac:dyDescent="0.25"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 s="16"/>
      <c r="CK500" s="16"/>
      <c r="CL500" s="16"/>
    </row>
    <row r="501" spans="1:93" x14ac:dyDescent="0.25"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</row>
    <row r="502" spans="1:93" x14ac:dyDescent="0.25"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</row>
    <row r="503" spans="1:93" x14ac:dyDescent="0.25">
      <c r="E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</row>
    <row r="504" spans="1:93" x14ac:dyDescent="0.25">
      <c r="E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</row>
    <row r="505" spans="1:93" x14ac:dyDescent="0.25">
      <c r="E505"/>
    </row>
    <row r="506" spans="1:93" x14ac:dyDescent="0.25">
      <c r="E506"/>
    </row>
    <row r="507" spans="1:93" x14ac:dyDescent="0.25">
      <c r="E507"/>
    </row>
    <row r="508" spans="1:93" x14ac:dyDescent="0.25">
      <c r="E508"/>
    </row>
    <row r="509" spans="1:93" x14ac:dyDescent="0.25">
      <c r="E509"/>
    </row>
    <row r="510" spans="1:93" x14ac:dyDescent="0.25">
      <c r="E510"/>
    </row>
    <row r="511" spans="1:93" x14ac:dyDescent="0.25">
      <c r="E511"/>
    </row>
    <row r="512" spans="1:93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</sheetData>
  <autoFilter ref="A6:CL499" xr:uid="{00000000-0009-0000-0000-000001000000}"/>
  <mergeCells count="98">
    <mergeCell ref="A3:B3"/>
    <mergeCell ref="B4:D4"/>
    <mergeCell ref="B5:D5"/>
    <mergeCell ref="B7:D7"/>
    <mergeCell ref="B8:B31"/>
    <mergeCell ref="C13:D13"/>
    <mergeCell ref="C15:D15"/>
    <mergeCell ref="C17:D17"/>
    <mergeCell ref="C21:D21"/>
    <mergeCell ref="C31:D31"/>
    <mergeCell ref="B153:D153"/>
    <mergeCell ref="B32:D32"/>
    <mergeCell ref="B33:B87"/>
    <mergeCell ref="C63:D63"/>
    <mergeCell ref="C87:D87"/>
    <mergeCell ref="B88:D88"/>
    <mergeCell ref="B89:B131"/>
    <mergeCell ref="C102:D102"/>
    <mergeCell ref="C111:D111"/>
    <mergeCell ref="C118:D118"/>
    <mergeCell ref="C128:D128"/>
    <mergeCell ref="C131:D131"/>
    <mergeCell ref="B132:D132"/>
    <mergeCell ref="B133:B152"/>
    <mergeCell ref="C144:D144"/>
    <mergeCell ref="C152:D152"/>
    <mergeCell ref="B209:D209"/>
    <mergeCell ref="B154:B177"/>
    <mergeCell ref="C166:D166"/>
    <mergeCell ref="C177:D177"/>
    <mergeCell ref="B178:D178"/>
    <mergeCell ref="B179:B183"/>
    <mergeCell ref="B184:D184"/>
    <mergeCell ref="B185:B188"/>
    <mergeCell ref="B189:D189"/>
    <mergeCell ref="B190:B193"/>
    <mergeCell ref="B194:D194"/>
    <mergeCell ref="B195:B208"/>
    <mergeCell ref="B249:D249"/>
    <mergeCell ref="B210:B221"/>
    <mergeCell ref="B222:D222"/>
    <mergeCell ref="B223:B229"/>
    <mergeCell ref="B230:D230"/>
    <mergeCell ref="B231:B232"/>
    <mergeCell ref="B233:D233"/>
    <mergeCell ref="B234:B239"/>
    <mergeCell ref="B240:D240"/>
    <mergeCell ref="B241:B246"/>
    <mergeCell ref="B247:D247"/>
    <mergeCell ref="B248:D248"/>
    <mergeCell ref="B354:D354"/>
    <mergeCell ref="B252:B337"/>
    <mergeCell ref="C255:D255"/>
    <mergeCell ref="C261:D261"/>
    <mergeCell ref="C275:D275"/>
    <mergeCell ref="C286:D286"/>
    <mergeCell ref="C296:D296"/>
    <mergeCell ref="C306:D306"/>
    <mergeCell ref="C323:D323"/>
    <mergeCell ref="C337:D337"/>
    <mergeCell ref="B338:D338"/>
    <mergeCell ref="B339:B344"/>
    <mergeCell ref="B345:D345"/>
    <mergeCell ref="B347:D347"/>
    <mergeCell ref="B348:B353"/>
    <mergeCell ref="B461:D461"/>
    <mergeCell ref="B355:B360"/>
    <mergeCell ref="B361:D361"/>
    <mergeCell ref="B363:D363"/>
    <mergeCell ref="B364:B369"/>
    <mergeCell ref="B370:D370"/>
    <mergeCell ref="B371:B449"/>
    <mergeCell ref="C376:D376"/>
    <mergeCell ref="C409:D409"/>
    <mergeCell ref="C419:D419"/>
    <mergeCell ref="C435:D435"/>
    <mergeCell ref="C448:D448"/>
    <mergeCell ref="B450:D450"/>
    <mergeCell ref="B451:B456"/>
    <mergeCell ref="B457:D457"/>
    <mergeCell ref="B459:D459"/>
    <mergeCell ref="B492:D492"/>
    <mergeCell ref="B462:B465"/>
    <mergeCell ref="B466:D466"/>
    <mergeCell ref="B467:D467"/>
    <mergeCell ref="B469:D469"/>
    <mergeCell ref="B470:D470"/>
    <mergeCell ref="B471:B474"/>
    <mergeCell ref="B475:D475"/>
    <mergeCell ref="B476:B481"/>
    <mergeCell ref="B482:D482"/>
    <mergeCell ref="B484:D484"/>
    <mergeCell ref="B485:B491"/>
    <mergeCell ref="B494:D494"/>
    <mergeCell ref="B495:D495"/>
    <mergeCell ref="B497:D497"/>
    <mergeCell ref="B498:D498"/>
    <mergeCell ref="B499:D499"/>
  </mergeCells>
  <conditionalFormatting sqref="A1:A2">
    <cfRule type="cellIs" dxfId="1" priority="2" operator="notEqual">
      <formula>0</formula>
    </cfRule>
  </conditionalFormatting>
  <conditionalFormatting sqref="E1:CL2">
    <cfRule type="cellIs" dxfId="0" priority="1" operator="notEqual">
      <formula>0</formula>
    </cfRule>
  </conditionalFormatting>
  <pageMargins left="0.7" right="0.7" top="0.75" bottom="0.75" header="0.3" footer="0.3"/>
  <pageSetup scale="46" orientation="landscape" horizontalDpi="1200" verticalDpi="1200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BBDF2-1A68-4AB4-94D6-59EFE3AA3CAD}">
  <dimension ref="A1:P502"/>
  <sheetViews>
    <sheetView zoomScale="70" zoomScaleNormal="70" workbookViewId="0">
      <pane ySplit="4" topLeftCell="A383" activePane="bottomLeft" state="frozen"/>
      <selection activeCell="F425" sqref="F425"/>
      <selection pane="bottomLeft" activeCell="F425" sqref="F425"/>
    </sheetView>
  </sheetViews>
  <sheetFormatPr defaultColWidth="8.5703125" defaultRowHeight="15.75" outlineLevelRow="2" x14ac:dyDescent="0.25"/>
  <cols>
    <col min="1" max="1" width="8.5703125" style="2"/>
    <col min="2" max="2" width="27.28515625" style="2" customWidth="1"/>
    <col min="3" max="3" width="49.85546875" style="2" customWidth="1"/>
    <col min="4" max="4" width="18" style="2" bestFit="1" customWidth="1"/>
    <col min="5" max="5" width="30.5703125" style="2" bestFit="1" customWidth="1"/>
    <col min="6" max="6" width="28.85546875" style="2" bestFit="1" customWidth="1"/>
    <col min="7" max="7" width="33.5703125" style="2" bestFit="1" customWidth="1"/>
    <col min="8" max="8" width="28.85546875" style="2" bestFit="1" customWidth="1"/>
    <col min="9" max="12" width="28.85546875" style="2" customWidth="1"/>
    <col min="13" max="13" width="28.7109375" style="2" bestFit="1" customWidth="1"/>
    <col min="14" max="14" width="17.7109375" style="2" bestFit="1" customWidth="1"/>
    <col min="15" max="15" width="18.42578125" style="2" customWidth="1"/>
    <col min="16" max="16" width="13.7109375" style="2" bestFit="1" customWidth="1"/>
    <col min="17" max="16384" width="8.5703125" style="2"/>
  </cols>
  <sheetData>
    <row r="1" spans="1:14" x14ac:dyDescent="0.25">
      <c r="A1" s="250" t="s">
        <v>13</v>
      </c>
      <c r="B1" s="250"/>
      <c r="C1" s="7" t="s">
        <v>14</v>
      </c>
    </row>
    <row r="2" spans="1:14" ht="30.95" customHeight="1" x14ac:dyDescent="0.4">
      <c r="A2" s="14"/>
      <c r="B2" s="251" t="s">
        <v>543</v>
      </c>
      <c r="C2" s="251"/>
      <c r="D2" s="251"/>
      <c r="E2" s="15"/>
    </row>
    <row r="3" spans="1:14" s="12" customFormat="1" ht="16.5" thickBot="1" x14ac:dyDescent="0.3">
      <c r="A3" s="12" t="s">
        <v>18</v>
      </c>
      <c r="B3" s="261" t="s">
        <v>19</v>
      </c>
      <c r="C3" s="261"/>
      <c r="D3" s="261"/>
      <c r="E3" s="12" t="s">
        <v>20</v>
      </c>
      <c r="F3" s="12" t="s">
        <v>520</v>
      </c>
      <c r="G3" s="12" t="s">
        <v>521</v>
      </c>
      <c r="H3" s="12" t="s">
        <v>522</v>
      </c>
      <c r="I3" s="12" t="s">
        <v>523</v>
      </c>
      <c r="J3" s="12" t="s">
        <v>524</v>
      </c>
      <c r="K3" s="12" t="s">
        <v>525</v>
      </c>
      <c r="L3" s="12" t="s">
        <v>544</v>
      </c>
      <c r="M3" s="12" t="s">
        <v>545</v>
      </c>
    </row>
    <row r="4" spans="1:14" s="29" customFormat="1" ht="31.5" x14ac:dyDescent="0.25">
      <c r="A4" s="29" t="s">
        <v>23</v>
      </c>
      <c r="B4" s="23"/>
      <c r="C4" s="24"/>
      <c r="D4" s="25" t="s">
        <v>24</v>
      </c>
      <c r="E4" s="143" t="s">
        <v>570</v>
      </c>
      <c r="F4" s="143" t="s">
        <v>571</v>
      </c>
      <c r="G4" s="143" t="s">
        <v>572</v>
      </c>
      <c r="H4" s="143" t="s">
        <v>573</v>
      </c>
      <c r="I4" s="143" t="s">
        <v>574</v>
      </c>
      <c r="J4" s="143" t="s">
        <v>575</v>
      </c>
      <c r="K4" s="143" t="s">
        <v>576</v>
      </c>
      <c r="L4" s="143" t="s">
        <v>577</v>
      </c>
      <c r="M4" s="144" t="s">
        <v>546</v>
      </c>
    </row>
    <row r="5" spans="1:14" s="29" customFormat="1" ht="15.6" customHeight="1" x14ac:dyDescent="0.25">
      <c r="A5" s="29">
        <v>1</v>
      </c>
      <c r="B5" s="253"/>
      <c r="C5" s="254"/>
      <c r="D5" s="254"/>
      <c r="E5" s="30"/>
      <c r="F5" s="145"/>
      <c r="G5" s="30"/>
      <c r="H5" s="30"/>
      <c r="I5" s="30"/>
      <c r="J5" s="30"/>
      <c r="K5" s="30"/>
      <c r="L5" s="30"/>
      <c r="M5" s="30"/>
    </row>
    <row r="6" spans="1:14" outlineLevel="1" x14ac:dyDescent="0.25">
      <c r="A6" s="29">
        <f>A5+1</f>
        <v>2</v>
      </c>
      <c r="B6" s="224" t="s">
        <v>77</v>
      </c>
      <c r="C6" s="34" t="s">
        <v>78</v>
      </c>
      <c r="D6" s="35">
        <v>480</v>
      </c>
      <c r="E6" s="146">
        <v>385830437.44933146</v>
      </c>
      <c r="F6" s="146">
        <v>0</v>
      </c>
      <c r="G6" s="146">
        <v>0</v>
      </c>
      <c r="H6" s="146">
        <v>0</v>
      </c>
      <c r="I6" s="146">
        <v>0</v>
      </c>
      <c r="J6" s="146">
        <v>0</v>
      </c>
      <c r="K6" s="146">
        <v>0</v>
      </c>
      <c r="L6" s="146">
        <v>0</v>
      </c>
      <c r="M6" s="146">
        <f>SUM(E6:L6)</f>
        <v>385830437.44933146</v>
      </c>
    </row>
    <row r="7" spans="1:14" outlineLevel="1" x14ac:dyDescent="0.25">
      <c r="A7" s="29">
        <f t="shared" ref="A7:A70" si="0">A6+1</f>
        <v>3</v>
      </c>
      <c r="B7" s="225"/>
      <c r="C7" s="39" t="s">
        <v>79</v>
      </c>
      <c r="D7" s="40">
        <v>481</v>
      </c>
      <c r="E7" s="146">
        <v>0</v>
      </c>
      <c r="F7" s="146">
        <v>127165486.21975318</v>
      </c>
      <c r="G7" s="146">
        <v>18592282.457318693</v>
      </c>
      <c r="H7" s="146">
        <v>2525036.5701604197</v>
      </c>
      <c r="I7" s="146">
        <v>1149337.9039336275</v>
      </c>
      <c r="J7" s="146">
        <v>1293575.2826489923</v>
      </c>
      <c r="K7" s="146">
        <v>0</v>
      </c>
      <c r="L7" s="146">
        <v>0</v>
      </c>
      <c r="M7" s="146">
        <f t="shared" ref="M7:M70" si="1">SUM(E7:L7)</f>
        <v>150725718.43381488</v>
      </c>
    </row>
    <row r="8" spans="1:14" outlineLevel="1" x14ac:dyDescent="0.25">
      <c r="A8" s="29">
        <f t="shared" si="0"/>
        <v>4</v>
      </c>
      <c r="B8" s="225"/>
      <c r="C8" s="39" t="s">
        <v>80</v>
      </c>
      <c r="D8" s="40">
        <v>482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f t="shared" si="1"/>
        <v>0</v>
      </c>
    </row>
    <row r="9" spans="1:14" outlineLevel="1" x14ac:dyDescent="0.25">
      <c r="A9" s="29">
        <f t="shared" si="0"/>
        <v>5</v>
      </c>
      <c r="B9" s="225"/>
      <c r="C9" s="39" t="s">
        <v>81</v>
      </c>
      <c r="D9" s="42">
        <v>484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f t="shared" si="1"/>
        <v>0</v>
      </c>
    </row>
    <row r="10" spans="1:14" outlineLevel="1" x14ac:dyDescent="0.25">
      <c r="A10" s="29">
        <f t="shared" si="0"/>
        <v>6</v>
      </c>
      <c r="B10" s="225"/>
      <c r="C10" s="39" t="s">
        <v>82</v>
      </c>
      <c r="D10" s="42">
        <v>485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f t="shared" si="1"/>
        <v>0</v>
      </c>
    </row>
    <row r="11" spans="1:14" x14ac:dyDescent="0.25">
      <c r="A11" s="29">
        <f t="shared" si="0"/>
        <v>7</v>
      </c>
      <c r="B11" s="225"/>
      <c r="C11" s="244" t="s">
        <v>83</v>
      </c>
      <c r="D11" s="245"/>
      <c r="E11" s="147">
        <f>SUM(E6:E10)</f>
        <v>385830437.44933146</v>
      </c>
      <c r="F11" s="147">
        <f t="shared" ref="F11:L11" si="2">SUM(F6:F10)</f>
        <v>127165486.21975318</v>
      </c>
      <c r="G11" s="147">
        <f t="shared" si="2"/>
        <v>18592282.457318693</v>
      </c>
      <c r="H11" s="147">
        <f t="shared" si="2"/>
        <v>2525036.5701604197</v>
      </c>
      <c r="I11" s="147">
        <f t="shared" si="2"/>
        <v>1149337.9039336275</v>
      </c>
      <c r="J11" s="147">
        <f t="shared" si="2"/>
        <v>1293575.2826489923</v>
      </c>
      <c r="K11" s="147">
        <f t="shared" si="2"/>
        <v>0</v>
      </c>
      <c r="L11" s="147">
        <f t="shared" si="2"/>
        <v>0</v>
      </c>
      <c r="M11" s="147">
        <f t="shared" si="1"/>
        <v>536556155.88314641</v>
      </c>
      <c r="N11" s="146"/>
    </row>
    <row r="12" spans="1:14" outlineLevel="1" x14ac:dyDescent="0.25">
      <c r="A12" s="29">
        <f t="shared" si="0"/>
        <v>8</v>
      </c>
      <c r="B12" s="225"/>
      <c r="C12" s="45" t="s">
        <v>84</v>
      </c>
      <c r="D12" s="42">
        <v>483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f t="shared" si="1"/>
        <v>0</v>
      </c>
    </row>
    <row r="13" spans="1:14" x14ac:dyDescent="0.25">
      <c r="A13" s="29">
        <f t="shared" si="0"/>
        <v>9</v>
      </c>
      <c r="B13" s="225"/>
      <c r="C13" s="255" t="s">
        <v>85</v>
      </c>
      <c r="D13" s="247"/>
      <c r="E13" s="147">
        <f>E12</f>
        <v>0</v>
      </c>
      <c r="F13" s="147">
        <f t="shared" ref="F13:L13" si="3">F12</f>
        <v>0</v>
      </c>
      <c r="G13" s="147">
        <f t="shared" si="3"/>
        <v>0</v>
      </c>
      <c r="H13" s="147">
        <f t="shared" si="3"/>
        <v>0</v>
      </c>
      <c r="I13" s="147">
        <f t="shared" si="3"/>
        <v>0</v>
      </c>
      <c r="J13" s="147">
        <f t="shared" si="3"/>
        <v>0</v>
      </c>
      <c r="K13" s="147">
        <f t="shared" si="3"/>
        <v>0</v>
      </c>
      <c r="L13" s="147">
        <f t="shared" si="3"/>
        <v>0</v>
      </c>
      <c r="M13" s="147">
        <f t="shared" si="1"/>
        <v>0</v>
      </c>
      <c r="N13" s="146"/>
    </row>
    <row r="14" spans="1:14" outlineLevel="1" x14ac:dyDescent="0.25">
      <c r="A14" s="29">
        <f t="shared" si="0"/>
        <v>10</v>
      </c>
      <c r="B14" s="225"/>
      <c r="C14" s="46" t="s">
        <v>86</v>
      </c>
      <c r="D14" s="42">
        <v>496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f t="shared" si="1"/>
        <v>0</v>
      </c>
    </row>
    <row r="15" spans="1:14" x14ac:dyDescent="0.25">
      <c r="A15" s="29">
        <f t="shared" si="0"/>
        <v>11</v>
      </c>
      <c r="B15" s="225"/>
      <c r="C15" s="255" t="s">
        <v>87</v>
      </c>
      <c r="D15" s="247"/>
      <c r="E15" s="147">
        <f>E14</f>
        <v>0</v>
      </c>
      <c r="F15" s="147">
        <f t="shared" ref="F15:L15" si="4">F14</f>
        <v>0</v>
      </c>
      <c r="G15" s="147">
        <f t="shared" si="4"/>
        <v>0</v>
      </c>
      <c r="H15" s="147">
        <f t="shared" si="4"/>
        <v>0</v>
      </c>
      <c r="I15" s="147">
        <f t="shared" si="4"/>
        <v>0</v>
      </c>
      <c r="J15" s="147">
        <f t="shared" si="4"/>
        <v>0</v>
      </c>
      <c r="K15" s="147">
        <f t="shared" si="4"/>
        <v>0</v>
      </c>
      <c r="L15" s="147">
        <f t="shared" si="4"/>
        <v>0</v>
      </c>
      <c r="M15" s="147">
        <f t="shared" si="1"/>
        <v>0</v>
      </c>
      <c r="N15" s="146"/>
    </row>
    <row r="16" spans="1:14" outlineLevel="1" x14ac:dyDescent="0.25">
      <c r="A16" s="29">
        <f t="shared" si="0"/>
        <v>12</v>
      </c>
      <c r="B16" s="225"/>
      <c r="C16" s="2" t="s">
        <v>88</v>
      </c>
      <c r="D16" s="48">
        <v>489.1</v>
      </c>
      <c r="E16" s="146">
        <v>0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f t="shared" si="1"/>
        <v>0</v>
      </c>
    </row>
    <row r="17" spans="1:14" outlineLevel="1" x14ac:dyDescent="0.25">
      <c r="A17" s="29">
        <f t="shared" si="0"/>
        <v>13</v>
      </c>
      <c r="B17" s="225"/>
      <c r="C17" s="2" t="s">
        <v>89</v>
      </c>
      <c r="D17" s="48">
        <v>489.2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f t="shared" si="1"/>
        <v>0</v>
      </c>
    </row>
    <row r="18" spans="1:14" outlineLevel="1" x14ac:dyDescent="0.25">
      <c r="A18" s="29">
        <f t="shared" si="0"/>
        <v>14</v>
      </c>
      <c r="B18" s="225"/>
      <c r="C18" s="2" t="s">
        <v>90</v>
      </c>
      <c r="D18" s="48">
        <v>489.3</v>
      </c>
      <c r="E18" s="146">
        <v>0</v>
      </c>
      <c r="F18" s="146">
        <v>4800.4642774000004</v>
      </c>
      <c r="G18" s="146">
        <v>4586805.548038708</v>
      </c>
      <c r="H18" s="146">
        <v>6677859.3196796905</v>
      </c>
      <c r="I18" s="146">
        <v>340150.89992429991</v>
      </c>
      <c r="J18" s="146">
        <v>3942058.7140405145</v>
      </c>
      <c r="K18" s="146">
        <v>500821.06346926955</v>
      </c>
      <c r="L18" s="146">
        <v>1567244.8334440324</v>
      </c>
      <c r="M18" s="146">
        <f t="shared" si="1"/>
        <v>17619740.842873916</v>
      </c>
    </row>
    <row r="19" spans="1:14" outlineLevel="1" x14ac:dyDescent="0.25">
      <c r="A19" s="29">
        <f t="shared" si="0"/>
        <v>15</v>
      </c>
      <c r="B19" s="225"/>
      <c r="C19" s="255" t="s">
        <v>91</v>
      </c>
      <c r="D19" s="247"/>
      <c r="E19" s="147">
        <f>SUM(E16:E18)</f>
        <v>0</v>
      </c>
      <c r="F19" s="147">
        <f t="shared" ref="F19:L19" si="5">SUM(F16:F18)</f>
        <v>4800.4642774000004</v>
      </c>
      <c r="G19" s="147">
        <f t="shared" si="5"/>
        <v>4586805.548038708</v>
      </c>
      <c r="H19" s="147">
        <f t="shared" si="5"/>
        <v>6677859.3196796905</v>
      </c>
      <c r="I19" s="147">
        <f t="shared" si="5"/>
        <v>340150.89992429991</v>
      </c>
      <c r="J19" s="147">
        <f t="shared" si="5"/>
        <v>3942058.7140405145</v>
      </c>
      <c r="K19" s="147">
        <f t="shared" si="5"/>
        <v>500821.06346926955</v>
      </c>
      <c r="L19" s="147">
        <f t="shared" si="5"/>
        <v>1567244.8334440324</v>
      </c>
      <c r="M19" s="147">
        <f t="shared" si="1"/>
        <v>17619740.842873916</v>
      </c>
      <c r="N19" s="146"/>
    </row>
    <row r="20" spans="1:14" outlineLevel="1" x14ac:dyDescent="0.25">
      <c r="A20" s="29">
        <f t="shared" si="0"/>
        <v>16</v>
      </c>
      <c r="B20" s="225"/>
      <c r="C20" s="2" t="s">
        <v>92</v>
      </c>
      <c r="D20" s="48">
        <v>489.4</v>
      </c>
      <c r="E20" s="146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f t="shared" si="1"/>
        <v>0</v>
      </c>
    </row>
    <row r="21" spans="1:14" outlineLevel="1" x14ac:dyDescent="0.25">
      <c r="A21" s="29">
        <f t="shared" si="0"/>
        <v>17</v>
      </c>
      <c r="B21" s="225"/>
      <c r="C21" s="2" t="s">
        <v>93</v>
      </c>
      <c r="D21" s="48">
        <v>487</v>
      </c>
      <c r="E21" s="146">
        <v>-28.271451352069814</v>
      </c>
      <c r="F21" s="146">
        <v>-7.1607873736133039</v>
      </c>
      <c r="G21" s="146">
        <v>0.11223872568311506</v>
      </c>
      <c r="H21" s="146">
        <v>0</v>
      </c>
      <c r="I21" s="146">
        <v>0</v>
      </c>
      <c r="J21" s="146">
        <v>0</v>
      </c>
      <c r="K21" s="146">
        <v>0</v>
      </c>
      <c r="L21" s="146">
        <v>0</v>
      </c>
      <c r="M21" s="146">
        <f t="shared" si="1"/>
        <v>-35.320000000000007</v>
      </c>
    </row>
    <row r="22" spans="1:14" outlineLevel="1" x14ac:dyDescent="0.25">
      <c r="A22" s="29">
        <f t="shared" si="0"/>
        <v>18</v>
      </c>
      <c r="B22" s="225"/>
      <c r="C22" s="2" t="s">
        <v>94</v>
      </c>
      <c r="D22" s="48">
        <v>488</v>
      </c>
      <c r="E22" s="146">
        <v>1331902.4848543545</v>
      </c>
      <c r="F22" s="146">
        <v>431359.56777679833</v>
      </c>
      <c r="G22" s="146">
        <v>64225.005366485981</v>
      </c>
      <c r="H22" s="146">
        <v>25529.201569320358</v>
      </c>
      <c r="I22" s="146">
        <v>2687.4316928958397</v>
      </c>
      <c r="J22" s="146">
        <v>14760.353270186908</v>
      </c>
      <c r="K22" s="146">
        <v>2855.2916158264543</v>
      </c>
      <c r="L22" s="146">
        <v>1777.0838541314242</v>
      </c>
      <c r="M22" s="146">
        <f t="shared" si="1"/>
        <v>1875096.42</v>
      </c>
    </row>
    <row r="23" spans="1:14" outlineLevel="1" x14ac:dyDescent="0.25">
      <c r="A23" s="29">
        <f t="shared" si="0"/>
        <v>19</v>
      </c>
      <c r="B23" s="225"/>
      <c r="C23" s="2" t="s">
        <v>95</v>
      </c>
      <c r="D23" s="48">
        <v>490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f t="shared" si="1"/>
        <v>0</v>
      </c>
    </row>
    <row r="24" spans="1:14" outlineLevel="1" x14ac:dyDescent="0.25">
      <c r="A24" s="29">
        <f t="shared" si="0"/>
        <v>20</v>
      </c>
      <c r="B24" s="225"/>
      <c r="C24" s="2" t="s">
        <v>96</v>
      </c>
      <c r="D24" s="48">
        <v>491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f t="shared" si="1"/>
        <v>0</v>
      </c>
    </row>
    <row r="25" spans="1:14" outlineLevel="1" x14ac:dyDescent="0.25">
      <c r="A25" s="29">
        <f t="shared" si="0"/>
        <v>21</v>
      </c>
      <c r="B25" s="225"/>
      <c r="C25" s="2" t="s">
        <v>97</v>
      </c>
      <c r="D25" s="48">
        <v>492</v>
      </c>
      <c r="E25" s="146">
        <v>0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f t="shared" si="1"/>
        <v>0</v>
      </c>
    </row>
    <row r="26" spans="1:14" outlineLevel="1" x14ac:dyDescent="0.25">
      <c r="A26" s="29">
        <f t="shared" si="0"/>
        <v>22</v>
      </c>
      <c r="B26" s="225"/>
      <c r="C26" s="2" t="s">
        <v>98</v>
      </c>
      <c r="D26" s="48">
        <v>493</v>
      </c>
      <c r="E26" s="146">
        <v>5718.6679222247067</v>
      </c>
      <c r="F26" s="146">
        <v>2926.2893564202786</v>
      </c>
      <c r="G26" s="146">
        <v>407.8071759929968</v>
      </c>
      <c r="H26" s="146">
        <v>164.80856858717598</v>
      </c>
      <c r="I26" s="146">
        <v>16.32125515815034</v>
      </c>
      <c r="J26" s="146">
        <v>87.94209814100887</v>
      </c>
      <c r="K26" s="146">
        <v>16.10442637951072</v>
      </c>
      <c r="L26" s="146">
        <v>10.599197096171736</v>
      </c>
      <c r="M26" s="146">
        <f t="shared" si="1"/>
        <v>9348.5400000000009</v>
      </c>
    </row>
    <row r="27" spans="1:14" outlineLevel="1" x14ac:dyDescent="0.25">
      <c r="A27" s="29">
        <f t="shared" si="0"/>
        <v>23</v>
      </c>
      <c r="B27" s="225"/>
      <c r="C27" s="2" t="s">
        <v>99</v>
      </c>
      <c r="D27" s="48">
        <v>494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6">
        <v>0</v>
      </c>
      <c r="K27" s="146">
        <v>0</v>
      </c>
      <c r="L27" s="146">
        <v>0</v>
      </c>
      <c r="M27" s="146">
        <f t="shared" si="1"/>
        <v>0</v>
      </c>
    </row>
    <row r="28" spans="1:14" outlineLevel="1" x14ac:dyDescent="0.25">
      <c r="A28" s="29">
        <f t="shared" si="0"/>
        <v>24</v>
      </c>
      <c r="B28" s="225"/>
      <c r="C28" s="2" t="s">
        <v>100</v>
      </c>
      <c r="D28" s="48">
        <v>495</v>
      </c>
      <c r="E28" s="146">
        <v>-1560688.9060947192</v>
      </c>
      <c r="F28" s="146">
        <v>-692780.38402841182</v>
      </c>
      <c r="G28" s="146">
        <v>-110520.72411613526</v>
      </c>
      <c r="H28" s="146">
        <v>-44012.358146207909</v>
      </c>
      <c r="I28" s="146">
        <v>-4624.1357748124883</v>
      </c>
      <c r="J28" s="146">
        <v>-25459.868736901837</v>
      </c>
      <c r="K28" s="146">
        <v>-4925.0413193936611</v>
      </c>
      <c r="L28" s="146">
        <v>-3065.2600810062286</v>
      </c>
      <c r="M28" s="146">
        <f t="shared" si="1"/>
        <v>-2446076.6782975886</v>
      </c>
    </row>
    <row r="29" spans="1:14" x14ac:dyDescent="0.25">
      <c r="A29" s="29">
        <f t="shared" si="0"/>
        <v>25</v>
      </c>
      <c r="B29" s="226"/>
      <c r="C29" s="256" t="s">
        <v>101</v>
      </c>
      <c r="D29" s="247"/>
      <c r="E29" s="147">
        <f>SUM(E20:E28)</f>
        <v>-223096.02476949221</v>
      </c>
      <c r="F29" s="147">
        <f t="shared" ref="F29:L29" si="6">SUM(F20:F28)</f>
        <v>-258501.68768256682</v>
      </c>
      <c r="G29" s="147">
        <f t="shared" si="6"/>
        <v>-45887.799334930598</v>
      </c>
      <c r="H29" s="147">
        <f t="shared" si="6"/>
        <v>-18318.348008300374</v>
      </c>
      <c r="I29" s="147">
        <f t="shared" si="6"/>
        <v>-1920.3828267584981</v>
      </c>
      <c r="J29" s="147">
        <f t="shared" si="6"/>
        <v>-10611.57336857392</v>
      </c>
      <c r="K29" s="147">
        <f t="shared" si="6"/>
        <v>-2053.6452771876961</v>
      </c>
      <c r="L29" s="147">
        <f t="shared" si="6"/>
        <v>-1277.5770297786326</v>
      </c>
      <c r="M29" s="147">
        <f t="shared" si="1"/>
        <v>-561667.03829758882</v>
      </c>
      <c r="N29" s="146"/>
    </row>
    <row r="30" spans="1:14" ht="16.5" thickBot="1" x14ac:dyDescent="0.3">
      <c r="A30" s="29">
        <f t="shared" si="0"/>
        <v>26</v>
      </c>
      <c r="B30" s="190" t="s">
        <v>102</v>
      </c>
      <c r="C30" s="190"/>
      <c r="D30" s="191"/>
      <c r="E30" s="51">
        <f>E11+E13+E15+E19+E29</f>
        <v>385607341.42456198</v>
      </c>
      <c r="F30" s="51">
        <f t="shared" ref="F30:L30" si="7">F11+F13+F15+F19+F29</f>
        <v>126911784.99634801</v>
      </c>
      <c r="G30" s="51">
        <f t="shared" si="7"/>
        <v>23133200.206022467</v>
      </c>
      <c r="H30" s="51">
        <f t="shared" si="7"/>
        <v>9184577.54183181</v>
      </c>
      <c r="I30" s="51">
        <f t="shared" si="7"/>
        <v>1487568.4210311689</v>
      </c>
      <c r="J30" s="51">
        <f t="shared" si="7"/>
        <v>5225022.4233209332</v>
      </c>
      <c r="K30" s="51">
        <f t="shared" si="7"/>
        <v>498767.41819208185</v>
      </c>
      <c r="L30" s="51">
        <f t="shared" si="7"/>
        <v>1565967.2564142537</v>
      </c>
      <c r="M30" s="51">
        <f t="shared" si="1"/>
        <v>553614229.68772256</v>
      </c>
      <c r="N30" s="146"/>
    </row>
    <row r="31" spans="1:14" ht="15" customHeight="1" outlineLevel="1" x14ac:dyDescent="0.25">
      <c r="A31" s="29">
        <f t="shared" si="0"/>
        <v>27</v>
      </c>
      <c r="B31" s="224" t="s">
        <v>103</v>
      </c>
      <c r="C31" s="52" t="s">
        <v>104</v>
      </c>
      <c r="D31" s="48">
        <v>710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f t="shared" si="1"/>
        <v>0</v>
      </c>
    </row>
    <row r="32" spans="1:14" ht="15" customHeight="1" outlineLevel="1" x14ac:dyDescent="0.25">
      <c r="A32" s="29">
        <f t="shared" si="0"/>
        <v>28</v>
      </c>
      <c r="B32" s="239"/>
      <c r="C32" s="2" t="s">
        <v>105</v>
      </c>
      <c r="D32" s="48">
        <v>711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  <c r="M32" s="146">
        <f t="shared" si="1"/>
        <v>0</v>
      </c>
    </row>
    <row r="33" spans="1:13" ht="15" customHeight="1" outlineLevel="1" x14ac:dyDescent="0.25">
      <c r="A33" s="29">
        <f t="shared" si="0"/>
        <v>29</v>
      </c>
      <c r="B33" s="239"/>
      <c r="C33" s="2" t="s">
        <v>106</v>
      </c>
      <c r="D33" s="48">
        <v>712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f t="shared" si="1"/>
        <v>0</v>
      </c>
    </row>
    <row r="34" spans="1:13" ht="15" customHeight="1" outlineLevel="1" x14ac:dyDescent="0.25">
      <c r="A34" s="29">
        <f t="shared" si="0"/>
        <v>30</v>
      </c>
      <c r="B34" s="239"/>
      <c r="C34" s="2" t="s">
        <v>107</v>
      </c>
      <c r="D34" s="48">
        <v>713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f t="shared" si="1"/>
        <v>0</v>
      </c>
    </row>
    <row r="35" spans="1:13" ht="15" customHeight="1" outlineLevel="1" x14ac:dyDescent="0.25">
      <c r="A35" s="29">
        <f t="shared" si="0"/>
        <v>31</v>
      </c>
      <c r="B35" s="239"/>
      <c r="C35" s="2" t="s">
        <v>108</v>
      </c>
      <c r="D35" s="48">
        <v>714</v>
      </c>
      <c r="E35" s="146">
        <v>0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6">
        <v>0</v>
      </c>
      <c r="L35" s="146">
        <v>0</v>
      </c>
      <c r="M35" s="146">
        <f t="shared" si="1"/>
        <v>0</v>
      </c>
    </row>
    <row r="36" spans="1:13" ht="15" customHeight="1" outlineLevel="1" x14ac:dyDescent="0.25">
      <c r="A36" s="29">
        <f t="shared" si="0"/>
        <v>32</v>
      </c>
      <c r="B36" s="239"/>
      <c r="C36" s="2" t="s">
        <v>109</v>
      </c>
      <c r="D36" s="48">
        <v>715</v>
      </c>
      <c r="E36" s="146">
        <v>0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6">
        <v>0</v>
      </c>
      <c r="L36" s="146">
        <v>0</v>
      </c>
      <c r="M36" s="146">
        <f t="shared" si="1"/>
        <v>0</v>
      </c>
    </row>
    <row r="37" spans="1:13" ht="15" customHeight="1" outlineLevel="1" x14ac:dyDescent="0.25">
      <c r="A37" s="29">
        <f t="shared" si="0"/>
        <v>33</v>
      </c>
      <c r="B37" s="239"/>
      <c r="C37" s="2" t="s">
        <v>110</v>
      </c>
      <c r="D37" s="48">
        <v>716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f t="shared" si="1"/>
        <v>0</v>
      </c>
    </row>
    <row r="38" spans="1:13" ht="15" customHeight="1" outlineLevel="1" x14ac:dyDescent="0.25">
      <c r="A38" s="29">
        <f t="shared" si="0"/>
        <v>34</v>
      </c>
      <c r="B38" s="239"/>
      <c r="C38" s="2" t="s">
        <v>111</v>
      </c>
      <c r="D38" s="48">
        <v>717</v>
      </c>
      <c r="E38" s="146">
        <v>119317.72470785881</v>
      </c>
      <c r="F38" s="146">
        <v>41215.892426587845</v>
      </c>
      <c r="G38" s="146">
        <v>9491.1650699412166</v>
      </c>
      <c r="H38" s="146">
        <v>3359.5584221272393</v>
      </c>
      <c r="I38" s="146">
        <v>1063.4113363770375</v>
      </c>
      <c r="J38" s="146">
        <v>3608.7893005952292</v>
      </c>
      <c r="K38" s="146">
        <v>166.51652554912275</v>
      </c>
      <c r="L38" s="146">
        <v>766.19151523946846</v>
      </c>
      <c r="M38" s="146">
        <f t="shared" si="1"/>
        <v>178989.24930427599</v>
      </c>
    </row>
    <row r="39" spans="1:13" ht="15" customHeight="1" outlineLevel="1" x14ac:dyDescent="0.25">
      <c r="A39" s="29">
        <f t="shared" si="0"/>
        <v>35</v>
      </c>
      <c r="B39" s="239"/>
      <c r="C39" s="2" t="s">
        <v>112</v>
      </c>
      <c r="D39" s="48">
        <v>718</v>
      </c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  <c r="M39" s="146">
        <f t="shared" si="1"/>
        <v>0</v>
      </c>
    </row>
    <row r="40" spans="1:13" ht="15" customHeight="1" outlineLevel="1" x14ac:dyDescent="0.25">
      <c r="A40" s="29">
        <f t="shared" si="0"/>
        <v>36</v>
      </c>
      <c r="B40" s="239"/>
      <c r="C40" s="2" t="s">
        <v>113</v>
      </c>
      <c r="D40" s="48">
        <v>719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  <c r="M40" s="146">
        <f t="shared" si="1"/>
        <v>0</v>
      </c>
    </row>
    <row r="41" spans="1:13" ht="15" customHeight="1" outlineLevel="1" x14ac:dyDescent="0.25">
      <c r="A41" s="29">
        <f t="shared" si="0"/>
        <v>37</v>
      </c>
      <c r="B41" s="239"/>
      <c r="C41" s="2" t="s">
        <v>114</v>
      </c>
      <c r="D41" s="48">
        <v>720</v>
      </c>
      <c r="E41" s="146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  <c r="M41" s="146">
        <f t="shared" si="1"/>
        <v>0</v>
      </c>
    </row>
    <row r="42" spans="1:13" ht="15" customHeight="1" outlineLevel="1" x14ac:dyDescent="0.25">
      <c r="A42" s="29">
        <f t="shared" si="0"/>
        <v>38</v>
      </c>
      <c r="B42" s="239"/>
      <c r="C42" s="2" t="s">
        <v>115</v>
      </c>
      <c r="D42" s="48">
        <v>721</v>
      </c>
      <c r="E42" s="146"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0</v>
      </c>
      <c r="M42" s="146">
        <f t="shared" si="1"/>
        <v>0</v>
      </c>
    </row>
    <row r="43" spans="1:13" ht="15" customHeight="1" outlineLevel="1" x14ac:dyDescent="0.25">
      <c r="A43" s="29">
        <f t="shared" si="0"/>
        <v>39</v>
      </c>
      <c r="B43" s="239"/>
      <c r="C43" s="2" t="s">
        <v>116</v>
      </c>
      <c r="D43" s="48">
        <v>722</v>
      </c>
      <c r="E43" s="146"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  <c r="M43" s="146">
        <f t="shared" si="1"/>
        <v>0</v>
      </c>
    </row>
    <row r="44" spans="1:13" ht="15" customHeight="1" outlineLevel="1" x14ac:dyDescent="0.25">
      <c r="A44" s="29">
        <f t="shared" si="0"/>
        <v>40</v>
      </c>
      <c r="B44" s="239"/>
      <c r="C44" s="2" t="s">
        <v>117</v>
      </c>
      <c r="D44" s="48">
        <v>723</v>
      </c>
      <c r="E44" s="146"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146">
        <f t="shared" si="1"/>
        <v>0</v>
      </c>
    </row>
    <row r="45" spans="1:13" ht="15" customHeight="1" outlineLevel="1" x14ac:dyDescent="0.25">
      <c r="A45" s="29">
        <f t="shared" si="0"/>
        <v>41</v>
      </c>
      <c r="B45" s="239"/>
      <c r="C45" s="2" t="s">
        <v>118</v>
      </c>
      <c r="D45" s="48">
        <v>724</v>
      </c>
      <c r="E45" s="146"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146">
        <f t="shared" si="1"/>
        <v>0</v>
      </c>
    </row>
    <row r="46" spans="1:13" ht="15" customHeight="1" outlineLevel="1" x14ac:dyDescent="0.25">
      <c r="A46" s="29">
        <f t="shared" si="0"/>
        <v>42</v>
      </c>
      <c r="B46" s="239"/>
      <c r="C46" s="2" t="s">
        <v>119</v>
      </c>
      <c r="D46" s="48">
        <v>725</v>
      </c>
      <c r="E46" s="146"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146">
        <f t="shared" si="1"/>
        <v>0</v>
      </c>
    </row>
    <row r="47" spans="1:13" ht="15" customHeight="1" outlineLevel="1" x14ac:dyDescent="0.25">
      <c r="A47" s="29">
        <f t="shared" si="0"/>
        <v>43</v>
      </c>
      <c r="B47" s="239"/>
      <c r="C47" s="2" t="s">
        <v>120</v>
      </c>
      <c r="D47" s="48">
        <v>726</v>
      </c>
      <c r="E47" s="146"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146">
        <f t="shared" si="1"/>
        <v>0</v>
      </c>
    </row>
    <row r="48" spans="1:13" ht="15" customHeight="1" outlineLevel="1" x14ac:dyDescent="0.25">
      <c r="A48" s="29">
        <f t="shared" si="0"/>
        <v>44</v>
      </c>
      <c r="B48" s="239"/>
      <c r="C48" s="2" t="s">
        <v>121</v>
      </c>
      <c r="D48" s="48">
        <v>727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f t="shared" si="1"/>
        <v>0</v>
      </c>
    </row>
    <row r="49" spans="1:14" ht="15" customHeight="1" outlineLevel="1" x14ac:dyDescent="0.25">
      <c r="A49" s="29">
        <f t="shared" si="0"/>
        <v>45</v>
      </c>
      <c r="B49" s="239"/>
      <c r="C49" s="2" t="s">
        <v>122</v>
      </c>
      <c r="D49" s="48">
        <v>728</v>
      </c>
      <c r="E49" s="146"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146">
        <f t="shared" si="1"/>
        <v>0</v>
      </c>
    </row>
    <row r="50" spans="1:14" ht="15" customHeight="1" outlineLevel="1" x14ac:dyDescent="0.25">
      <c r="A50" s="29">
        <f t="shared" si="0"/>
        <v>46</v>
      </c>
      <c r="B50" s="239"/>
      <c r="C50" s="2" t="s">
        <v>123</v>
      </c>
      <c r="D50" s="48">
        <v>729</v>
      </c>
      <c r="E50" s="146"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146">
        <f t="shared" si="1"/>
        <v>0</v>
      </c>
    </row>
    <row r="51" spans="1:14" ht="15" customHeight="1" outlineLevel="1" x14ac:dyDescent="0.25">
      <c r="A51" s="29">
        <f t="shared" si="0"/>
        <v>47</v>
      </c>
      <c r="B51" s="239"/>
      <c r="C51" s="2" t="s">
        <v>124</v>
      </c>
      <c r="D51" s="48">
        <v>730</v>
      </c>
      <c r="E51" s="146"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146">
        <f t="shared" si="1"/>
        <v>0</v>
      </c>
    </row>
    <row r="52" spans="1:14" ht="15" customHeight="1" outlineLevel="1" x14ac:dyDescent="0.25">
      <c r="A52" s="29">
        <f t="shared" si="0"/>
        <v>48</v>
      </c>
      <c r="B52" s="239"/>
      <c r="C52" s="2" t="s">
        <v>125</v>
      </c>
      <c r="D52" s="48">
        <v>731</v>
      </c>
      <c r="E52" s="146"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  <c r="M52" s="146">
        <f t="shared" si="1"/>
        <v>0</v>
      </c>
    </row>
    <row r="53" spans="1:14" ht="15" customHeight="1" outlineLevel="1" x14ac:dyDescent="0.25">
      <c r="A53" s="29">
        <f t="shared" si="0"/>
        <v>49</v>
      </c>
      <c r="B53" s="239"/>
      <c r="C53" s="2" t="s">
        <v>126</v>
      </c>
      <c r="D53" s="48">
        <v>732</v>
      </c>
      <c r="E53" s="146">
        <v>0</v>
      </c>
      <c r="F53" s="146">
        <v>0</v>
      </c>
      <c r="G53" s="146">
        <v>0</v>
      </c>
      <c r="H53" s="146">
        <v>0</v>
      </c>
      <c r="I53" s="146">
        <v>0</v>
      </c>
      <c r="J53" s="146">
        <v>0</v>
      </c>
      <c r="K53" s="146">
        <v>0</v>
      </c>
      <c r="L53" s="146">
        <v>0</v>
      </c>
      <c r="M53" s="146">
        <f t="shared" si="1"/>
        <v>0</v>
      </c>
    </row>
    <row r="54" spans="1:14" ht="15" customHeight="1" outlineLevel="1" x14ac:dyDescent="0.25">
      <c r="A54" s="29">
        <f t="shared" si="0"/>
        <v>50</v>
      </c>
      <c r="B54" s="239"/>
      <c r="C54" s="2" t="s">
        <v>127</v>
      </c>
      <c r="D54" s="48">
        <v>733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6">
        <v>0</v>
      </c>
      <c r="L54" s="146">
        <v>0</v>
      </c>
      <c r="M54" s="146">
        <f t="shared" si="1"/>
        <v>0</v>
      </c>
    </row>
    <row r="55" spans="1:14" ht="15" customHeight="1" outlineLevel="1" x14ac:dyDescent="0.25">
      <c r="A55" s="29">
        <f t="shared" si="0"/>
        <v>51</v>
      </c>
      <c r="B55" s="239"/>
      <c r="C55" s="2" t="s">
        <v>128</v>
      </c>
      <c r="D55" s="48">
        <v>734</v>
      </c>
      <c r="E55" s="146">
        <v>0</v>
      </c>
      <c r="F55" s="146">
        <v>0</v>
      </c>
      <c r="G55" s="146">
        <v>0</v>
      </c>
      <c r="H55" s="146">
        <v>0</v>
      </c>
      <c r="I55" s="146">
        <v>0</v>
      </c>
      <c r="J55" s="146">
        <v>0</v>
      </c>
      <c r="K55" s="146">
        <v>0</v>
      </c>
      <c r="L55" s="146">
        <v>0</v>
      </c>
      <c r="M55" s="146">
        <f t="shared" si="1"/>
        <v>0</v>
      </c>
    </row>
    <row r="56" spans="1:14" ht="15" customHeight="1" outlineLevel="1" x14ac:dyDescent="0.25">
      <c r="A56" s="29">
        <f t="shared" si="0"/>
        <v>52</v>
      </c>
      <c r="B56" s="239"/>
      <c r="C56" s="2" t="s">
        <v>129</v>
      </c>
      <c r="D56" s="48">
        <v>735</v>
      </c>
      <c r="E56" s="146">
        <v>0</v>
      </c>
      <c r="F56" s="146">
        <v>0</v>
      </c>
      <c r="G56" s="146">
        <v>0</v>
      </c>
      <c r="H56" s="146">
        <v>0</v>
      </c>
      <c r="I56" s="146">
        <v>0</v>
      </c>
      <c r="J56" s="146">
        <v>0</v>
      </c>
      <c r="K56" s="146">
        <v>0</v>
      </c>
      <c r="L56" s="146">
        <v>0</v>
      </c>
      <c r="M56" s="146">
        <f t="shared" si="1"/>
        <v>0</v>
      </c>
    </row>
    <row r="57" spans="1:14" ht="15" customHeight="1" outlineLevel="1" x14ac:dyDescent="0.25">
      <c r="A57" s="29">
        <f t="shared" si="0"/>
        <v>53</v>
      </c>
      <c r="B57" s="239"/>
      <c r="C57" s="2" t="s">
        <v>130</v>
      </c>
      <c r="D57" s="48">
        <v>736</v>
      </c>
      <c r="E57" s="146">
        <v>0</v>
      </c>
      <c r="F57" s="146">
        <v>0</v>
      </c>
      <c r="G57" s="146">
        <v>0</v>
      </c>
      <c r="H57" s="146">
        <v>0</v>
      </c>
      <c r="I57" s="146">
        <v>0</v>
      </c>
      <c r="J57" s="146">
        <v>0</v>
      </c>
      <c r="K57" s="146">
        <v>0</v>
      </c>
      <c r="L57" s="146">
        <v>0</v>
      </c>
      <c r="M57" s="146">
        <f t="shared" si="1"/>
        <v>0</v>
      </c>
    </row>
    <row r="58" spans="1:14" ht="15" customHeight="1" outlineLevel="1" x14ac:dyDescent="0.25">
      <c r="A58" s="29">
        <f t="shared" si="0"/>
        <v>54</v>
      </c>
      <c r="B58" s="239"/>
      <c r="C58" s="2" t="s">
        <v>131</v>
      </c>
      <c r="D58" s="48">
        <v>740</v>
      </c>
      <c r="E58" s="146">
        <v>0</v>
      </c>
      <c r="F58" s="146">
        <v>0</v>
      </c>
      <c r="G58" s="146">
        <v>0</v>
      </c>
      <c r="H58" s="146">
        <v>0</v>
      </c>
      <c r="I58" s="146">
        <v>0</v>
      </c>
      <c r="J58" s="146">
        <v>0</v>
      </c>
      <c r="K58" s="146">
        <v>0</v>
      </c>
      <c r="L58" s="146">
        <v>0</v>
      </c>
      <c r="M58" s="146">
        <f t="shared" si="1"/>
        <v>0</v>
      </c>
    </row>
    <row r="59" spans="1:14" ht="15" customHeight="1" outlineLevel="1" x14ac:dyDescent="0.25">
      <c r="A59" s="29">
        <f t="shared" si="0"/>
        <v>55</v>
      </c>
      <c r="B59" s="239"/>
      <c r="C59" s="2" t="s">
        <v>132</v>
      </c>
      <c r="D59" s="48">
        <v>741</v>
      </c>
      <c r="E59" s="146">
        <v>0</v>
      </c>
      <c r="F59" s="146">
        <v>0</v>
      </c>
      <c r="G59" s="146">
        <v>0</v>
      </c>
      <c r="H59" s="146">
        <v>0</v>
      </c>
      <c r="I59" s="146">
        <v>0</v>
      </c>
      <c r="J59" s="146">
        <v>0</v>
      </c>
      <c r="K59" s="146">
        <v>0</v>
      </c>
      <c r="L59" s="146">
        <v>0</v>
      </c>
      <c r="M59" s="146">
        <f t="shared" si="1"/>
        <v>0</v>
      </c>
    </row>
    <row r="60" spans="1:14" ht="15" customHeight="1" outlineLevel="1" x14ac:dyDescent="0.25">
      <c r="A60" s="29">
        <f t="shared" si="0"/>
        <v>56</v>
      </c>
      <c r="B60" s="239"/>
      <c r="C60" s="2" t="s">
        <v>133</v>
      </c>
      <c r="D60" s="48">
        <v>742</v>
      </c>
      <c r="E60" s="146">
        <v>0</v>
      </c>
      <c r="F60" s="146">
        <v>0</v>
      </c>
      <c r="G60" s="146">
        <v>0</v>
      </c>
      <c r="H60" s="146">
        <v>0</v>
      </c>
      <c r="I60" s="146">
        <v>0</v>
      </c>
      <c r="J60" s="146">
        <v>0</v>
      </c>
      <c r="K60" s="146">
        <v>0</v>
      </c>
      <c r="L60" s="146">
        <v>0</v>
      </c>
      <c r="M60" s="146">
        <f t="shared" si="1"/>
        <v>0</v>
      </c>
    </row>
    <row r="61" spans="1:14" ht="15" customHeight="1" x14ac:dyDescent="0.25">
      <c r="A61" s="29">
        <f t="shared" si="0"/>
        <v>57</v>
      </c>
      <c r="B61" s="239"/>
      <c r="C61" s="247" t="s">
        <v>134</v>
      </c>
      <c r="D61" s="248"/>
      <c r="E61" s="147">
        <f>SUM(E31:E60)</f>
        <v>119317.72470785881</v>
      </c>
      <c r="F61" s="147">
        <f t="shared" ref="F61:L61" si="8">SUM(F31:F60)</f>
        <v>41215.892426587845</v>
      </c>
      <c r="G61" s="147">
        <f t="shared" si="8"/>
        <v>9491.1650699412166</v>
      </c>
      <c r="H61" s="147">
        <f t="shared" si="8"/>
        <v>3359.5584221272393</v>
      </c>
      <c r="I61" s="147">
        <f t="shared" si="8"/>
        <v>1063.4113363770375</v>
      </c>
      <c r="J61" s="147">
        <f t="shared" si="8"/>
        <v>3608.7893005952292</v>
      </c>
      <c r="K61" s="147">
        <f t="shared" si="8"/>
        <v>166.51652554912275</v>
      </c>
      <c r="L61" s="147">
        <f t="shared" si="8"/>
        <v>766.19151523946846</v>
      </c>
      <c r="M61" s="147">
        <f t="shared" si="1"/>
        <v>178989.24930427599</v>
      </c>
      <c r="N61" s="146"/>
    </row>
    <row r="62" spans="1:14" ht="15" customHeight="1" outlineLevel="1" x14ac:dyDescent="0.25">
      <c r="A62" s="29">
        <f t="shared" si="0"/>
        <v>58</v>
      </c>
      <c r="B62" s="239"/>
      <c r="C62" s="39" t="s">
        <v>135</v>
      </c>
      <c r="D62" s="53">
        <v>800</v>
      </c>
      <c r="E62" s="146">
        <v>0</v>
      </c>
      <c r="F62" s="146">
        <v>0</v>
      </c>
      <c r="G62" s="146">
        <v>0</v>
      </c>
      <c r="H62" s="146">
        <v>0</v>
      </c>
      <c r="I62" s="146">
        <v>0</v>
      </c>
      <c r="J62" s="146">
        <v>0</v>
      </c>
      <c r="K62" s="146">
        <v>0</v>
      </c>
      <c r="L62" s="146">
        <v>0</v>
      </c>
      <c r="M62" s="146">
        <f t="shared" si="1"/>
        <v>0</v>
      </c>
    </row>
    <row r="63" spans="1:14" ht="15" customHeight="1" outlineLevel="1" x14ac:dyDescent="0.25">
      <c r="A63" s="29">
        <f t="shared" si="0"/>
        <v>59</v>
      </c>
      <c r="B63" s="239"/>
      <c r="C63" s="2" t="s">
        <v>136</v>
      </c>
      <c r="D63" s="54">
        <v>800.1</v>
      </c>
      <c r="E63" s="146">
        <v>0</v>
      </c>
      <c r="F63" s="146">
        <v>0</v>
      </c>
      <c r="G63" s="146">
        <v>0</v>
      </c>
      <c r="H63" s="146">
        <v>0</v>
      </c>
      <c r="I63" s="146">
        <v>0</v>
      </c>
      <c r="J63" s="146">
        <v>0</v>
      </c>
      <c r="K63" s="146">
        <v>0</v>
      </c>
      <c r="L63" s="146">
        <v>0</v>
      </c>
      <c r="M63" s="146">
        <f t="shared" si="1"/>
        <v>0</v>
      </c>
    </row>
    <row r="64" spans="1:14" ht="15" customHeight="1" outlineLevel="1" x14ac:dyDescent="0.25">
      <c r="A64" s="29">
        <f t="shared" si="0"/>
        <v>60</v>
      </c>
      <c r="B64" s="239"/>
      <c r="C64" s="2" t="s">
        <v>137</v>
      </c>
      <c r="D64" s="53">
        <v>801</v>
      </c>
      <c r="E64" s="146">
        <v>0</v>
      </c>
      <c r="F64" s="146">
        <v>0</v>
      </c>
      <c r="G64" s="146">
        <v>0</v>
      </c>
      <c r="H64" s="146">
        <v>0</v>
      </c>
      <c r="I64" s="146">
        <v>0</v>
      </c>
      <c r="J64" s="146">
        <v>0</v>
      </c>
      <c r="K64" s="146">
        <v>0</v>
      </c>
      <c r="L64" s="146">
        <v>0</v>
      </c>
      <c r="M64" s="146">
        <f t="shared" si="1"/>
        <v>0</v>
      </c>
    </row>
    <row r="65" spans="1:13" ht="15" customHeight="1" outlineLevel="1" x14ac:dyDescent="0.25">
      <c r="A65" s="29">
        <f t="shared" si="0"/>
        <v>61</v>
      </c>
      <c r="B65" s="239"/>
      <c r="C65" s="2" t="s">
        <v>138</v>
      </c>
      <c r="D65" s="53">
        <v>802</v>
      </c>
      <c r="E65" s="146">
        <v>0</v>
      </c>
      <c r="F65" s="146">
        <v>0</v>
      </c>
      <c r="G65" s="146">
        <v>0</v>
      </c>
      <c r="H65" s="146">
        <v>0</v>
      </c>
      <c r="I65" s="146">
        <v>0</v>
      </c>
      <c r="J65" s="146">
        <v>0</v>
      </c>
      <c r="K65" s="146">
        <v>0</v>
      </c>
      <c r="L65" s="146">
        <v>0</v>
      </c>
      <c r="M65" s="146">
        <f t="shared" si="1"/>
        <v>0</v>
      </c>
    </row>
    <row r="66" spans="1:13" ht="15" customHeight="1" outlineLevel="1" x14ac:dyDescent="0.25">
      <c r="A66" s="29">
        <f t="shared" si="0"/>
        <v>62</v>
      </c>
      <c r="B66" s="239"/>
      <c r="C66" s="2" t="s">
        <v>139</v>
      </c>
      <c r="D66" s="53">
        <v>803</v>
      </c>
      <c r="E66" s="146">
        <v>0</v>
      </c>
      <c r="F66" s="146">
        <v>0</v>
      </c>
      <c r="G66" s="146">
        <v>0</v>
      </c>
      <c r="H66" s="146">
        <v>0</v>
      </c>
      <c r="I66" s="146">
        <v>0</v>
      </c>
      <c r="J66" s="146">
        <v>0</v>
      </c>
      <c r="K66" s="146">
        <v>0</v>
      </c>
      <c r="L66" s="146">
        <v>0</v>
      </c>
      <c r="M66" s="146">
        <f t="shared" si="1"/>
        <v>0</v>
      </c>
    </row>
    <row r="67" spans="1:13" ht="15" customHeight="1" outlineLevel="1" x14ac:dyDescent="0.25">
      <c r="A67" s="29">
        <f t="shared" si="0"/>
        <v>63</v>
      </c>
      <c r="B67" s="239"/>
      <c r="C67" s="2" t="s">
        <v>140</v>
      </c>
      <c r="D67" s="53">
        <v>804</v>
      </c>
      <c r="E67" s="146">
        <v>351706.43760078494</v>
      </c>
      <c r="F67" s="146">
        <v>142361.18413869332</v>
      </c>
      <c r="G67" s="146">
        <v>40787.180884197085</v>
      </c>
      <c r="H67" s="146">
        <v>13623.154364619646</v>
      </c>
      <c r="I67" s="146">
        <v>3482.8904352425934</v>
      </c>
      <c r="J67" s="146">
        <v>11926.112576381325</v>
      </c>
      <c r="K67" s="146">
        <v>0</v>
      </c>
      <c r="L67" s="146">
        <v>0</v>
      </c>
      <c r="M67" s="146">
        <f t="shared" si="1"/>
        <v>563886.95999991882</v>
      </c>
    </row>
    <row r="68" spans="1:13" ht="15" customHeight="1" outlineLevel="1" x14ac:dyDescent="0.25">
      <c r="A68" s="29">
        <f t="shared" si="0"/>
        <v>64</v>
      </c>
      <c r="B68" s="239"/>
      <c r="C68" s="2" t="s">
        <v>141</v>
      </c>
      <c r="D68" s="54">
        <v>804.1</v>
      </c>
      <c r="E68" s="146">
        <v>0</v>
      </c>
      <c r="F68" s="146">
        <v>0</v>
      </c>
      <c r="G68" s="146">
        <v>0</v>
      </c>
      <c r="H68" s="146">
        <v>0</v>
      </c>
      <c r="I68" s="146">
        <v>0</v>
      </c>
      <c r="J68" s="146">
        <v>0</v>
      </c>
      <c r="K68" s="146">
        <v>0</v>
      </c>
      <c r="L68" s="146">
        <v>0</v>
      </c>
      <c r="M68" s="146">
        <f t="shared" si="1"/>
        <v>0</v>
      </c>
    </row>
    <row r="69" spans="1:13" ht="15" customHeight="1" outlineLevel="1" x14ac:dyDescent="0.25">
      <c r="A69" s="29">
        <f t="shared" si="0"/>
        <v>65</v>
      </c>
      <c r="B69" s="239"/>
      <c r="C69" s="2" t="s">
        <v>142</v>
      </c>
      <c r="D69" s="53">
        <v>805</v>
      </c>
      <c r="E69" s="146">
        <v>-351706.43760083138</v>
      </c>
      <c r="F69" s="146">
        <v>-142361.18413871212</v>
      </c>
      <c r="G69" s="146">
        <v>-40787.180884202477</v>
      </c>
      <c r="H69" s="146">
        <v>-13623.154364621447</v>
      </c>
      <c r="I69" s="146">
        <v>-3482.8904352430536</v>
      </c>
      <c r="J69" s="146">
        <v>-11926.1125763829</v>
      </c>
      <c r="K69" s="146">
        <v>0</v>
      </c>
      <c r="L69" s="146">
        <v>0</v>
      </c>
      <c r="M69" s="146">
        <f t="shared" si="1"/>
        <v>-563886.95999999344</v>
      </c>
    </row>
    <row r="70" spans="1:13" ht="15" customHeight="1" outlineLevel="1" x14ac:dyDescent="0.25">
      <c r="A70" s="29">
        <f t="shared" si="0"/>
        <v>66</v>
      </c>
      <c r="B70" s="239"/>
      <c r="C70" s="2" t="s">
        <v>143</v>
      </c>
      <c r="D70" s="54">
        <v>805.1</v>
      </c>
      <c r="E70" s="146">
        <v>0</v>
      </c>
      <c r="F70" s="146">
        <v>0</v>
      </c>
      <c r="G70" s="146">
        <v>0</v>
      </c>
      <c r="H70" s="146">
        <v>0</v>
      </c>
      <c r="I70" s="146">
        <v>0</v>
      </c>
      <c r="J70" s="146">
        <v>0</v>
      </c>
      <c r="K70" s="146">
        <v>0</v>
      </c>
      <c r="L70" s="146">
        <v>0</v>
      </c>
      <c r="M70" s="146">
        <f t="shared" si="1"/>
        <v>0</v>
      </c>
    </row>
    <row r="71" spans="1:13" ht="15" customHeight="1" outlineLevel="1" x14ac:dyDescent="0.25">
      <c r="A71" s="29">
        <f t="shared" ref="A71:A134" si="9">A70+1</f>
        <v>67</v>
      </c>
      <c r="B71" s="239"/>
      <c r="C71" s="2" t="s">
        <v>144</v>
      </c>
      <c r="D71" s="53">
        <v>806</v>
      </c>
      <c r="E71" s="146">
        <v>0</v>
      </c>
      <c r="F71" s="146">
        <v>0</v>
      </c>
      <c r="G71" s="146">
        <v>0</v>
      </c>
      <c r="H71" s="146">
        <v>0</v>
      </c>
      <c r="I71" s="146">
        <v>0</v>
      </c>
      <c r="J71" s="146">
        <v>0</v>
      </c>
      <c r="K71" s="146">
        <v>0</v>
      </c>
      <c r="L71" s="146">
        <v>0</v>
      </c>
      <c r="M71" s="146">
        <f t="shared" ref="M71:M135" si="10">SUM(E71:L71)</f>
        <v>0</v>
      </c>
    </row>
    <row r="72" spans="1:13" ht="15" customHeight="1" outlineLevel="1" x14ac:dyDescent="0.25">
      <c r="A72" s="29">
        <f t="shared" si="9"/>
        <v>68</v>
      </c>
      <c r="B72" s="239"/>
      <c r="C72" s="2" t="s">
        <v>145</v>
      </c>
      <c r="D72" s="54">
        <v>807.1</v>
      </c>
      <c r="E72" s="146">
        <v>287853.01038840035</v>
      </c>
      <c r="F72" s="146">
        <v>116515.05640989952</v>
      </c>
      <c r="G72" s="146">
        <v>33382.137907009252</v>
      </c>
      <c r="H72" s="146">
        <v>11149.827172890191</v>
      </c>
      <c r="I72" s="146">
        <v>2850.5605512274788</v>
      </c>
      <c r="J72" s="146">
        <v>9760.8887422158004</v>
      </c>
      <c r="K72" s="146">
        <v>0</v>
      </c>
      <c r="L72" s="146">
        <v>0</v>
      </c>
      <c r="M72" s="146">
        <f t="shared" si="10"/>
        <v>461511.4811716426</v>
      </c>
    </row>
    <row r="73" spans="1:13" ht="15" customHeight="1" outlineLevel="1" x14ac:dyDescent="0.25">
      <c r="A73" s="29">
        <f t="shared" si="9"/>
        <v>69</v>
      </c>
      <c r="B73" s="239"/>
      <c r="C73" s="2" t="s">
        <v>146</v>
      </c>
      <c r="D73" s="54">
        <v>807.2</v>
      </c>
      <c r="E73" s="146">
        <v>0</v>
      </c>
      <c r="F73" s="146">
        <v>0</v>
      </c>
      <c r="G73" s="146">
        <v>0</v>
      </c>
      <c r="H73" s="146">
        <v>0</v>
      </c>
      <c r="I73" s="146">
        <v>0</v>
      </c>
      <c r="J73" s="146">
        <v>0</v>
      </c>
      <c r="K73" s="146">
        <v>0</v>
      </c>
      <c r="L73" s="146">
        <v>0</v>
      </c>
      <c r="M73" s="146">
        <f t="shared" si="10"/>
        <v>0</v>
      </c>
    </row>
    <row r="74" spans="1:13" ht="15" customHeight="1" outlineLevel="1" x14ac:dyDescent="0.25">
      <c r="A74" s="29">
        <f t="shared" si="9"/>
        <v>70</v>
      </c>
      <c r="B74" s="239"/>
      <c r="C74" s="2" t="s">
        <v>147</v>
      </c>
      <c r="D74" s="54">
        <v>807.3</v>
      </c>
      <c r="E74" s="146">
        <v>0</v>
      </c>
      <c r="F74" s="146">
        <v>0</v>
      </c>
      <c r="G74" s="146">
        <v>0</v>
      </c>
      <c r="H74" s="146">
        <v>0</v>
      </c>
      <c r="I74" s="146">
        <v>0</v>
      </c>
      <c r="J74" s="146">
        <v>0</v>
      </c>
      <c r="K74" s="146">
        <v>0</v>
      </c>
      <c r="L74" s="146">
        <v>0</v>
      </c>
      <c r="M74" s="146">
        <f t="shared" si="10"/>
        <v>0</v>
      </c>
    </row>
    <row r="75" spans="1:13" ht="15" customHeight="1" outlineLevel="1" x14ac:dyDescent="0.25">
      <c r="A75" s="29">
        <f t="shared" si="9"/>
        <v>71</v>
      </c>
      <c r="B75" s="239"/>
      <c r="C75" s="2" t="s">
        <v>148</v>
      </c>
      <c r="D75" s="54">
        <v>807.4</v>
      </c>
      <c r="E75" s="146">
        <v>0</v>
      </c>
      <c r="F75" s="146">
        <v>0</v>
      </c>
      <c r="G75" s="146">
        <v>0</v>
      </c>
      <c r="H75" s="146">
        <v>0</v>
      </c>
      <c r="I75" s="146">
        <v>0</v>
      </c>
      <c r="J75" s="146">
        <v>0</v>
      </c>
      <c r="K75" s="146">
        <v>0</v>
      </c>
      <c r="L75" s="146">
        <v>0</v>
      </c>
      <c r="M75" s="146">
        <f t="shared" si="10"/>
        <v>0</v>
      </c>
    </row>
    <row r="76" spans="1:13" ht="15" customHeight="1" outlineLevel="1" x14ac:dyDescent="0.25">
      <c r="A76" s="29">
        <f t="shared" si="9"/>
        <v>72</v>
      </c>
      <c r="B76" s="239"/>
      <c r="C76" s="2" t="s">
        <v>149</v>
      </c>
      <c r="D76" s="54">
        <v>807.5</v>
      </c>
      <c r="E76" s="146">
        <v>1935356.0617889531</v>
      </c>
      <c r="F76" s="146">
        <v>783379.40745631268</v>
      </c>
      <c r="G76" s="146">
        <v>224442.06112915679</v>
      </c>
      <c r="H76" s="146">
        <v>74964.946789459689</v>
      </c>
      <c r="I76" s="146">
        <v>19165.509628927175</v>
      </c>
      <c r="J76" s="146">
        <v>65626.533383151123</v>
      </c>
      <c r="K76" s="146">
        <v>0</v>
      </c>
      <c r="L76" s="146">
        <v>0</v>
      </c>
      <c r="M76" s="146">
        <f t="shared" si="10"/>
        <v>3102934.5201759608</v>
      </c>
    </row>
    <row r="77" spans="1:13" ht="15" customHeight="1" outlineLevel="1" x14ac:dyDescent="0.25">
      <c r="A77" s="29">
        <f t="shared" si="9"/>
        <v>73</v>
      </c>
      <c r="B77" s="239"/>
      <c r="C77" s="2" t="s">
        <v>150</v>
      </c>
      <c r="D77" s="54">
        <v>808.1</v>
      </c>
      <c r="E77" s="146">
        <v>0</v>
      </c>
      <c r="F77" s="146">
        <v>0</v>
      </c>
      <c r="G77" s="146">
        <v>0</v>
      </c>
      <c r="H77" s="146">
        <v>0</v>
      </c>
      <c r="I77" s="146">
        <v>0</v>
      </c>
      <c r="J77" s="146">
        <v>0</v>
      </c>
      <c r="K77" s="146">
        <v>0</v>
      </c>
      <c r="L77" s="146">
        <v>0</v>
      </c>
      <c r="M77" s="146">
        <f t="shared" si="10"/>
        <v>0</v>
      </c>
    </row>
    <row r="78" spans="1:13" ht="15" customHeight="1" outlineLevel="1" x14ac:dyDescent="0.25">
      <c r="A78" s="29">
        <f t="shared" si="9"/>
        <v>74</v>
      </c>
      <c r="B78" s="239"/>
      <c r="C78" s="2" t="s">
        <v>151</v>
      </c>
      <c r="D78" s="54">
        <v>808.2</v>
      </c>
      <c r="E78" s="146">
        <v>0</v>
      </c>
      <c r="F78" s="146">
        <v>0</v>
      </c>
      <c r="G78" s="146">
        <v>0</v>
      </c>
      <c r="H78" s="146">
        <v>0</v>
      </c>
      <c r="I78" s="146">
        <v>0</v>
      </c>
      <c r="J78" s="146">
        <v>0</v>
      </c>
      <c r="K78" s="146">
        <v>0</v>
      </c>
      <c r="L78" s="146">
        <v>0</v>
      </c>
      <c r="M78" s="146">
        <f t="shared" si="10"/>
        <v>0</v>
      </c>
    </row>
    <row r="79" spans="1:13" ht="15" customHeight="1" outlineLevel="1" x14ac:dyDescent="0.25">
      <c r="A79" s="29">
        <f t="shared" si="9"/>
        <v>75</v>
      </c>
      <c r="B79" s="239"/>
      <c r="C79" s="2" t="s">
        <v>152</v>
      </c>
      <c r="D79" s="54">
        <v>809.1</v>
      </c>
      <c r="E79" s="146">
        <v>0</v>
      </c>
      <c r="F79" s="146">
        <v>0</v>
      </c>
      <c r="G79" s="146">
        <v>0</v>
      </c>
      <c r="H79" s="146">
        <v>0</v>
      </c>
      <c r="I79" s="146">
        <v>0</v>
      </c>
      <c r="J79" s="146">
        <v>0</v>
      </c>
      <c r="K79" s="146">
        <v>0</v>
      </c>
      <c r="L79" s="146">
        <v>0</v>
      </c>
      <c r="M79" s="146">
        <f t="shared" si="10"/>
        <v>0</v>
      </c>
    </row>
    <row r="80" spans="1:13" ht="15" customHeight="1" outlineLevel="1" x14ac:dyDescent="0.25">
      <c r="A80" s="29">
        <f t="shared" si="9"/>
        <v>76</v>
      </c>
      <c r="B80" s="239"/>
      <c r="C80" s="2" t="s">
        <v>153</v>
      </c>
      <c r="D80" s="54">
        <v>809.2</v>
      </c>
      <c r="E80" s="146">
        <v>0</v>
      </c>
      <c r="F80" s="146">
        <v>0</v>
      </c>
      <c r="G80" s="146">
        <v>0</v>
      </c>
      <c r="H80" s="146">
        <v>0</v>
      </c>
      <c r="I80" s="146">
        <v>0</v>
      </c>
      <c r="J80" s="146">
        <v>0</v>
      </c>
      <c r="K80" s="146">
        <v>0</v>
      </c>
      <c r="L80" s="146">
        <v>0</v>
      </c>
      <c r="M80" s="146">
        <f t="shared" si="10"/>
        <v>0</v>
      </c>
    </row>
    <row r="81" spans="1:14" ht="15" customHeight="1" outlineLevel="1" x14ac:dyDescent="0.25">
      <c r="A81" s="29">
        <f t="shared" si="9"/>
        <v>77</v>
      </c>
      <c r="B81" s="239"/>
      <c r="C81" s="2" t="s">
        <v>154</v>
      </c>
      <c r="D81" s="53">
        <v>810</v>
      </c>
      <c r="E81" s="146">
        <v>0</v>
      </c>
      <c r="F81" s="146">
        <v>0</v>
      </c>
      <c r="G81" s="146">
        <v>0</v>
      </c>
      <c r="H81" s="146">
        <v>0</v>
      </c>
      <c r="I81" s="146">
        <v>0</v>
      </c>
      <c r="J81" s="146">
        <v>0</v>
      </c>
      <c r="K81" s="146">
        <v>0</v>
      </c>
      <c r="L81" s="146">
        <v>0</v>
      </c>
      <c r="M81" s="146">
        <f t="shared" si="10"/>
        <v>0</v>
      </c>
    </row>
    <row r="82" spans="1:14" ht="15" customHeight="1" outlineLevel="1" x14ac:dyDescent="0.25">
      <c r="A82" s="29">
        <f t="shared" si="9"/>
        <v>78</v>
      </c>
      <c r="B82" s="239"/>
      <c r="C82" s="2" t="s">
        <v>155</v>
      </c>
      <c r="D82" s="53">
        <v>811</v>
      </c>
      <c r="E82" s="146">
        <v>0</v>
      </c>
      <c r="F82" s="146">
        <v>0</v>
      </c>
      <c r="G82" s="146">
        <v>0</v>
      </c>
      <c r="H82" s="146">
        <v>0</v>
      </c>
      <c r="I82" s="146">
        <v>0</v>
      </c>
      <c r="J82" s="146">
        <v>0</v>
      </c>
      <c r="K82" s="146">
        <v>0</v>
      </c>
      <c r="L82" s="146">
        <v>0</v>
      </c>
      <c r="M82" s="146">
        <f t="shared" si="10"/>
        <v>0</v>
      </c>
    </row>
    <row r="83" spans="1:14" ht="15" customHeight="1" outlineLevel="1" x14ac:dyDescent="0.25">
      <c r="A83" s="29">
        <f t="shared" si="9"/>
        <v>79</v>
      </c>
      <c r="B83" s="239"/>
      <c r="C83" s="2" t="s">
        <v>156</v>
      </c>
      <c r="D83" s="53">
        <v>812</v>
      </c>
      <c r="E83" s="146">
        <v>-34254.173761572165</v>
      </c>
      <c r="F83" s="146">
        <v>-13865.156326553089</v>
      </c>
      <c r="G83" s="146">
        <v>-3972.4356221133994</v>
      </c>
      <c r="H83" s="146">
        <v>-1326.8164778834293</v>
      </c>
      <c r="I83" s="146">
        <v>-339.21339334919026</v>
      </c>
      <c r="J83" s="146">
        <v>-1161.5344185287249</v>
      </c>
      <c r="K83" s="146">
        <v>0</v>
      </c>
      <c r="L83" s="146">
        <v>0</v>
      </c>
      <c r="M83" s="146">
        <f t="shared" si="10"/>
        <v>-54919.33</v>
      </c>
    </row>
    <row r="84" spans="1:14" ht="15" customHeight="1" outlineLevel="1" x14ac:dyDescent="0.25">
      <c r="A84" s="29">
        <f t="shared" si="9"/>
        <v>80</v>
      </c>
      <c r="B84" s="239"/>
      <c r="C84" s="2" t="s">
        <v>157</v>
      </c>
      <c r="D84" s="53">
        <v>813</v>
      </c>
      <c r="E84" s="146">
        <v>276005.18110117206</v>
      </c>
      <c r="F84" s="146">
        <v>111719.37789372345</v>
      </c>
      <c r="G84" s="146">
        <v>32008.15237657724</v>
      </c>
      <c r="H84" s="146">
        <v>10690.908057372664</v>
      </c>
      <c r="I84" s="146">
        <v>2733.233465649042</v>
      </c>
      <c r="J84" s="146">
        <v>9359.1373644783889</v>
      </c>
      <c r="K84" s="146">
        <v>0</v>
      </c>
      <c r="L84" s="146">
        <v>0</v>
      </c>
      <c r="M84" s="146">
        <f t="shared" si="10"/>
        <v>442515.9902589728</v>
      </c>
    </row>
    <row r="85" spans="1:14" ht="15" customHeight="1" x14ac:dyDescent="0.25">
      <c r="A85" s="29">
        <f t="shared" si="9"/>
        <v>81</v>
      </c>
      <c r="B85" s="240"/>
      <c r="C85" s="247" t="s">
        <v>158</v>
      </c>
      <c r="D85" s="248"/>
      <c r="E85" s="147">
        <f>SUM(E62:E84)</f>
        <v>2464960.0795169072</v>
      </c>
      <c r="F85" s="147">
        <f t="shared" ref="F85:L85" si="11">SUM(F62:F84)</f>
        <v>997748.68543336377</v>
      </c>
      <c r="G85" s="147">
        <f t="shared" si="11"/>
        <v>285859.91579062451</v>
      </c>
      <c r="H85" s="147">
        <f t="shared" si="11"/>
        <v>95478.865541837309</v>
      </c>
      <c r="I85" s="147">
        <f t="shared" si="11"/>
        <v>24410.090252454047</v>
      </c>
      <c r="J85" s="147">
        <f t="shared" si="11"/>
        <v>83585.025071315016</v>
      </c>
      <c r="K85" s="147">
        <f t="shared" si="11"/>
        <v>0</v>
      </c>
      <c r="L85" s="147">
        <f t="shared" si="11"/>
        <v>0</v>
      </c>
      <c r="M85" s="147">
        <f t="shared" si="10"/>
        <v>3952042.6616065013</v>
      </c>
      <c r="N85" s="146"/>
    </row>
    <row r="86" spans="1:14" ht="15" customHeight="1" x14ac:dyDescent="0.25">
      <c r="A86" s="29">
        <f t="shared" si="9"/>
        <v>82</v>
      </c>
      <c r="B86" s="246" t="s">
        <v>159</v>
      </c>
      <c r="C86" s="246"/>
      <c r="D86" s="246"/>
      <c r="E86" s="147">
        <f>E61+E85</f>
        <v>2584277.8042247659</v>
      </c>
      <c r="F86" s="147">
        <f t="shared" ref="F86:L86" si="12">F61+F85</f>
        <v>1038964.5778599516</v>
      </c>
      <c r="G86" s="147">
        <f t="shared" si="12"/>
        <v>295351.08086056571</v>
      </c>
      <c r="H86" s="147">
        <f t="shared" si="12"/>
        <v>98838.423963964553</v>
      </c>
      <c r="I86" s="147">
        <f t="shared" si="12"/>
        <v>25473.501588831085</v>
      </c>
      <c r="J86" s="147">
        <f t="shared" si="12"/>
        <v>87193.814371910252</v>
      </c>
      <c r="K86" s="147">
        <f t="shared" si="12"/>
        <v>166.51652554912275</v>
      </c>
      <c r="L86" s="147">
        <f t="shared" si="12"/>
        <v>766.19151523946846</v>
      </c>
      <c r="M86" s="147">
        <f t="shared" si="10"/>
        <v>4131031.9109107782</v>
      </c>
      <c r="N86" s="146"/>
    </row>
    <row r="87" spans="1:14" ht="15" customHeight="1" outlineLevel="1" x14ac:dyDescent="0.25">
      <c r="A87" s="29">
        <f t="shared" si="9"/>
        <v>83</v>
      </c>
      <c r="B87" s="224" t="s">
        <v>160</v>
      </c>
      <c r="C87" s="2" t="s">
        <v>161</v>
      </c>
      <c r="D87" s="48">
        <v>814</v>
      </c>
      <c r="E87" s="146">
        <v>156642.03386909189</v>
      </c>
      <c r="F87" s="146">
        <v>54321.037164142988</v>
      </c>
      <c r="G87" s="146">
        <v>12732.718267553924</v>
      </c>
      <c r="H87" s="146">
        <v>4824.0700108460824</v>
      </c>
      <c r="I87" s="146">
        <v>1412.8567507264211</v>
      </c>
      <c r="J87" s="146">
        <v>5244.5057801744861</v>
      </c>
      <c r="K87" s="146">
        <v>271.04307908580824</v>
      </c>
      <c r="L87" s="146">
        <v>1247.148934768418</v>
      </c>
      <c r="M87" s="146">
        <f t="shared" si="10"/>
        <v>236695.41385639002</v>
      </c>
    </row>
    <row r="88" spans="1:14" ht="15" customHeight="1" outlineLevel="1" x14ac:dyDescent="0.25">
      <c r="A88" s="29">
        <f t="shared" si="9"/>
        <v>84</v>
      </c>
      <c r="B88" s="239"/>
      <c r="C88" s="2" t="s">
        <v>162</v>
      </c>
      <c r="D88" s="48">
        <v>815</v>
      </c>
      <c r="E88" s="146">
        <v>0</v>
      </c>
      <c r="F88" s="146">
        <v>0</v>
      </c>
      <c r="G88" s="146">
        <v>0</v>
      </c>
      <c r="H88" s="146">
        <v>0</v>
      </c>
      <c r="I88" s="146">
        <v>0</v>
      </c>
      <c r="J88" s="146">
        <v>0</v>
      </c>
      <c r="K88" s="146">
        <v>0</v>
      </c>
      <c r="L88" s="146">
        <v>0</v>
      </c>
      <c r="M88" s="146">
        <f t="shared" si="10"/>
        <v>0</v>
      </c>
    </row>
    <row r="89" spans="1:14" ht="15" customHeight="1" outlineLevel="1" x14ac:dyDescent="0.25">
      <c r="A89" s="29">
        <f t="shared" si="9"/>
        <v>85</v>
      </c>
      <c r="B89" s="239"/>
      <c r="C89" s="2" t="s">
        <v>163</v>
      </c>
      <c r="D89" s="48">
        <v>816</v>
      </c>
      <c r="E89" s="146">
        <v>10328.210958673546</v>
      </c>
      <c r="F89" s="146">
        <v>3581.6639855052154</v>
      </c>
      <c r="G89" s="146">
        <v>839.53327913601402</v>
      </c>
      <c r="H89" s="146">
        <v>318.07562453554203</v>
      </c>
      <c r="I89" s="146">
        <v>93.156876321482855</v>
      </c>
      <c r="J89" s="146">
        <v>345.79710652181984</v>
      </c>
      <c r="K89" s="146">
        <v>17.871257353732766</v>
      </c>
      <c r="L89" s="146">
        <v>82.23091195264935</v>
      </c>
      <c r="M89" s="146">
        <f t="shared" si="10"/>
        <v>15606.540000000005</v>
      </c>
    </row>
    <row r="90" spans="1:14" ht="15" customHeight="1" outlineLevel="1" x14ac:dyDescent="0.25">
      <c r="A90" s="29">
        <f t="shared" si="9"/>
        <v>86</v>
      </c>
      <c r="B90" s="239"/>
      <c r="C90" s="2" t="s">
        <v>164</v>
      </c>
      <c r="D90" s="48">
        <v>817</v>
      </c>
      <c r="E90" s="146">
        <v>17066.50342149847</v>
      </c>
      <c r="F90" s="146">
        <v>5918.3997023171842</v>
      </c>
      <c r="G90" s="146">
        <v>1387.2584165996498</v>
      </c>
      <c r="H90" s="146">
        <v>525.59332455078606</v>
      </c>
      <c r="I90" s="146">
        <v>153.93393442855114</v>
      </c>
      <c r="J90" s="146">
        <v>571.40075132207085</v>
      </c>
      <c r="K90" s="146">
        <v>29.530755713100877</v>
      </c>
      <c r="L90" s="146">
        <v>135.879693570189</v>
      </c>
      <c r="M90" s="146">
        <f t="shared" si="10"/>
        <v>25788.500000000004</v>
      </c>
    </row>
    <row r="91" spans="1:14" ht="15" customHeight="1" outlineLevel="1" x14ac:dyDescent="0.25">
      <c r="A91" s="29">
        <f t="shared" si="9"/>
        <v>87</v>
      </c>
      <c r="B91" s="239"/>
      <c r="C91" s="2" t="s">
        <v>165</v>
      </c>
      <c r="D91" s="48">
        <v>818</v>
      </c>
      <c r="E91" s="146">
        <v>201420.77873344877</v>
      </c>
      <c r="F91" s="146">
        <v>69849.614033702936</v>
      </c>
      <c r="G91" s="146">
        <v>16372.578710179563</v>
      </c>
      <c r="H91" s="146">
        <v>6203.111095080214</v>
      </c>
      <c r="I91" s="146">
        <v>1816.7454797474895</v>
      </c>
      <c r="J91" s="146">
        <v>6743.73545990617</v>
      </c>
      <c r="K91" s="146">
        <v>348.5252758234742</v>
      </c>
      <c r="L91" s="146">
        <v>1603.6673135103626</v>
      </c>
      <c r="M91" s="146">
        <f t="shared" si="10"/>
        <v>304358.75610139896</v>
      </c>
    </row>
    <row r="92" spans="1:14" ht="15" customHeight="1" outlineLevel="1" x14ac:dyDescent="0.25">
      <c r="A92" s="29">
        <f t="shared" si="9"/>
        <v>88</v>
      </c>
      <c r="B92" s="239"/>
      <c r="C92" s="2" t="s">
        <v>166</v>
      </c>
      <c r="D92" s="48">
        <v>819</v>
      </c>
      <c r="E92" s="146">
        <v>39558.3793555374</v>
      </c>
      <c r="F92" s="146">
        <v>13718.234767822551</v>
      </c>
      <c r="G92" s="146">
        <v>3215.5206812241522</v>
      </c>
      <c r="H92" s="146">
        <v>1218.2706443035736</v>
      </c>
      <c r="I92" s="146">
        <v>356.80284493098509</v>
      </c>
      <c r="J92" s="146">
        <v>1324.4474938178591</v>
      </c>
      <c r="K92" s="146">
        <v>68.449219403840772</v>
      </c>
      <c r="L92" s="146">
        <v>314.95499295963947</v>
      </c>
      <c r="M92" s="146">
        <f t="shared" si="10"/>
        <v>59775.06</v>
      </c>
    </row>
    <row r="93" spans="1:14" ht="15" customHeight="1" outlineLevel="1" x14ac:dyDescent="0.25">
      <c r="A93" s="29">
        <f t="shared" si="9"/>
        <v>89</v>
      </c>
      <c r="B93" s="239"/>
      <c r="C93" s="2" t="s">
        <v>167</v>
      </c>
      <c r="D93" s="48">
        <v>820</v>
      </c>
      <c r="E93" s="146">
        <v>-6.1744761006875439</v>
      </c>
      <c r="F93" s="146">
        <v>-2.1412129136095288</v>
      </c>
      <c r="G93" s="146">
        <v>-0.50189507054984706</v>
      </c>
      <c r="H93" s="146">
        <v>-0.19015397243185272</v>
      </c>
      <c r="I93" s="146">
        <v>-5.569163030879587E-2</v>
      </c>
      <c r="J93" s="146">
        <v>-0.20672660332454082</v>
      </c>
      <c r="K93" s="146">
        <v>-1.0683907586840307E-2</v>
      </c>
      <c r="L93" s="146">
        <v>-4.9159801501051384E-2</v>
      </c>
      <c r="M93" s="146">
        <f t="shared" si="10"/>
        <v>-9.3300000000000018</v>
      </c>
    </row>
    <row r="94" spans="1:14" ht="15" customHeight="1" outlineLevel="1" x14ac:dyDescent="0.25">
      <c r="A94" s="29">
        <f t="shared" si="9"/>
        <v>90</v>
      </c>
      <c r="B94" s="239"/>
      <c r="C94" s="2" t="s">
        <v>126</v>
      </c>
      <c r="D94" s="48">
        <v>821</v>
      </c>
      <c r="E94" s="146">
        <v>0</v>
      </c>
      <c r="F94" s="146">
        <v>0</v>
      </c>
      <c r="G94" s="146">
        <v>0</v>
      </c>
      <c r="H94" s="146">
        <v>0</v>
      </c>
      <c r="I94" s="146">
        <v>0</v>
      </c>
      <c r="J94" s="146">
        <v>0</v>
      </c>
      <c r="K94" s="146">
        <v>0</v>
      </c>
      <c r="L94" s="146">
        <v>0</v>
      </c>
      <c r="M94" s="146">
        <f t="shared" si="10"/>
        <v>0</v>
      </c>
    </row>
    <row r="95" spans="1:14" ht="15" customHeight="1" outlineLevel="1" x14ac:dyDescent="0.25">
      <c r="A95" s="29">
        <f t="shared" si="9"/>
        <v>91</v>
      </c>
      <c r="B95" s="239"/>
      <c r="C95" s="2" t="s">
        <v>168</v>
      </c>
      <c r="D95" s="48">
        <v>822</v>
      </c>
      <c r="E95" s="146">
        <v>0</v>
      </c>
      <c r="F95" s="146">
        <v>0</v>
      </c>
      <c r="G95" s="146">
        <v>0</v>
      </c>
      <c r="H95" s="146">
        <v>0</v>
      </c>
      <c r="I95" s="146">
        <v>0</v>
      </c>
      <c r="J95" s="146">
        <v>0</v>
      </c>
      <c r="K95" s="146">
        <v>0</v>
      </c>
      <c r="L95" s="146">
        <v>0</v>
      </c>
      <c r="M95" s="146">
        <f t="shared" si="10"/>
        <v>0</v>
      </c>
    </row>
    <row r="96" spans="1:14" ht="15" customHeight="1" outlineLevel="1" x14ac:dyDescent="0.25">
      <c r="A96" s="29">
        <f t="shared" si="9"/>
        <v>92</v>
      </c>
      <c r="B96" s="239"/>
      <c r="C96" s="2" t="s">
        <v>169</v>
      </c>
      <c r="D96" s="48">
        <v>823</v>
      </c>
      <c r="E96" s="146">
        <v>0</v>
      </c>
      <c r="F96" s="146">
        <v>0</v>
      </c>
      <c r="G96" s="146">
        <v>0</v>
      </c>
      <c r="H96" s="146">
        <v>0</v>
      </c>
      <c r="I96" s="146">
        <v>0</v>
      </c>
      <c r="J96" s="146">
        <v>0</v>
      </c>
      <c r="K96" s="146">
        <v>0</v>
      </c>
      <c r="L96" s="146">
        <v>0</v>
      </c>
      <c r="M96" s="146">
        <f t="shared" si="10"/>
        <v>0</v>
      </c>
    </row>
    <row r="97" spans="1:16" ht="15" customHeight="1" outlineLevel="1" x14ac:dyDescent="0.25">
      <c r="A97" s="29">
        <f t="shared" si="9"/>
        <v>93</v>
      </c>
      <c r="B97" s="239"/>
      <c r="C97" s="2" t="s">
        <v>170</v>
      </c>
      <c r="D97" s="48">
        <v>824</v>
      </c>
      <c r="E97" s="146">
        <v>42551.936046861549</v>
      </c>
      <c r="F97" s="146">
        <v>14756.353976733526</v>
      </c>
      <c r="G97" s="146">
        <v>3458.853285041308</v>
      </c>
      <c r="H97" s="146">
        <v>1310.4625464621799</v>
      </c>
      <c r="I97" s="146">
        <v>383.80368675837229</v>
      </c>
      <c r="J97" s="146">
        <v>1424.6742655415333</v>
      </c>
      <c r="K97" s="146">
        <v>73.629073131432861</v>
      </c>
      <c r="L97" s="146">
        <v>338.78902362521319</v>
      </c>
      <c r="M97" s="146">
        <f t="shared" si="10"/>
        <v>64298.501904155113</v>
      </c>
    </row>
    <row r="98" spans="1:16" ht="15" customHeight="1" outlineLevel="1" x14ac:dyDescent="0.25">
      <c r="A98" s="29">
        <f t="shared" si="9"/>
        <v>94</v>
      </c>
      <c r="B98" s="239"/>
      <c r="C98" s="2" t="s">
        <v>171</v>
      </c>
      <c r="D98" s="48">
        <v>825</v>
      </c>
      <c r="E98" s="146">
        <v>14325.161772392246</v>
      </c>
      <c r="F98" s="146">
        <v>4967.7447732247765</v>
      </c>
      <c r="G98" s="146">
        <v>1164.4272260754535</v>
      </c>
      <c r="H98" s="146">
        <v>441.16883316561592</v>
      </c>
      <c r="I98" s="146">
        <v>129.20798469896545</v>
      </c>
      <c r="J98" s="146">
        <v>479.61834931249462</v>
      </c>
      <c r="K98" s="146">
        <v>24.787318316080917</v>
      </c>
      <c r="L98" s="146">
        <v>114.05374281436367</v>
      </c>
      <c r="M98" s="146">
        <f t="shared" si="10"/>
        <v>21646.17</v>
      </c>
    </row>
    <row r="99" spans="1:16" ht="15" customHeight="1" outlineLevel="1" x14ac:dyDescent="0.25">
      <c r="A99" s="29">
        <f t="shared" si="9"/>
        <v>95</v>
      </c>
      <c r="B99" s="239"/>
      <c r="C99" s="2" t="s">
        <v>130</v>
      </c>
      <c r="D99" s="48">
        <v>826</v>
      </c>
      <c r="E99" s="146">
        <v>0</v>
      </c>
      <c r="F99" s="146">
        <v>0</v>
      </c>
      <c r="G99" s="146">
        <v>0</v>
      </c>
      <c r="H99" s="146">
        <v>0</v>
      </c>
      <c r="I99" s="146">
        <v>0</v>
      </c>
      <c r="J99" s="146">
        <v>0</v>
      </c>
      <c r="K99" s="146">
        <v>0</v>
      </c>
      <c r="L99" s="146">
        <v>0</v>
      </c>
      <c r="M99" s="146">
        <f t="shared" si="10"/>
        <v>0</v>
      </c>
    </row>
    <row r="100" spans="1:16" ht="15" customHeight="1" x14ac:dyDescent="0.25">
      <c r="A100" s="29">
        <f t="shared" si="9"/>
        <v>96</v>
      </c>
      <c r="B100" s="239"/>
      <c r="C100" s="244" t="s">
        <v>172</v>
      </c>
      <c r="D100" s="245"/>
      <c r="E100" s="147">
        <f>SUM(E87:E99)</f>
        <v>481886.82968140312</v>
      </c>
      <c r="F100" s="147">
        <f t="shared" ref="F100:L100" si="13">SUM(F87:F99)</f>
        <v>167110.90719053554</v>
      </c>
      <c r="G100" s="147">
        <f t="shared" si="13"/>
        <v>39170.387970739517</v>
      </c>
      <c r="H100" s="147">
        <f t="shared" si="13"/>
        <v>14840.561924971562</v>
      </c>
      <c r="I100" s="147">
        <f t="shared" si="13"/>
        <v>4346.4518659819578</v>
      </c>
      <c r="J100" s="147">
        <f t="shared" si="13"/>
        <v>16133.97247999311</v>
      </c>
      <c r="K100" s="147">
        <f t="shared" si="13"/>
        <v>833.82529491988362</v>
      </c>
      <c r="L100" s="147">
        <f t="shared" si="13"/>
        <v>3836.6754533993349</v>
      </c>
      <c r="M100" s="147">
        <f t="shared" si="10"/>
        <v>728159.61186194397</v>
      </c>
      <c r="N100" s="146"/>
      <c r="P100" s="146"/>
    </row>
    <row r="101" spans="1:16" ht="15" customHeight="1" outlineLevel="1" x14ac:dyDescent="0.25">
      <c r="A101" s="29">
        <f t="shared" si="9"/>
        <v>97</v>
      </c>
      <c r="B101" s="239"/>
      <c r="C101" s="2" t="s">
        <v>131</v>
      </c>
      <c r="D101" s="48">
        <v>830</v>
      </c>
      <c r="E101" s="146">
        <v>140182.47933791397</v>
      </c>
      <c r="F101" s="146">
        <v>48613.117959387469</v>
      </c>
      <c r="G101" s="146">
        <v>11394.795964846377</v>
      </c>
      <c r="H101" s="146">
        <v>4317.1687567925337</v>
      </c>
      <c r="I101" s="146">
        <v>1264.3972845223566</v>
      </c>
      <c r="J101" s="146">
        <v>4693.4261833020364</v>
      </c>
      <c r="K101" s="146">
        <v>242.5625478368361</v>
      </c>
      <c r="L101" s="146">
        <v>1116.101632883431</v>
      </c>
      <c r="M101" s="146">
        <f t="shared" si="10"/>
        <v>211824.04966748503</v>
      </c>
    </row>
    <row r="102" spans="1:16" ht="15" customHeight="1" outlineLevel="1" x14ac:dyDescent="0.25">
      <c r="A102" s="29">
        <f t="shared" si="9"/>
        <v>98</v>
      </c>
      <c r="B102" s="239"/>
      <c r="C102" s="2" t="s">
        <v>132</v>
      </c>
      <c r="D102" s="48">
        <v>831</v>
      </c>
      <c r="E102" s="146">
        <v>34533.735212157597</v>
      </c>
      <c r="F102" s="146">
        <v>11975.765811646772</v>
      </c>
      <c r="G102" s="146">
        <v>2807.0902191565015</v>
      </c>
      <c r="H102" s="146">
        <v>1063.5277918996715</v>
      </c>
      <c r="I102" s="146">
        <v>311.48229959189081</v>
      </c>
      <c r="J102" s="146">
        <v>1156.2182222591291</v>
      </c>
      <c r="K102" s="146">
        <v>59.754905455706705</v>
      </c>
      <c r="L102" s="146">
        <v>274.94989703344964</v>
      </c>
      <c r="M102" s="146">
        <f t="shared" si="10"/>
        <v>52182.524359200717</v>
      </c>
    </row>
    <row r="103" spans="1:16" ht="15" customHeight="1" outlineLevel="1" x14ac:dyDescent="0.25">
      <c r="A103" s="29">
        <f t="shared" si="9"/>
        <v>99</v>
      </c>
      <c r="B103" s="239"/>
      <c r="C103" s="2" t="s">
        <v>173</v>
      </c>
      <c r="D103" s="48">
        <v>832</v>
      </c>
      <c r="E103" s="146">
        <v>809101.28530131758</v>
      </c>
      <c r="F103" s="146">
        <v>280583.82480617834</v>
      </c>
      <c r="G103" s="146">
        <v>65768.162358432048</v>
      </c>
      <c r="H103" s="146">
        <v>24917.713015786285</v>
      </c>
      <c r="I103" s="146">
        <v>7297.8126287273162</v>
      </c>
      <c r="J103" s="146">
        <v>27089.38503093995</v>
      </c>
      <c r="K103" s="146">
        <v>1400.0156806162743</v>
      </c>
      <c r="L103" s="146">
        <v>6441.8839640871292</v>
      </c>
      <c r="M103" s="146">
        <f t="shared" si="10"/>
        <v>1222600.0827860851</v>
      </c>
    </row>
    <row r="104" spans="1:16" ht="15" customHeight="1" outlineLevel="1" x14ac:dyDescent="0.25">
      <c r="A104" s="29">
        <f t="shared" si="9"/>
        <v>100</v>
      </c>
      <c r="B104" s="239"/>
      <c r="C104" s="2" t="s">
        <v>174</v>
      </c>
      <c r="D104" s="48">
        <v>833</v>
      </c>
      <c r="E104" s="146">
        <v>9492.1845945665063</v>
      </c>
      <c r="F104" s="146">
        <v>3291.7429593723778</v>
      </c>
      <c r="G104" s="146">
        <v>771.57649962101823</v>
      </c>
      <c r="H104" s="146">
        <v>292.32870583340144</v>
      </c>
      <c r="I104" s="146">
        <v>85.616208831803618</v>
      </c>
      <c r="J104" s="146">
        <v>317.8062474232853</v>
      </c>
      <c r="K104" s="146">
        <v>16.424652286577821</v>
      </c>
      <c r="L104" s="146">
        <v>75.574656516731267</v>
      </c>
      <c r="M104" s="146">
        <f t="shared" si="10"/>
        <v>14343.2545244517</v>
      </c>
    </row>
    <row r="105" spans="1:16" ht="15" customHeight="1" outlineLevel="1" x14ac:dyDescent="0.25">
      <c r="A105" s="29">
        <f t="shared" si="9"/>
        <v>101</v>
      </c>
      <c r="B105" s="239"/>
      <c r="C105" s="2" t="s">
        <v>175</v>
      </c>
      <c r="D105" s="48">
        <v>834</v>
      </c>
      <c r="E105" s="146">
        <v>352105.93038007658</v>
      </c>
      <c r="F105" s="146">
        <v>122104.89647929242</v>
      </c>
      <c r="G105" s="146">
        <v>28621.089123569502</v>
      </c>
      <c r="H105" s="146">
        <v>10843.728323951145</v>
      </c>
      <c r="I105" s="146">
        <v>3175.8732213860685</v>
      </c>
      <c r="J105" s="146">
        <v>11788.799861059493</v>
      </c>
      <c r="K105" s="146">
        <v>609.2609574665405</v>
      </c>
      <c r="L105" s="146">
        <v>2803.3888807019803</v>
      </c>
      <c r="M105" s="146">
        <f t="shared" si="10"/>
        <v>532052.96722750366</v>
      </c>
    </row>
    <row r="106" spans="1:16" ht="15" customHeight="1" outlineLevel="1" x14ac:dyDescent="0.25">
      <c r="A106" s="29">
        <f t="shared" si="9"/>
        <v>102</v>
      </c>
      <c r="B106" s="239"/>
      <c r="C106" s="2" t="s">
        <v>176</v>
      </c>
      <c r="D106" s="48">
        <v>835</v>
      </c>
      <c r="E106" s="146">
        <v>3830.2937660825883</v>
      </c>
      <c r="F106" s="146">
        <v>1328.2866985169574</v>
      </c>
      <c r="G106" s="146">
        <v>311.34715376752291</v>
      </c>
      <c r="H106" s="146">
        <v>117.96070845921042</v>
      </c>
      <c r="I106" s="146">
        <v>34.547919680344009</v>
      </c>
      <c r="J106" s="146">
        <v>128.24142600685508</v>
      </c>
      <c r="K106" s="146">
        <v>6.6276885617421151</v>
      </c>
      <c r="L106" s="146">
        <v>30.495944621174782</v>
      </c>
      <c r="M106" s="146">
        <f t="shared" si="10"/>
        <v>5787.8013056963964</v>
      </c>
    </row>
    <row r="107" spans="1:16" ht="15" customHeight="1" outlineLevel="1" x14ac:dyDescent="0.25">
      <c r="A107" s="29">
        <f t="shared" si="9"/>
        <v>103</v>
      </c>
      <c r="B107" s="239"/>
      <c r="C107" s="2" t="s">
        <v>177</v>
      </c>
      <c r="D107" s="48">
        <v>836</v>
      </c>
      <c r="E107" s="146">
        <v>5013.9761123849939</v>
      </c>
      <c r="F107" s="146">
        <v>1738.7694478520973</v>
      </c>
      <c r="G107" s="146">
        <v>407.56330636383825</v>
      </c>
      <c r="H107" s="146">
        <v>154.41431141700548</v>
      </c>
      <c r="I107" s="146">
        <v>45.224323404051219</v>
      </c>
      <c r="J107" s="146">
        <v>167.87209699432094</v>
      </c>
      <c r="K107" s="146">
        <v>8.6758546885267016</v>
      </c>
      <c r="L107" s="146">
        <v>39.920159442906048</v>
      </c>
      <c r="M107" s="146">
        <f t="shared" si="10"/>
        <v>7576.4156125477393</v>
      </c>
    </row>
    <row r="108" spans="1:16" ht="15" customHeight="1" outlineLevel="1" x14ac:dyDescent="0.25">
      <c r="A108" s="29">
        <f t="shared" si="9"/>
        <v>104</v>
      </c>
      <c r="B108" s="239"/>
      <c r="C108" s="2" t="s">
        <v>178</v>
      </c>
      <c r="D108" s="48">
        <v>837</v>
      </c>
      <c r="E108" s="146">
        <v>8606.9175630717582</v>
      </c>
      <c r="F108" s="146">
        <v>2984.7460305773575</v>
      </c>
      <c r="G108" s="146">
        <v>699.61717028163753</v>
      </c>
      <c r="H108" s="146">
        <v>265.06533320767608</v>
      </c>
      <c r="I108" s="146">
        <v>77.631407621368822</v>
      </c>
      <c r="J108" s="146">
        <v>288.16676976205832</v>
      </c>
      <c r="K108" s="146">
        <v>14.892844405239817</v>
      </c>
      <c r="L108" s="146">
        <v>68.526357870169051</v>
      </c>
      <c r="M108" s="146">
        <f t="shared" si="10"/>
        <v>13005.563476797264</v>
      </c>
    </row>
    <row r="109" spans="1:16" ht="15" customHeight="1" x14ac:dyDescent="0.25">
      <c r="A109" s="29">
        <f t="shared" si="9"/>
        <v>105</v>
      </c>
      <c r="B109" s="239"/>
      <c r="C109" s="249" t="s">
        <v>179</v>
      </c>
      <c r="D109" s="245"/>
      <c r="E109" s="147">
        <f>SUM(E101:E108)</f>
        <v>1362866.8022675714</v>
      </c>
      <c r="F109" s="147">
        <f t="shared" ref="F109:L109" si="14">SUM(F101:F108)</f>
        <v>472621.15019282378</v>
      </c>
      <c r="G109" s="147">
        <f t="shared" si="14"/>
        <v>110781.24179603845</v>
      </c>
      <c r="H109" s="147">
        <f t="shared" si="14"/>
        <v>41971.906947346935</v>
      </c>
      <c r="I109" s="147">
        <f t="shared" si="14"/>
        <v>12292.585293765202</v>
      </c>
      <c r="J109" s="147">
        <f t="shared" si="14"/>
        <v>45629.915837747132</v>
      </c>
      <c r="K109" s="147">
        <f t="shared" si="14"/>
        <v>2358.215131317444</v>
      </c>
      <c r="L109" s="147">
        <f t="shared" si="14"/>
        <v>10850.841493156971</v>
      </c>
      <c r="M109" s="147">
        <f t="shared" si="10"/>
        <v>2059372.6589597671</v>
      </c>
      <c r="N109" s="146"/>
      <c r="P109" s="146"/>
    </row>
    <row r="110" spans="1:16" ht="15" customHeight="1" outlineLevel="1" x14ac:dyDescent="0.25">
      <c r="A110" s="29">
        <f t="shared" si="9"/>
        <v>106</v>
      </c>
      <c r="B110" s="239"/>
      <c r="C110" s="55" t="s">
        <v>161</v>
      </c>
      <c r="D110" s="56">
        <v>840</v>
      </c>
      <c r="E110" s="146">
        <v>-129.65722437945612</v>
      </c>
      <c r="F110" s="146">
        <v>-44.787463266148336</v>
      </c>
      <c r="G110" s="146">
        <v>-10.313623747928975</v>
      </c>
      <c r="H110" s="146">
        <v>-3.6506815833117625</v>
      </c>
      <c r="I110" s="146">
        <v>-1.1555614439169195</v>
      </c>
      <c r="J110" s="146">
        <v>-3.9215096100021229</v>
      </c>
      <c r="K110" s="146">
        <v>-0.18094604610397855</v>
      </c>
      <c r="L110" s="146">
        <v>-0.83258598378633075</v>
      </c>
      <c r="M110" s="146">
        <f t="shared" si="10"/>
        <v>-194.49959606065454</v>
      </c>
    </row>
    <row r="111" spans="1:16" ht="15" customHeight="1" outlineLevel="1" x14ac:dyDescent="0.25">
      <c r="A111" s="29">
        <f t="shared" si="9"/>
        <v>107</v>
      </c>
      <c r="B111" s="239"/>
      <c r="C111" s="57" t="s">
        <v>180</v>
      </c>
      <c r="D111" s="56">
        <v>841</v>
      </c>
      <c r="E111" s="146">
        <v>650079.19000475225</v>
      </c>
      <c r="F111" s="146">
        <v>224556.69540800827</v>
      </c>
      <c r="G111" s="146">
        <v>51710.748893139084</v>
      </c>
      <c r="H111" s="146">
        <v>18303.89427201567</v>
      </c>
      <c r="I111" s="146">
        <v>5793.787820597985</v>
      </c>
      <c r="J111" s="146">
        <v>19661.779766357253</v>
      </c>
      <c r="K111" s="146">
        <v>907.23258691379988</v>
      </c>
      <c r="L111" s="146">
        <v>4174.4439967734424</v>
      </c>
      <c r="M111" s="146">
        <f t="shared" si="10"/>
        <v>975187.77274855773</v>
      </c>
    </row>
    <row r="112" spans="1:16" ht="15" customHeight="1" outlineLevel="1" x14ac:dyDescent="0.25">
      <c r="A112" s="29">
        <f t="shared" si="9"/>
        <v>108</v>
      </c>
      <c r="B112" s="239"/>
      <c r="C112" s="57" t="s">
        <v>130</v>
      </c>
      <c r="D112" s="56">
        <v>842</v>
      </c>
      <c r="E112" s="146">
        <v>0</v>
      </c>
      <c r="F112" s="146">
        <v>0</v>
      </c>
      <c r="G112" s="146">
        <v>0</v>
      </c>
      <c r="H112" s="146">
        <v>0</v>
      </c>
      <c r="I112" s="146">
        <v>0</v>
      </c>
      <c r="J112" s="146">
        <v>0</v>
      </c>
      <c r="K112" s="146">
        <v>0</v>
      </c>
      <c r="L112" s="146">
        <v>0</v>
      </c>
      <c r="M112" s="146">
        <f t="shared" si="10"/>
        <v>0</v>
      </c>
    </row>
    <row r="113" spans="1:14" ht="15" customHeight="1" outlineLevel="1" x14ac:dyDescent="0.25">
      <c r="A113" s="29">
        <f t="shared" si="9"/>
        <v>109</v>
      </c>
      <c r="B113" s="239"/>
      <c r="C113" s="57" t="s">
        <v>181</v>
      </c>
      <c r="D113" s="56">
        <v>842.1</v>
      </c>
      <c r="E113" s="146">
        <v>0</v>
      </c>
      <c r="F113" s="146">
        <v>0</v>
      </c>
      <c r="G113" s="146">
        <v>0</v>
      </c>
      <c r="H113" s="146">
        <v>0</v>
      </c>
      <c r="I113" s="146">
        <v>0</v>
      </c>
      <c r="J113" s="146">
        <v>0</v>
      </c>
      <c r="K113" s="146">
        <v>0</v>
      </c>
      <c r="L113" s="146">
        <v>0</v>
      </c>
      <c r="M113" s="146">
        <f t="shared" si="10"/>
        <v>0</v>
      </c>
    </row>
    <row r="114" spans="1:14" ht="15" customHeight="1" outlineLevel="1" x14ac:dyDescent="0.25">
      <c r="A114" s="29">
        <f t="shared" si="9"/>
        <v>110</v>
      </c>
      <c r="B114" s="239"/>
      <c r="C114" s="58" t="s">
        <v>182</v>
      </c>
      <c r="D114" s="56">
        <v>842.2</v>
      </c>
      <c r="E114" s="146">
        <v>0</v>
      </c>
      <c r="F114" s="146">
        <v>0</v>
      </c>
      <c r="G114" s="146">
        <v>0</v>
      </c>
      <c r="H114" s="146">
        <v>0</v>
      </c>
      <c r="I114" s="146">
        <v>0</v>
      </c>
      <c r="J114" s="146">
        <v>0</v>
      </c>
      <c r="K114" s="146">
        <v>0</v>
      </c>
      <c r="L114" s="146">
        <v>0</v>
      </c>
      <c r="M114" s="146">
        <f t="shared" si="10"/>
        <v>0</v>
      </c>
    </row>
    <row r="115" spans="1:14" ht="15" customHeight="1" outlineLevel="1" x14ac:dyDescent="0.25">
      <c r="A115" s="29">
        <f t="shared" si="9"/>
        <v>111</v>
      </c>
      <c r="B115" s="239"/>
      <c r="C115" s="58" t="s">
        <v>169</v>
      </c>
      <c r="D115" s="56">
        <v>842.3</v>
      </c>
      <c r="E115" s="146">
        <v>0</v>
      </c>
      <c r="F115" s="146">
        <v>0</v>
      </c>
      <c r="G115" s="146">
        <v>0</v>
      </c>
      <c r="H115" s="146">
        <v>0</v>
      </c>
      <c r="I115" s="146">
        <v>0</v>
      </c>
      <c r="J115" s="146">
        <v>0</v>
      </c>
      <c r="K115" s="146">
        <v>0</v>
      </c>
      <c r="L115" s="146">
        <v>0</v>
      </c>
      <c r="M115" s="146">
        <f t="shared" si="10"/>
        <v>0</v>
      </c>
    </row>
    <row r="116" spans="1:14" ht="15" customHeight="1" x14ac:dyDescent="0.25">
      <c r="A116" s="29">
        <f t="shared" si="9"/>
        <v>112</v>
      </c>
      <c r="B116" s="239"/>
      <c r="C116" s="249" t="s">
        <v>183</v>
      </c>
      <c r="D116" s="245"/>
      <c r="E116" s="147">
        <f>SUM(E110:E115)</f>
        <v>649949.53278037277</v>
      </c>
      <c r="F116" s="147">
        <f t="shared" ref="F116:L116" si="15">SUM(F110:F115)</f>
        <v>224511.90794474212</v>
      </c>
      <c r="G116" s="147">
        <f t="shared" si="15"/>
        <v>51700.435269391157</v>
      </c>
      <c r="H116" s="147">
        <f t="shared" si="15"/>
        <v>18300.243590432357</v>
      </c>
      <c r="I116" s="147">
        <f t="shared" si="15"/>
        <v>5792.6322591540684</v>
      </c>
      <c r="J116" s="147">
        <f t="shared" si="15"/>
        <v>19657.858256747251</v>
      </c>
      <c r="K116" s="147">
        <f t="shared" si="15"/>
        <v>907.05164086769594</v>
      </c>
      <c r="L116" s="147">
        <f t="shared" si="15"/>
        <v>4173.6114107896565</v>
      </c>
      <c r="M116" s="147">
        <f t="shared" si="10"/>
        <v>974993.27315249713</v>
      </c>
      <c r="N116" s="146"/>
    </row>
    <row r="117" spans="1:14" ht="15" customHeight="1" outlineLevel="1" x14ac:dyDescent="0.25">
      <c r="A117" s="29">
        <f t="shared" si="9"/>
        <v>113</v>
      </c>
      <c r="B117" s="239"/>
      <c r="C117" s="57" t="s">
        <v>131</v>
      </c>
      <c r="D117" s="56">
        <v>843.1</v>
      </c>
      <c r="E117" s="146">
        <v>0</v>
      </c>
      <c r="F117" s="146">
        <v>0</v>
      </c>
      <c r="G117" s="146">
        <v>0</v>
      </c>
      <c r="H117" s="146">
        <v>0</v>
      </c>
      <c r="I117" s="146">
        <v>0</v>
      </c>
      <c r="J117" s="146">
        <v>0</v>
      </c>
      <c r="K117" s="146">
        <v>0</v>
      </c>
      <c r="L117" s="146">
        <v>0</v>
      </c>
      <c r="M117" s="146">
        <f t="shared" si="10"/>
        <v>0</v>
      </c>
    </row>
    <row r="118" spans="1:14" ht="15" customHeight="1" outlineLevel="1" x14ac:dyDescent="0.25">
      <c r="A118" s="29">
        <f t="shared" si="9"/>
        <v>114</v>
      </c>
      <c r="B118" s="239"/>
      <c r="C118" s="57" t="s">
        <v>132</v>
      </c>
      <c r="D118" s="56">
        <v>843.2</v>
      </c>
      <c r="E118" s="146">
        <v>0</v>
      </c>
      <c r="F118" s="146">
        <v>0</v>
      </c>
      <c r="G118" s="146">
        <v>0</v>
      </c>
      <c r="H118" s="146">
        <v>0</v>
      </c>
      <c r="I118" s="146">
        <v>0</v>
      </c>
      <c r="J118" s="146">
        <v>0</v>
      </c>
      <c r="K118" s="146">
        <v>0</v>
      </c>
      <c r="L118" s="146">
        <v>0</v>
      </c>
      <c r="M118" s="146">
        <f t="shared" si="10"/>
        <v>0</v>
      </c>
    </row>
    <row r="119" spans="1:14" ht="15" customHeight="1" outlineLevel="1" x14ac:dyDescent="0.25">
      <c r="A119" s="29">
        <f t="shared" si="9"/>
        <v>115</v>
      </c>
      <c r="B119" s="239"/>
      <c r="C119" s="57" t="s">
        <v>184</v>
      </c>
      <c r="D119" s="56">
        <v>843.3</v>
      </c>
      <c r="E119" s="146">
        <v>0</v>
      </c>
      <c r="F119" s="146">
        <v>0</v>
      </c>
      <c r="G119" s="146">
        <v>0</v>
      </c>
      <c r="H119" s="146">
        <v>0</v>
      </c>
      <c r="I119" s="146">
        <v>0</v>
      </c>
      <c r="J119" s="146">
        <v>0</v>
      </c>
      <c r="K119" s="146">
        <v>0</v>
      </c>
      <c r="L119" s="146">
        <v>0</v>
      </c>
      <c r="M119" s="146">
        <f t="shared" si="10"/>
        <v>0</v>
      </c>
    </row>
    <row r="120" spans="1:14" ht="15" customHeight="1" outlineLevel="1" x14ac:dyDescent="0.25">
      <c r="A120" s="29">
        <f t="shared" si="9"/>
        <v>116</v>
      </c>
      <c r="B120" s="239"/>
      <c r="C120" s="57" t="s">
        <v>177</v>
      </c>
      <c r="D120" s="56">
        <v>843.4</v>
      </c>
      <c r="E120" s="146">
        <v>0</v>
      </c>
      <c r="F120" s="146">
        <v>0</v>
      </c>
      <c r="G120" s="146">
        <v>0</v>
      </c>
      <c r="H120" s="146">
        <v>0</v>
      </c>
      <c r="I120" s="146">
        <v>0</v>
      </c>
      <c r="J120" s="146">
        <v>0</v>
      </c>
      <c r="K120" s="146">
        <v>0</v>
      </c>
      <c r="L120" s="146">
        <v>0</v>
      </c>
      <c r="M120" s="146">
        <f t="shared" si="10"/>
        <v>0</v>
      </c>
    </row>
    <row r="121" spans="1:14" ht="15" customHeight="1" outlineLevel="1" x14ac:dyDescent="0.25">
      <c r="A121" s="29">
        <f t="shared" si="9"/>
        <v>117</v>
      </c>
      <c r="B121" s="239"/>
      <c r="C121" s="57" t="s">
        <v>185</v>
      </c>
      <c r="D121" s="56">
        <v>843.5</v>
      </c>
      <c r="E121" s="146">
        <v>0</v>
      </c>
      <c r="F121" s="146">
        <v>0</v>
      </c>
      <c r="G121" s="146">
        <v>0</v>
      </c>
      <c r="H121" s="146">
        <v>0</v>
      </c>
      <c r="I121" s="146">
        <v>0</v>
      </c>
      <c r="J121" s="146">
        <v>0</v>
      </c>
      <c r="K121" s="146">
        <v>0</v>
      </c>
      <c r="L121" s="146">
        <v>0</v>
      </c>
      <c r="M121" s="146">
        <f t="shared" si="10"/>
        <v>0</v>
      </c>
    </row>
    <row r="122" spans="1:14" ht="15" customHeight="1" outlineLevel="1" x14ac:dyDescent="0.25">
      <c r="A122" s="29">
        <f t="shared" si="9"/>
        <v>118</v>
      </c>
      <c r="B122" s="239"/>
      <c r="C122" s="57" t="s">
        <v>186</v>
      </c>
      <c r="D122" s="56">
        <v>843.6</v>
      </c>
      <c r="E122" s="146">
        <v>0</v>
      </c>
      <c r="F122" s="146">
        <v>0</v>
      </c>
      <c r="G122" s="146">
        <v>0</v>
      </c>
      <c r="H122" s="146">
        <v>0</v>
      </c>
      <c r="I122" s="146">
        <v>0</v>
      </c>
      <c r="J122" s="146">
        <v>0</v>
      </c>
      <c r="K122" s="146">
        <v>0</v>
      </c>
      <c r="L122" s="146">
        <v>0</v>
      </c>
      <c r="M122" s="146">
        <f t="shared" si="10"/>
        <v>0</v>
      </c>
    </row>
    <row r="123" spans="1:14" ht="15" customHeight="1" outlineLevel="1" x14ac:dyDescent="0.25">
      <c r="A123" s="29">
        <f t="shared" si="9"/>
        <v>119</v>
      </c>
      <c r="B123" s="239"/>
      <c r="C123" s="57" t="s">
        <v>187</v>
      </c>
      <c r="D123" s="56">
        <v>843.7</v>
      </c>
      <c r="E123" s="146">
        <v>0</v>
      </c>
      <c r="F123" s="146">
        <v>0</v>
      </c>
      <c r="G123" s="146">
        <v>0</v>
      </c>
      <c r="H123" s="146">
        <v>0</v>
      </c>
      <c r="I123" s="146">
        <v>0</v>
      </c>
      <c r="J123" s="146">
        <v>0</v>
      </c>
      <c r="K123" s="146">
        <v>0</v>
      </c>
      <c r="L123" s="146">
        <v>0</v>
      </c>
      <c r="M123" s="146">
        <f t="shared" si="10"/>
        <v>0</v>
      </c>
    </row>
    <row r="124" spans="1:14" ht="15" customHeight="1" outlineLevel="1" x14ac:dyDescent="0.25">
      <c r="A124" s="29">
        <f t="shared" si="9"/>
        <v>120</v>
      </c>
      <c r="B124" s="239"/>
      <c r="C124" s="57" t="s">
        <v>188</v>
      </c>
      <c r="D124" s="56">
        <v>843.8</v>
      </c>
      <c r="E124" s="146">
        <v>0</v>
      </c>
      <c r="F124" s="146">
        <v>0</v>
      </c>
      <c r="G124" s="146">
        <v>0</v>
      </c>
      <c r="H124" s="146">
        <v>0</v>
      </c>
      <c r="I124" s="146">
        <v>0</v>
      </c>
      <c r="J124" s="146">
        <v>0</v>
      </c>
      <c r="K124" s="146">
        <v>0</v>
      </c>
      <c r="L124" s="146">
        <v>0</v>
      </c>
      <c r="M124" s="146">
        <f t="shared" si="10"/>
        <v>0</v>
      </c>
    </row>
    <row r="125" spans="1:14" ht="15" customHeight="1" outlineLevel="1" x14ac:dyDescent="0.25">
      <c r="A125" s="29">
        <f t="shared" si="9"/>
        <v>121</v>
      </c>
      <c r="B125" s="239"/>
      <c r="C125" s="57" t="s">
        <v>178</v>
      </c>
      <c r="D125" s="56">
        <v>843.9</v>
      </c>
      <c r="E125" s="146">
        <v>0</v>
      </c>
      <c r="F125" s="146">
        <v>0</v>
      </c>
      <c r="G125" s="146">
        <v>0</v>
      </c>
      <c r="H125" s="146">
        <v>0</v>
      </c>
      <c r="I125" s="146">
        <v>0</v>
      </c>
      <c r="J125" s="146">
        <v>0</v>
      </c>
      <c r="K125" s="146">
        <v>0</v>
      </c>
      <c r="L125" s="146">
        <v>0</v>
      </c>
      <c r="M125" s="146">
        <f t="shared" si="10"/>
        <v>0</v>
      </c>
    </row>
    <row r="126" spans="1:14" ht="15" customHeight="1" x14ac:dyDescent="0.25">
      <c r="A126" s="29">
        <f t="shared" si="9"/>
        <v>122</v>
      </c>
      <c r="B126" s="239"/>
      <c r="C126" s="249" t="s">
        <v>189</v>
      </c>
      <c r="D126" s="245"/>
      <c r="E126" s="147">
        <f>SUM(E117:E125)</f>
        <v>0</v>
      </c>
      <c r="F126" s="147">
        <f t="shared" ref="F126:L126" si="16">SUM(F117:F125)</f>
        <v>0</v>
      </c>
      <c r="G126" s="147">
        <f t="shared" si="16"/>
        <v>0</v>
      </c>
      <c r="H126" s="147">
        <f t="shared" si="16"/>
        <v>0</v>
      </c>
      <c r="I126" s="147">
        <f t="shared" si="16"/>
        <v>0</v>
      </c>
      <c r="J126" s="147">
        <f t="shared" si="16"/>
        <v>0</v>
      </c>
      <c r="K126" s="147">
        <f t="shared" si="16"/>
        <v>0</v>
      </c>
      <c r="L126" s="147">
        <f t="shared" si="16"/>
        <v>0</v>
      </c>
      <c r="M126" s="147">
        <f t="shared" si="10"/>
        <v>0</v>
      </c>
    </row>
    <row r="127" spans="1:14" ht="15" customHeight="1" x14ac:dyDescent="0.25">
      <c r="A127" s="29">
        <f t="shared" si="9"/>
        <v>123</v>
      </c>
      <c r="B127" s="239"/>
      <c r="C127" s="57" t="s">
        <v>190</v>
      </c>
      <c r="D127" s="148">
        <v>844.1</v>
      </c>
      <c r="E127" s="149">
        <v>-15360.419171090221</v>
      </c>
      <c r="F127" s="146">
        <v>-5219.191153987892</v>
      </c>
      <c r="G127" s="146">
        <v>-1110.4186658955407</v>
      </c>
      <c r="H127" s="146">
        <v>-263.4172247667691</v>
      </c>
      <c r="I127" s="146">
        <v>-130.03293029199284</v>
      </c>
      <c r="J127" s="146">
        <v>-257.38476923775909</v>
      </c>
      <c r="K127" s="146">
        <v>0</v>
      </c>
      <c r="L127" s="146">
        <v>0</v>
      </c>
      <c r="M127" s="146">
        <f t="shared" si="10"/>
        <v>-22340.863915270176</v>
      </c>
    </row>
    <row r="128" spans="1:14" ht="15" customHeight="1" x14ac:dyDescent="0.25">
      <c r="A128" s="29">
        <f t="shared" si="9"/>
        <v>124</v>
      </c>
      <c r="B128" s="239"/>
      <c r="C128" s="57" t="s">
        <v>547</v>
      </c>
      <c r="D128" s="148">
        <v>846.2</v>
      </c>
      <c r="E128" s="150">
        <v>-1798.2812725743563</v>
      </c>
      <c r="F128" s="146">
        <v>-611.02328039762858</v>
      </c>
      <c r="G128" s="146">
        <v>-129.99938799555713</v>
      </c>
      <c r="H128" s="146">
        <v>-30.83888902349333</v>
      </c>
      <c r="I128" s="146">
        <v>-15.223268372920366</v>
      </c>
      <c r="J128" s="146">
        <v>-30.132654923718672</v>
      </c>
      <c r="K128" s="146">
        <v>0</v>
      </c>
      <c r="L128" s="146">
        <v>0</v>
      </c>
      <c r="M128" s="146">
        <f t="shared" ref="M128" si="17">SUM(E128:L128)</f>
        <v>-2615.4987532876744</v>
      </c>
    </row>
    <row r="129" spans="1:14" ht="15" customHeight="1" x14ac:dyDescent="0.25">
      <c r="A129" s="29">
        <f t="shared" si="9"/>
        <v>125</v>
      </c>
      <c r="B129" s="240"/>
      <c r="C129" s="249" t="s">
        <v>192</v>
      </c>
      <c r="D129" s="245"/>
      <c r="E129" s="147">
        <f>SUM(E127:E128)</f>
        <v>-17158.700443664577</v>
      </c>
      <c r="F129" s="147">
        <f t="shared" ref="F129:M129" si="18">SUM(F127:F128)</f>
        <v>-5830.2144343855207</v>
      </c>
      <c r="G129" s="147">
        <f t="shared" si="18"/>
        <v>-1240.4180538910978</v>
      </c>
      <c r="H129" s="147">
        <f t="shared" si="18"/>
        <v>-294.25611379026242</v>
      </c>
      <c r="I129" s="147">
        <f t="shared" si="18"/>
        <v>-145.2561986649132</v>
      </c>
      <c r="J129" s="147">
        <f t="shared" si="18"/>
        <v>-287.51742416147778</v>
      </c>
      <c r="K129" s="147">
        <f t="shared" si="18"/>
        <v>0</v>
      </c>
      <c r="L129" s="147">
        <f t="shared" si="18"/>
        <v>0</v>
      </c>
      <c r="M129" s="147">
        <f t="shared" si="18"/>
        <v>-24956.362668557849</v>
      </c>
      <c r="N129" s="146"/>
    </row>
    <row r="130" spans="1:14" ht="15" customHeight="1" x14ac:dyDescent="0.25">
      <c r="A130" s="29">
        <f t="shared" si="9"/>
        <v>126</v>
      </c>
      <c r="B130" s="246" t="s">
        <v>193</v>
      </c>
      <c r="C130" s="246"/>
      <c r="D130" s="246"/>
      <c r="E130" s="147">
        <f t="shared" ref="E130:L130" si="19">E100+E109+E116+E126+E129</f>
        <v>2477544.4642856829</v>
      </c>
      <c r="F130" s="147">
        <f t="shared" si="19"/>
        <v>858413.75089371589</v>
      </c>
      <c r="G130" s="147">
        <f t="shared" si="19"/>
        <v>200411.64698227803</v>
      </c>
      <c r="H130" s="147">
        <f t="shared" si="19"/>
        <v>74818.456348960579</v>
      </c>
      <c r="I130" s="147">
        <f t="shared" si="19"/>
        <v>22286.413220236314</v>
      </c>
      <c r="J130" s="147">
        <f t="shared" si="19"/>
        <v>81134.22915032602</v>
      </c>
      <c r="K130" s="147">
        <f t="shared" si="19"/>
        <v>4099.0920671050235</v>
      </c>
      <c r="L130" s="147">
        <f t="shared" si="19"/>
        <v>18861.128357345962</v>
      </c>
      <c r="M130" s="147">
        <f t="shared" si="10"/>
        <v>3737569.1813056516</v>
      </c>
      <c r="N130" s="146"/>
    </row>
    <row r="131" spans="1:14" ht="15" customHeight="1" outlineLevel="1" x14ac:dyDescent="0.25">
      <c r="A131" s="29">
        <f t="shared" si="9"/>
        <v>127</v>
      </c>
      <c r="B131" s="224" t="s">
        <v>194</v>
      </c>
      <c r="C131" s="55" t="s">
        <v>161</v>
      </c>
      <c r="D131" s="59">
        <v>850</v>
      </c>
      <c r="M131" s="2">
        <f t="shared" si="10"/>
        <v>0</v>
      </c>
    </row>
    <row r="132" spans="1:14" ht="15" customHeight="1" outlineLevel="1" x14ac:dyDescent="0.25">
      <c r="A132" s="29">
        <f t="shared" si="9"/>
        <v>128</v>
      </c>
      <c r="B132" s="239"/>
      <c r="C132" s="58" t="s">
        <v>195</v>
      </c>
      <c r="D132" s="53">
        <v>851</v>
      </c>
      <c r="M132" s="2">
        <f t="shared" si="10"/>
        <v>0</v>
      </c>
    </row>
    <row r="133" spans="1:14" ht="15" customHeight="1" outlineLevel="1" x14ac:dyDescent="0.25">
      <c r="A133" s="29">
        <f t="shared" si="9"/>
        <v>129</v>
      </c>
      <c r="B133" s="239"/>
      <c r="C133" s="58" t="s">
        <v>196</v>
      </c>
      <c r="D133" s="53">
        <v>852</v>
      </c>
      <c r="M133" s="2">
        <f t="shared" si="10"/>
        <v>0</v>
      </c>
    </row>
    <row r="134" spans="1:14" ht="15" customHeight="1" outlineLevel="1" x14ac:dyDescent="0.25">
      <c r="A134" s="29">
        <f t="shared" si="9"/>
        <v>130</v>
      </c>
      <c r="B134" s="239"/>
      <c r="C134" s="58" t="s">
        <v>197</v>
      </c>
      <c r="D134" s="53">
        <v>853</v>
      </c>
      <c r="M134" s="2">
        <f t="shared" si="10"/>
        <v>0</v>
      </c>
    </row>
    <row r="135" spans="1:14" ht="15" customHeight="1" outlineLevel="1" x14ac:dyDescent="0.25">
      <c r="A135" s="29">
        <f t="shared" ref="A135:A198" si="20">A134+1</f>
        <v>131</v>
      </c>
      <c r="B135" s="239"/>
      <c r="C135" s="58" t="s">
        <v>198</v>
      </c>
      <c r="D135" s="53">
        <v>854</v>
      </c>
      <c r="M135" s="2">
        <f t="shared" si="10"/>
        <v>0</v>
      </c>
    </row>
    <row r="136" spans="1:14" ht="15" customHeight="1" outlineLevel="1" x14ac:dyDescent="0.25">
      <c r="A136" s="29">
        <f t="shared" si="20"/>
        <v>132</v>
      </c>
      <c r="B136" s="239"/>
      <c r="C136" s="58" t="s">
        <v>199</v>
      </c>
      <c r="D136" s="53">
        <v>855</v>
      </c>
      <c r="M136" s="2">
        <f t="shared" ref="M136:M199" si="21">SUM(E136:L136)</f>
        <v>0</v>
      </c>
    </row>
    <row r="137" spans="1:14" ht="15" customHeight="1" outlineLevel="1" x14ac:dyDescent="0.25">
      <c r="A137" s="29">
        <f t="shared" si="20"/>
        <v>133</v>
      </c>
      <c r="B137" s="239"/>
      <c r="C137" s="58" t="s">
        <v>200</v>
      </c>
      <c r="D137" s="53">
        <v>856</v>
      </c>
      <c r="M137" s="2">
        <f t="shared" si="21"/>
        <v>0</v>
      </c>
    </row>
    <row r="138" spans="1:14" ht="15" customHeight="1" outlineLevel="1" x14ac:dyDescent="0.25">
      <c r="A138" s="29">
        <f t="shared" si="20"/>
        <v>134</v>
      </c>
      <c r="B138" s="239"/>
      <c r="C138" s="58" t="s">
        <v>167</v>
      </c>
      <c r="D138" s="53">
        <v>857</v>
      </c>
      <c r="M138" s="2">
        <f t="shared" si="21"/>
        <v>0</v>
      </c>
    </row>
    <row r="139" spans="1:14" ht="15" customHeight="1" outlineLevel="1" x14ac:dyDescent="0.25">
      <c r="A139" s="29">
        <f t="shared" si="20"/>
        <v>135</v>
      </c>
      <c r="B139" s="239"/>
      <c r="C139" s="58" t="s">
        <v>201</v>
      </c>
      <c r="D139" s="53">
        <v>858</v>
      </c>
      <c r="M139" s="2">
        <f t="shared" si="21"/>
        <v>0</v>
      </c>
    </row>
    <row r="140" spans="1:14" ht="15" customHeight="1" outlineLevel="1" x14ac:dyDescent="0.25">
      <c r="A140" s="29">
        <f t="shared" si="20"/>
        <v>136</v>
      </c>
      <c r="B140" s="239"/>
      <c r="C140" s="58" t="s">
        <v>170</v>
      </c>
      <c r="D140" s="53">
        <v>859</v>
      </c>
      <c r="M140" s="2">
        <f t="shared" si="21"/>
        <v>0</v>
      </c>
    </row>
    <row r="141" spans="1:14" ht="15" customHeight="1" outlineLevel="1" x14ac:dyDescent="0.25">
      <c r="A141" s="29">
        <f t="shared" si="20"/>
        <v>137</v>
      </c>
      <c r="B141" s="239"/>
      <c r="C141" s="58" t="s">
        <v>130</v>
      </c>
      <c r="D141" s="53">
        <v>860</v>
      </c>
      <c r="M141" s="2">
        <f t="shared" si="21"/>
        <v>0</v>
      </c>
    </row>
    <row r="142" spans="1:14" ht="15" customHeight="1" x14ac:dyDescent="0.25">
      <c r="A142" s="29">
        <f t="shared" si="20"/>
        <v>138</v>
      </c>
      <c r="B142" s="239"/>
      <c r="C142" s="249" t="s">
        <v>202</v>
      </c>
      <c r="D142" s="245"/>
      <c r="E142" s="147">
        <f>SUM(E131:E141)</f>
        <v>0</v>
      </c>
      <c r="F142" s="147">
        <f t="shared" ref="F142:L142" si="22">SUM(F131:F141)</f>
        <v>0</v>
      </c>
      <c r="G142" s="147">
        <f t="shared" si="22"/>
        <v>0</v>
      </c>
      <c r="H142" s="147">
        <f t="shared" si="22"/>
        <v>0</v>
      </c>
      <c r="I142" s="147">
        <f t="shared" si="22"/>
        <v>0</v>
      </c>
      <c r="J142" s="147">
        <f t="shared" si="22"/>
        <v>0</v>
      </c>
      <c r="K142" s="147">
        <f t="shared" si="22"/>
        <v>0</v>
      </c>
      <c r="L142" s="147">
        <f t="shared" si="22"/>
        <v>0</v>
      </c>
      <c r="M142" s="147">
        <f t="shared" si="21"/>
        <v>0</v>
      </c>
    </row>
    <row r="143" spans="1:14" ht="15" customHeight="1" outlineLevel="1" x14ac:dyDescent="0.25">
      <c r="A143" s="29">
        <f t="shared" si="20"/>
        <v>139</v>
      </c>
      <c r="B143" s="239"/>
      <c r="C143" s="55" t="s">
        <v>131</v>
      </c>
      <c r="D143" s="59">
        <v>861</v>
      </c>
      <c r="M143" s="2">
        <f t="shared" si="21"/>
        <v>0</v>
      </c>
    </row>
    <row r="144" spans="1:14" ht="15" customHeight="1" outlineLevel="1" x14ac:dyDescent="0.25">
      <c r="A144" s="29">
        <f t="shared" si="20"/>
        <v>140</v>
      </c>
      <c r="B144" s="239"/>
      <c r="C144" s="58" t="s">
        <v>132</v>
      </c>
      <c r="D144" s="53">
        <v>862</v>
      </c>
      <c r="M144" s="2">
        <f t="shared" si="21"/>
        <v>0</v>
      </c>
    </row>
    <row r="145" spans="1:13" ht="15" customHeight="1" outlineLevel="1" x14ac:dyDescent="0.25">
      <c r="A145" s="29">
        <f t="shared" si="20"/>
        <v>141</v>
      </c>
      <c r="B145" s="239"/>
      <c r="C145" s="58" t="s">
        <v>203</v>
      </c>
      <c r="D145" s="53">
        <v>863</v>
      </c>
      <c r="M145" s="2">
        <f t="shared" si="21"/>
        <v>0</v>
      </c>
    </row>
    <row r="146" spans="1:13" ht="15" customHeight="1" outlineLevel="1" x14ac:dyDescent="0.25">
      <c r="A146" s="29">
        <f t="shared" si="20"/>
        <v>142</v>
      </c>
      <c r="B146" s="239"/>
      <c r="C146" s="58" t="s">
        <v>175</v>
      </c>
      <c r="D146" s="53">
        <v>864</v>
      </c>
      <c r="M146" s="2">
        <f t="shared" si="21"/>
        <v>0</v>
      </c>
    </row>
    <row r="147" spans="1:13" ht="15" customHeight="1" outlineLevel="1" x14ac:dyDescent="0.25">
      <c r="A147" s="29">
        <f t="shared" si="20"/>
        <v>143</v>
      </c>
      <c r="B147" s="239"/>
      <c r="C147" s="58" t="s">
        <v>176</v>
      </c>
      <c r="D147" s="53">
        <v>865</v>
      </c>
      <c r="M147" s="2">
        <f t="shared" si="21"/>
        <v>0</v>
      </c>
    </row>
    <row r="148" spans="1:13" ht="15" customHeight="1" outlineLevel="1" x14ac:dyDescent="0.25">
      <c r="A148" s="29">
        <f t="shared" si="20"/>
        <v>144</v>
      </c>
      <c r="B148" s="239"/>
      <c r="C148" s="58" t="s">
        <v>204</v>
      </c>
      <c r="D148" s="53">
        <v>866</v>
      </c>
      <c r="M148" s="2">
        <f t="shared" si="21"/>
        <v>0</v>
      </c>
    </row>
    <row r="149" spans="1:13" ht="15" customHeight="1" outlineLevel="1" x14ac:dyDescent="0.25">
      <c r="A149" s="29">
        <f t="shared" si="20"/>
        <v>145</v>
      </c>
      <c r="B149" s="239"/>
      <c r="C149" s="58" t="s">
        <v>178</v>
      </c>
      <c r="D149" s="53">
        <v>867</v>
      </c>
      <c r="M149" s="2">
        <f t="shared" si="21"/>
        <v>0</v>
      </c>
    </row>
    <row r="150" spans="1:13" ht="15" customHeight="1" x14ac:dyDescent="0.25">
      <c r="A150" s="29">
        <f t="shared" si="20"/>
        <v>146</v>
      </c>
      <c r="B150" s="240"/>
      <c r="C150" s="249" t="s">
        <v>205</v>
      </c>
      <c r="D150" s="245"/>
      <c r="E150" s="147">
        <f>SUM(E143:E149)</f>
        <v>0</v>
      </c>
      <c r="F150" s="147">
        <f t="shared" ref="F150:L150" si="23">SUM(F143:F149)</f>
        <v>0</v>
      </c>
      <c r="G150" s="147">
        <f t="shared" si="23"/>
        <v>0</v>
      </c>
      <c r="H150" s="147">
        <f t="shared" si="23"/>
        <v>0</v>
      </c>
      <c r="I150" s="147">
        <f t="shared" si="23"/>
        <v>0</v>
      </c>
      <c r="J150" s="147">
        <f t="shared" si="23"/>
        <v>0</v>
      </c>
      <c r="K150" s="147">
        <f t="shared" si="23"/>
        <v>0</v>
      </c>
      <c r="L150" s="147">
        <f t="shared" si="23"/>
        <v>0</v>
      </c>
      <c r="M150" s="147">
        <f t="shared" si="21"/>
        <v>0</v>
      </c>
    </row>
    <row r="151" spans="1:13" ht="15" customHeight="1" x14ac:dyDescent="0.25">
      <c r="A151" s="29">
        <f t="shared" si="20"/>
        <v>147</v>
      </c>
      <c r="B151" s="246" t="s">
        <v>206</v>
      </c>
      <c r="C151" s="246"/>
      <c r="D151" s="246"/>
      <c r="E151" s="147">
        <f>E150+E142</f>
        <v>0</v>
      </c>
      <c r="F151" s="147">
        <f t="shared" ref="F151:L151" si="24">F150+F142</f>
        <v>0</v>
      </c>
      <c r="G151" s="147">
        <f t="shared" si="24"/>
        <v>0</v>
      </c>
      <c r="H151" s="147">
        <f t="shared" si="24"/>
        <v>0</v>
      </c>
      <c r="I151" s="147">
        <f t="shared" si="24"/>
        <v>0</v>
      </c>
      <c r="J151" s="147">
        <f t="shared" si="24"/>
        <v>0</v>
      </c>
      <c r="K151" s="147">
        <f t="shared" si="24"/>
        <v>0</v>
      </c>
      <c r="L151" s="147">
        <f t="shared" si="24"/>
        <v>0</v>
      </c>
      <c r="M151" s="147">
        <f t="shared" si="21"/>
        <v>0</v>
      </c>
    </row>
    <row r="152" spans="1:13" ht="15" customHeight="1" outlineLevel="1" x14ac:dyDescent="0.25">
      <c r="A152" s="29">
        <f t="shared" si="20"/>
        <v>148</v>
      </c>
      <c r="B152" s="224" t="s">
        <v>207</v>
      </c>
      <c r="C152" s="2" t="s">
        <v>161</v>
      </c>
      <c r="D152" s="48">
        <v>870</v>
      </c>
      <c r="E152" s="146">
        <v>1010667.9084658485</v>
      </c>
      <c r="F152" s="146">
        <v>389995.39086443558</v>
      </c>
      <c r="G152" s="146">
        <v>106976.93512933586</v>
      </c>
      <c r="H152" s="146">
        <v>37663.892544349706</v>
      </c>
      <c r="I152" s="146">
        <v>3365.8558957062737</v>
      </c>
      <c r="J152" s="146">
        <v>24396.641601411742</v>
      </c>
      <c r="K152" s="146">
        <v>3893.4940390824368</v>
      </c>
      <c r="L152" s="146">
        <v>1534.1298624185265</v>
      </c>
      <c r="M152" s="146">
        <f t="shared" si="21"/>
        <v>1578494.2484025888</v>
      </c>
    </row>
    <row r="153" spans="1:13" ht="15" customHeight="1" outlineLevel="1" x14ac:dyDescent="0.25">
      <c r="A153" s="29">
        <f t="shared" si="20"/>
        <v>149</v>
      </c>
      <c r="B153" s="239"/>
      <c r="C153" s="2" t="s">
        <v>208</v>
      </c>
      <c r="D153" s="48">
        <v>871</v>
      </c>
      <c r="E153" s="146">
        <v>250871.74282634159</v>
      </c>
      <c r="F153" s="146">
        <v>96806.10473614074</v>
      </c>
      <c r="G153" s="146">
        <v>26554.212252425386</v>
      </c>
      <c r="H153" s="146">
        <v>9349.0713270672186</v>
      </c>
      <c r="I153" s="146">
        <v>835.4852544392262</v>
      </c>
      <c r="J153" s="146">
        <v>6055.8250107558524</v>
      </c>
      <c r="K153" s="146">
        <v>966.45755454061589</v>
      </c>
      <c r="L153" s="146">
        <v>380.80741367467346</v>
      </c>
      <c r="M153" s="146">
        <f t="shared" si="21"/>
        <v>391819.70637538529</v>
      </c>
    </row>
    <row r="154" spans="1:13" ht="15" customHeight="1" outlineLevel="1" x14ac:dyDescent="0.25">
      <c r="A154" s="29">
        <f t="shared" si="20"/>
        <v>150</v>
      </c>
      <c r="B154" s="239"/>
      <c r="C154" s="2" t="s">
        <v>197</v>
      </c>
      <c r="D154" s="48">
        <v>872</v>
      </c>
      <c r="E154" s="146">
        <v>0</v>
      </c>
      <c r="F154" s="146">
        <v>0</v>
      </c>
      <c r="G154" s="146">
        <v>0</v>
      </c>
      <c r="H154" s="146">
        <v>0</v>
      </c>
      <c r="I154" s="146">
        <v>0</v>
      </c>
      <c r="J154" s="146">
        <v>0</v>
      </c>
      <c r="K154" s="146">
        <v>0</v>
      </c>
      <c r="L154" s="146">
        <v>0</v>
      </c>
      <c r="M154" s="146">
        <f t="shared" si="21"/>
        <v>0</v>
      </c>
    </row>
    <row r="155" spans="1:13" ht="15" customHeight="1" outlineLevel="1" x14ac:dyDescent="0.25">
      <c r="A155" s="29">
        <f t="shared" si="20"/>
        <v>151</v>
      </c>
      <c r="B155" s="239"/>
      <c r="C155" s="2" t="s">
        <v>209</v>
      </c>
      <c r="D155" s="48">
        <v>873</v>
      </c>
      <c r="E155" s="146">
        <v>0</v>
      </c>
      <c r="F155" s="146">
        <v>0</v>
      </c>
      <c r="G155" s="146">
        <v>0</v>
      </c>
      <c r="H155" s="146">
        <v>0</v>
      </c>
      <c r="I155" s="146">
        <v>0</v>
      </c>
      <c r="J155" s="146">
        <v>0</v>
      </c>
      <c r="K155" s="146">
        <v>0</v>
      </c>
      <c r="L155" s="146">
        <v>0</v>
      </c>
      <c r="M155" s="146">
        <f t="shared" si="21"/>
        <v>0</v>
      </c>
    </row>
    <row r="156" spans="1:13" ht="15" customHeight="1" outlineLevel="1" x14ac:dyDescent="0.25">
      <c r="A156" s="29">
        <f t="shared" si="20"/>
        <v>152</v>
      </c>
      <c r="B156" s="239"/>
      <c r="C156" s="2" t="s">
        <v>210</v>
      </c>
      <c r="D156" s="48">
        <v>874</v>
      </c>
      <c r="E156" s="146">
        <v>12181799.146944314</v>
      </c>
      <c r="F156" s="146">
        <v>6960321.0558602791</v>
      </c>
      <c r="G156" s="146">
        <v>933039.62777797133</v>
      </c>
      <c r="H156" s="146">
        <v>378806.16391485767</v>
      </c>
      <c r="I156" s="146">
        <v>32447.896115240612</v>
      </c>
      <c r="J156" s="146">
        <v>204004.11695426065</v>
      </c>
      <c r="K156" s="146">
        <v>34291.126787395209</v>
      </c>
      <c r="L156" s="146">
        <v>25419.391586546772</v>
      </c>
      <c r="M156" s="146">
        <f t="shared" si="21"/>
        <v>20750128.525940865</v>
      </c>
    </row>
    <row r="157" spans="1:13" ht="15" customHeight="1" outlineLevel="1" x14ac:dyDescent="0.25">
      <c r="A157" s="29">
        <f t="shared" si="20"/>
        <v>153</v>
      </c>
      <c r="B157" s="239"/>
      <c r="C157" s="2" t="s">
        <v>211</v>
      </c>
      <c r="D157" s="48">
        <v>875</v>
      </c>
      <c r="E157" s="146">
        <v>1111192.0571896564</v>
      </c>
      <c r="F157" s="146">
        <v>428785.53582151257</v>
      </c>
      <c r="G157" s="146">
        <v>117617.19118860095</v>
      </c>
      <c r="H157" s="146">
        <v>41410.059513668944</v>
      </c>
      <c r="I157" s="146">
        <v>3700.6343088810672</v>
      </c>
      <c r="J157" s="146">
        <v>26823.206854111289</v>
      </c>
      <c r="K157" s="146">
        <v>4280.7529700938076</v>
      </c>
      <c r="L157" s="146">
        <v>1686.7191522926755</v>
      </c>
      <c r="M157" s="146">
        <f t="shared" si="21"/>
        <v>1735496.1569988178</v>
      </c>
    </row>
    <row r="158" spans="1:13" ht="15" customHeight="1" outlineLevel="1" x14ac:dyDescent="0.25">
      <c r="A158" s="29">
        <f t="shared" si="20"/>
        <v>154</v>
      </c>
      <c r="B158" s="239"/>
      <c r="C158" s="2" t="s">
        <v>212</v>
      </c>
      <c r="D158" s="48">
        <v>876</v>
      </c>
      <c r="E158" s="146">
        <v>5121.2343811559294</v>
      </c>
      <c r="F158" s="146">
        <v>625131.0884135511</v>
      </c>
      <c r="G158" s="146">
        <v>281571.38841193594</v>
      </c>
      <c r="H158" s="146">
        <v>139117.05574506763</v>
      </c>
      <c r="I158" s="146">
        <v>26354.439868464138</v>
      </c>
      <c r="J158" s="146">
        <v>35073.422457818415</v>
      </c>
      <c r="K158" s="146">
        <v>1673.1222159170336</v>
      </c>
      <c r="L158" s="146">
        <v>1673.1222159170336</v>
      </c>
      <c r="M158" s="146">
        <f t="shared" si="21"/>
        <v>1115714.8737098272</v>
      </c>
    </row>
    <row r="159" spans="1:13" ht="15" customHeight="1" outlineLevel="1" x14ac:dyDescent="0.25">
      <c r="A159" s="29">
        <f t="shared" si="20"/>
        <v>155</v>
      </c>
      <c r="B159" s="239"/>
      <c r="C159" s="2" t="s">
        <v>213</v>
      </c>
      <c r="D159" s="48">
        <v>877</v>
      </c>
      <c r="E159" s="146">
        <v>0</v>
      </c>
      <c r="F159" s="146">
        <v>0</v>
      </c>
      <c r="G159" s="146">
        <v>0</v>
      </c>
      <c r="H159" s="146">
        <v>0</v>
      </c>
      <c r="I159" s="146">
        <v>0</v>
      </c>
      <c r="J159" s="146">
        <v>0</v>
      </c>
      <c r="K159" s="146">
        <v>0</v>
      </c>
      <c r="L159" s="146">
        <v>0</v>
      </c>
      <c r="M159" s="146">
        <f t="shared" si="21"/>
        <v>0</v>
      </c>
    </row>
    <row r="160" spans="1:13" ht="15" customHeight="1" outlineLevel="1" x14ac:dyDescent="0.25">
      <c r="A160" s="29">
        <f t="shared" si="20"/>
        <v>156</v>
      </c>
      <c r="B160" s="239"/>
      <c r="C160" s="2" t="s">
        <v>214</v>
      </c>
      <c r="D160" s="48">
        <v>878</v>
      </c>
      <c r="E160" s="146">
        <v>1846348.6021439014</v>
      </c>
      <c r="F160" s="146">
        <v>539695.14968165499</v>
      </c>
      <c r="G160" s="146">
        <v>9310.4952059730276</v>
      </c>
      <c r="H160" s="146">
        <v>81.580863973312049</v>
      </c>
      <c r="I160" s="146">
        <v>1116.2094545224961</v>
      </c>
      <c r="J160" s="146">
        <v>0</v>
      </c>
      <c r="K160" s="146">
        <v>0</v>
      </c>
      <c r="L160" s="146">
        <v>0</v>
      </c>
      <c r="M160" s="146">
        <f t="shared" si="21"/>
        <v>2396552.0373500246</v>
      </c>
    </row>
    <row r="161" spans="1:14" ht="15" customHeight="1" outlineLevel="1" x14ac:dyDescent="0.25">
      <c r="A161" s="29">
        <f t="shared" si="20"/>
        <v>157</v>
      </c>
      <c r="B161" s="239"/>
      <c r="C161" s="2" t="s">
        <v>215</v>
      </c>
      <c r="D161" s="48">
        <v>879</v>
      </c>
      <c r="E161" s="146">
        <v>1319626.3026705906</v>
      </c>
      <c r="F161" s="146">
        <v>509215.90701956814</v>
      </c>
      <c r="G161" s="146">
        <v>139679.48936861625</v>
      </c>
      <c r="H161" s="146">
        <v>49177.640693003268</v>
      </c>
      <c r="I161" s="146">
        <v>4394.7887666831648</v>
      </c>
      <c r="J161" s="146">
        <v>31854.627701517027</v>
      </c>
      <c r="K161" s="146">
        <v>5083.7244363121645</v>
      </c>
      <c r="L161" s="146">
        <v>2003.1091332789767</v>
      </c>
      <c r="M161" s="146">
        <f t="shared" si="21"/>
        <v>2061035.5897895694</v>
      </c>
    </row>
    <row r="162" spans="1:14" ht="15" customHeight="1" outlineLevel="1" x14ac:dyDescent="0.25">
      <c r="A162" s="29">
        <f t="shared" si="20"/>
        <v>158</v>
      </c>
      <c r="B162" s="239"/>
      <c r="C162" s="2" t="s">
        <v>170</v>
      </c>
      <c r="D162" s="48">
        <v>880</v>
      </c>
      <c r="E162" s="146">
        <v>11172266.322815772</v>
      </c>
      <c r="F162" s="146">
        <v>4311141.5084130364</v>
      </c>
      <c r="G162" s="146">
        <v>1182559.3745009196</v>
      </c>
      <c r="H162" s="146">
        <v>416349.46032681823</v>
      </c>
      <c r="I162" s="146">
        <v>37207.314248388255</v>
      </c>
      <c r="J162" s="146">
        <v>269688.76232253388</v>
      </c>
      <c r="K162" s="146">
        <v>43040.005491966738</v>
      </c>
      <c r="L162" s="146">
        <v>16958.792550108625</v>
      </c>
      <c r="M162" s="146">
        <f t="shared" si="21"/>
        <v>17449211.540669542</v>
      </c>
    </row>
    <row r="163" spans="1:14" ht="15" customHeight="1" outlineLevel="1" x14ac:dyDescent="0.25">
      <c r="A163" s="29">
        <f t="shared" si="20"/>
        <v>159</v>
      </c>
      <c r="B163" s="239"/>
      <c r="C163" s="2" t="s">
        <v>130</v>
      </c>
      <c r="D163" s="48">
        <v>881</v>
      </c>
      <c r="E163" s="146">
        <v>171720.28926627597</v>
      </c>
      <c r="F163" s="146">
        <v>66263.231246169729</v>
      </c>
      <c r="G163" s="146">
        <v>18176.208120740917</v>
      </c>
      <c r="H163" s="146">
        <v>6399.3864536841711</v>
      </c>
      <c r="I163" s="146">
        <v>571.88493193242857</v>
      </c>
      <c r="J163" s="146">
        <v>4145.1779737217703</v>
      </c>
      <c r="K163" s="146">
        <v>661.53473069373661</v>
      </c>
      <c r="L163" s="146">
        <v>260.66052116608142</v>
      </c>
      <c r="M163" s="146">
        <f t="shared" si="21"/>
        <v>268198.37324438483</v>
      </c>
    </row>
    <row r="164" spans="1:14" ht="15" customHeight="1" x14ac:dyDescent="0.25">
      <c r="A164" s="29">
        <f t="shared" si="20"/>
        <v>160</v>
      </c>
      <c r="B164" s="239"/>
      <c r="C164" s="244" t="s">
        <v>216</v>
      </c>
      <c r="D164" s="245"/>
      <c r="E164" s="147">
        <f>SUM(E152:E163)</f>
        <v>29069613.606703859</v>
      </c>
      <c r="F164" s="147">
        <f t="shared" ref="F164:L164" si="25">SUM(F152:F163)</f>
        <v>13927354.972056348</v>
      </c>
      <c r="G164" s="147">
        <f t="shared" si="25"/>
        <v>2815484.9219565191</v>
      </c>
      <c r="H164" s="147">
        <f t="shared" si="25"/>
        <v>1078354.3113824902</v>
      </c>
      <c r="I164" s="147">
        <f t="shared" si="25"/>
        <v>109994.50884425765</v>
      </c>
      <c r="J164" s="147">
        <f t="shared" si="25"/>
        <v>602041.78087613068</v>
      </c>
      <c r="K164" s="147">
        <f t="shared" si="25"/>
        <v>93890.218226001743</v>
      </c>
      <c r="L164" s="147">
        <f t="shared" si="25"/>
        <v>49916.732435403363</v>
      </c>
      <c r="M164" s="147">
        <f t="shared" si="21"/>
        <v>47746651.052481003</v>
      </c>
      <c r="N164" s="146"/>
    </row>
    <row r="165" spans="1:14" ht="15" customHeight="1" outlineLevel="1" x14ac:dyDescent="0.25">
      <c r="A165" s="29">
        <f t="shared" si="20"/>
        <v>161</v>
      </c>
      <c r="B165" s="239"/>
      <c r="C165" s="2" t="s">
        <v>131</v>
      </c>
      <c r="D165" s="48">
        <v>885</v>
      </c>
      <c r="E165" s="146">
        <v>33727.181974123356</v>
      </c>
      <c r="F165" s="146">
        <v>15887.481464535882</v>
      </c>
      <c r="G165" s="146">
        <v>3188.4658654879313</v>
      </c>
      <c r="H165" s="146">
        <v>1134.7827290984933</v>
      </c>
      <c r="I165" s="146">
        <v>122.06729565666977</v>
      </c>
      <c r="J165" s="146">
        <v>680.98842812483122</v>
      </c>
      <c r="K165" s="146">
        <v>104.8305207530815</v>
      </c>
      <c r="L165" s="146">
        <v>42.300250047009605</v>
      </c>
      <c r="M165" s="146">
        <f t="shared" si="21"/>
        <v>54888.098527827249</v>
      </c>
    </row>
    <row r="166" spans="1:14" ht="15" customHeight="1" outlineLevel="1" x14ac:dyDescent="0.25">
      <c r="A166" s="29">
        <f t="shared" si="20"/>
        <v>162</v>
      </c>
      <c r="B166" s="239"/>
      <c r="C166" s="2" t="s">
        <v>132</v>
      </c>
      <c r="D166" s="48">
        <v>886</v>
      </c>
      <c r="E166" s="146">
        <v>98547.992143545503</v>
      </c>
      <c r="F166" s="146">
        <v>38027.587888159454</v>
      </c>
      <c r="G166" s="146">
        <v>10431.084310047236</v>
      </c>
      <c r="H166" s="146">
        <v>3672.5228489644264</v>
      </c>
      <c r="I166" s="146">
        <v>328.19716307196535</v>
      </c>
      <c r="J166" s="146">
        <v>2378.8625568554512</v>
      </c>
      <c r="K166" s="146">
        <v>379.6459912899299</v>
      </c>
      <c r="L166" s="146">
        <v>149.58960936861311</v>
      </c>
      <c r="M166" s="146">
        <f t="shared" si="21"/>
        <v>153915.48251130263</v>
      </c>
    </row>
    <row r="167" spans="1:14" ht="15" customHeight="1" outlineLevel="1" x14ac:dyDescent="0.25">
      <c r="A167" s="29">
        <f t="shared" si="20"/>
        <v>163</v>
      </c>
      <c r="B167" s="239"/>
      <c r="C167" s="2" t="s">
        <v>203</v>
      </c>
      <c r="D167" s="48">
        <v>887</v>
      </c>
      <c r="E167" s="146">
        <v>5756766.8215750065</v>
      </c>
      <c r="F167" s="146">
        <v>2221414.6782433661</v>
      </c>
      <c r="G167" s="146">
        <v>609340.87811412127</v>
      </c>
      <c r="H167" s="146">
        <v>214533.62192909207</v>
      </c>
      <c r="I167" s="146">
        <v>19171.923224530932</v>
      </c>
      <c r="J167" s="146">
        <v>138963.32885651276</v>
      </c>
      <c r="K167" s="146">
        <v>22177.351349973353</v>
      </c>
      <c r="L167" s="146">
        <v>8738.4073620824111</v>
      </c>
      <c r="M167" s="146">
        <f t="shared" si="21"/>
        <v>8991107.0106546879</v>
      </c>
    </row>
    <row r="168" spans="1:14" ht="15" customHeight="1" outlineLevel="1" x14ac:dyDescent="0.25">
      <c r="A168" s="29">
        <f t="shared" si="20"/>
        <v>164</v>
      </c>
      <c r="B168" s="239"/>
      <c r="C168" s="2" t="s">
        <v>175</v>
      </c>
      <c r="D168" s="48">
        <v>888</v>
      </c>
      <c r="E168" s="146">
        <v>0</v>
      </c>
      <c r="F168" s="146">
        <v>0</v>
      </c>
      <c r="G168" s="146">
        <v>0</v>
      </c>
      <c r="H168" s="146">
        <v>0</v>
      </c>
      <c r="I168" s="146">
        <v>0</v>
      </c>
      <c r="J168" s="146">
        <v>0</v>
      </c>
      <c r="K168" s="146">
        <v>0</v>
      </c>
      <c r="L168" s="146">
        <v>0</v>
      </c>
      <c r="M168" s="146">
        <f t="shared" si="21"/>
        <v>0</v>
      </c>
    </row>
    <row r="169" spans="1:14" ht="15" customHeight="1" outlineLevel="1" x14ac:dyDescent="0.25">
      <c r="A169" s="29">
        <f t="shared" si="20"/>
        <v>165</v>
      </c>
      <c r="B169" s="239"/>
      <c r="C169" s="2" t="s">
        <v>217</v>
      </c>
      <c r="D169" s="48">
        <v>889</v>
      </c>
      <c r="E169" s="146">
        <v>647254.43126488628</v>
      </c>
      <c r="F169" s="146">
        <v>249761.80879539324</v>
      </c>
      <c r="G169" s="146">
        <v>68510.432285026545</v>
      </c>
      <c r="H169" s="146">
        <v>24120.802831287896</v>
      </c>
      <c r="I169" s="146">
        <v>2155.5697229982293</v>
      </c>
      <c r="J169" s="146">
        <v>15624.157304514441</v>
      </c>
      <c r="K169" s="146">
        <v>2493.4810423781091</v>
      </c>
      <c r="L169" s="146">
        <v>982.49122512801659</v>
      </c>
      <c r="M169" s="146">
        <f t="shared" si="21"/>
        <v>1010903.1744716127</v>
      </c>
    </row>
    <row r="170" spans="1:14" ht="15" customHeight="1" outlineLevel="1" x14ac:dyDescent="0.25">
      <c r="A170" s="29">
        <f t="shared" si="20"/>
        <v>166</v>
      </c>
      <c r="B170" s="239"/>
      <c r="C170" s="2" t="s">
        <v>218</v>
      </c>
      <c r="D170" s="48">
        <v>890</v>
      </c>
      <c r="E170" s="146">
        <v>774.89011179364797</v>
      </c>
      <c r="F170" s="146">
        <v>94588.113515930178</v>
      </c>
      <c r="G170" s="146">
        <v>42604.354420343894</v>
      </c>
      <c r="H170" s="146">
        <v>21049.696783135052</v>
      </c>
      <c r="I170" s="146">
        <v>3987.6704200606578</v>
      </c>
      <c r="J170" s="146">
        <v>5306.9330998262794</v>
      </c>
      <c r="K170" s="146">
        <v>253.15886062683043</v>
      </c>
      <c r="L170" s="146">
        <v>253.15886062683043</v>
      </c>
      <c r="M170" s="146">
        <f t="shared" si="21"/>
        <v>168817.97607234339</v>
      </c>
    </row>
    <row r="171" spans="1:14" ht="15" customHeight="1" outlineLevel="1" x14ac:dyDescent="0.25">
      <c r="A171" s="29">
        <f t="shared" si="20"/>
        <v>167</v>
      </c>
      <c r="B171" s="239"/>
      <c r="C171" s="2" t="s">
        <v>219</v>
      </c>
      <c r="D171" s="48">
        <v>891</v>
      </c>
      <c r="E171" s="146">
        <v>0</v>
      </c>
      <c r="F171" s="146">
        <v>0</v>
      </c>
      <c r="G171" s="146">
        <v>0</v>
      </c>
      <c r="H171" s="146">
        <v>0</v>
      </c>
      <c r="I171" s="146">
        <v>0</v>
      </c>
      <c r="J171" s="146">
        <v>0</v>
      </c>
      <c r="K171" s="146">
        <v>0</v>
      </c>
      <c r="L171" s="146">
        <v>0</v>
      </c>
      <c r="M171" s="146">
        <f t="shared" si="21"/>
        <v>0</v>
      </c>
    </row>
    <row r="172" spans="1:14" ht="15" customHeight="1" outlineLevel="1" x14ac:dyDescent="0.25">
      <c r="A172" s="29">
        <f t="shared" si="20"/>
        <v>168</v>
      </c>
      <c r="B172" s="239"/>
      <c r="C172" s="2" t="s">
        <v>220</v>
      </c>
      <c r="D172" s="48">
        <v>892</v>
      </c>
      <c r="E172" s="146">
        <v>2726114.0720873047</v>
      </c>
      <c r="F172" s="146">
        <v>2626640.2794467462</v>
      </c>
      <c r="G172" s="146">
        <v>40200.606646903507</v>
      </c>
      <c r="H172" s="146">
        <v>0</v>
      </c>
      <c r="I172" s="146">
        <v>3419.1302550829246</v>
      </c>
      <c r="J172" s="146">
        <v>0</v>
      </c>
      <c r="K172" s="146">
        <v>0</v>
      </c>
      <c r="L172" s="146">
        <v>0</v>
      </c>
      <c r="M172" s="146">
        <f t="shared" si="21"/>
        <v>5396374.0884360373</v>
      </c>
    </row>
    <row r="173" spans="1:14" ht="15" customHeight="1" outlineLevel="1" x14ac:dyDescent="0.25">
      <c r="A173" s="29">
        <f t="shared" si="20"/>
        <v>169</v>
      </c>
      <c r="B173" s="239"/>
      <c r="C173" s="2" t="s">
        <v>221</v>
      </c>
      <c r="D173" s="48">
        <v>893</v>
      </c>
      <c r="E173" s="146">
        <v>416316.60883859906</v>
      </c>
      <c r="F173" s="146">
        <v>121691.02533574276</v>
      </c>
      <c r="G173" s="146">
        <v>2099.3401713294807</v>
      </c>
      <c r="H173" s="146">
        <v>18.394938310162757</v>
      </c>
      <c r="I173" s="146">
        <v>251.68407218485294</v>
      </c>
      <c r="J173" s="146">
        <v>0</v>
      </c>
      <c r="K173" s="146">
        <v>0</v>
      </c>
      <c r="L173" s="146">
        <v>0</v>
      </c>
      <c r="M173" s="146">
        <f t="shared" si="21"/>
        <v>540377.05335616623</v>
      </c>
    </row>
    <row r="174" spans="1:14" ht="15" customHeight="1" outlineLevel="1" x14ac:dyDescent="0.25">
      <c r="A174" s="29">
        <f t="shared" si="20"/>
        <v>170</v>
      </c>
      <c r="B174" s="239"/>
      <c r="C174" s="2" t="s">
        <v>178</v>
      </c>
      <c r="D174" s="48">
        <v>894</v>
      </c>
      <c r="E174" s="146">
        <v>245486.24682346531</v>
      </c>
      <c r="F174" s="146">
        <v>94727.95562202789</v>
      </c>
      <c r="G174" s="146">
        <v>25984.169559159778</v>
      </c>
      <c r="H174" s="146">
        <v>9148.373609200371</v>
      </c>
      <c r="I174" s="146">
        <v>817.54978491383145</v>
      </c>
      <c r="J174" s="146">
        <v>5925.8238355652311</v>
      </c>
      <c r="K174" s="146">
        <v>945.71048578632031</v>
      </c>
      <c r="L174" s="146">
        <v>372.63257189653734</v>
      </c>
      <c r="M174" s="146">
        <f t="shared" si="21"/>
        <v>383408.46229201526</v>
      </c>
    </row>
    <row r="175" spans="1:14" ht="15" customHeight="1" x14ac:dyDescent="0.25">
      <c r="A175" s="29">
        <f t="shared" si="20"/>
        <v>171</v>
      </c>
      <c r="B175" s="240"/>
      <c r="C175" s="244" t="s">
        <v>222</v>
      </c>
      <c r="D175" s="245"/>
      <c r="E175" s="147">
        <f>SUM(E165:E174)</f>
        <v>9924988.2448187247</v>
      </c>
      <c r="F175" s="147">
        <f t="shared" ref="F175:L175" si="26">SUM(F165:F174)</f>
        <v>5462738.9303119015</v>
      </c>
      <c r="G175" s="147">
        <f t="shared" si="26"/>
        <v>802359.33137241961</v>
      </c>
      <c r="H175" s="147">
        <f t="shared" si="26"/>
        <v>273678.19566908845</v>
      </c>
      <c r="I175" s="147">
        <f t="shared" si="26"/>
        <v>30253.79193850006</v>
      </c>
      <c r="J175" s="147">
        <f t="shared" si="26"/>
        <v>168880.094081399</v>
      </c>
      <c r="K175" s="147">
        <f t="shared" si="26"/>
        <v>26354.178250807625</v>
      </c>
      <c r="L175" s="147">
        <f t="shared" si="26"/>
        <v>10538.57987914942</v>
      </c>
      <c r="M175" s="147">
        <f t="shared" si="21"/>
        <v>16699791.346321991</v>
      </c>
      <c r="N175" s="146"/>
    </row>
    <row r="176" spans="1:14" x14ac:dyDescent="0.25">
      <c r="A176" s="29">
        <f t="shared" si="20"/>
        <v>172</v>
      </c>
      <c r="B176" s="208" t="s">
        <v>223</v>
      </c>
      <c r="C176" s="209"/>
      <c r="D176" s="210"/>
      <c r="E176" s="147">
        <f>E175+E164</f>
        <v>38994601.85152258</v>
      </c>
      <c r="F176" s="147">
        <f t="shared" ref="F176:L176" si="27">F175+F164</f>
        <v>19390093.902368248</v>
      </c>
      <c r="G176" s="147">
        <f t="shared" si="27"/>
        <v>3617844.253328939</v>
      </c>
      <c r="H176" s="147">
        <f t="shared" si="27"/>
        <v>1352032.5070515787</v>
      </c>
      <c r="I176" s="147">
        <f t="shared" si="27"/>
        <v>140248.30078275772</v>
      </c>
      <c r="J176" s="147">
        <f t="shared" si="27"/>
        <v>770921.87495752971</v>
      </c>
      <c r="K176" s="147">
        <f t="shared" si="27"/>
        <v>120244.39647680937</v>
      </c>
      <c r="L176" s="147">
        <f t="shared" si="27"/>
        <v>60455.312314552779</v>
      </c>
      <c r="M176" s="147">
        <f t="shared" si="21"/>
        <v>64446442.398803003</v>
      </c>
      <c r="N176" s="146"/>
    </row>
    <row r="177" spans="1:14" outlineLevel="1" x14ac:dyDescent="0.25">
      <c r="A177" s="29">
        <f t="shared" si="20"/>
        <v>173</v>
      </c>
      <c r="B177" s="224" t="s">
        <v>224</v>
      </c>
      <c r="C177" s="60" t="s">
        <v>225</v>
      </c>
      <c r="D177" s="48">
        <v>901</v>
      </c>
      <c r="E177" s="146">
        <v>91714.387045069016</v>
      </c>
      <c r="F177" s="146">
        <v>7832.4849647056581</v>
      </c>
      <c r="G177" s="146">
        <v>411.34141198788546</v>
      </c>
      <c r="H177" s="146">
        <v>536.57776095342979</v>
      </c>
      <c r="I177" s="146">
        <v>46.819665311505496</v>
      </c>
      <c r="J177" s="146">
        <v>676.01446174695604</v>
      </c>
      <c r="K177" s="146">
        <v>99.443008802215601</v>
      </c>
      <c r="L177" s="146">
        <v>249.77303672388675</v>
      </c>
      <c r="M177" s="146">
        <f t="shared" si="21"/>
        <v>101566.84135530055</v>
      </c>
    </row>
    <row r="178" spans="1:14" outlineLevel="1" x14ac:dyDescent="0.25">
      <c r="A178" s="29">
        <f t="shared" si="20"/>
        <v>174</v>
      </c>
      <c r="B178" s="225"/>
      <c r="C178" s="60" t="s">
        <v>226</v>
      </c>
      <c r="D178" s="48">
        <v>902</v>
      </c>
      <c r="E178" s="146">
        <v>9286585.5998202115</v>
      </c>
      <c r="F178" s="146">
        <v>661493.86409152858</v>
      </c>
      <c r="G178" s="146">
        <v>15189.083401569171</v>
      </c>
      <c r="H178" s="146">
        <v>1326.1293123400724</v>
      </c>
      <c r="I178" s="146">
        <v>1291.8574851726332</v>
      </c>
      <c r="J178" s="146">
        <v>155.1752174525713</v>
      </c>
      <c r="K178" s="146">
        <v>11.423942389146355</v>
      </c>
      <c r="L178" s="146">
        <v>102.81548150231718</v>
      </c>
      <c r="M178" s="146">
        <f t="shared" si="21"/>
        <v>9966155.9487521686</v>
      </c>
    </row>
    <row r="179" spans="1:14" outlineLevel="1" x14ac:dyDescent="0.25">
      <c r="A179" s="29">
        <f t="shared" si="20"/>
        <v>175</v>
      </c>
      <c r="B179" s="225"/>
      <c r="C179" s="60" t="s">
        <v>227</v>
      </c>
      <c r="D179" s="48">
        <v>903</v>
      </c>
      <c r="E179" s="146">
        <v>10560144.247637387</v>
      </c>
      <c r="F179" s="146">
        <v>806011.73805147526</v>
      </c>
      <c r="G179" s="146">
        <v>85277.40746998848</v>
      </c>
      <c r="H179" s="146">
        <v>122712.99631401584</v>
      </c>
      <c r="I179" s="146">
        <v>9531.3088291349868</v>
      </c>
      <c r="J179" s="146">
        <v>156117.12834740145</v>
      </c>
      <c r="K179" s="146">
        <v>22976.528147841804</v>
      </c>
      <c r="L179" s="146">
        <v>57636.493403048211</v>
      </c>
      <c r="M179" s="146">
        <f t="shared" si="21"/>
        <v>11820407.848200291</v>
      </c>
    </row>
    <row r="180" spans="1:14" outlineLevel="1" x14ac:dyDescent="0.25">
      <c r="A180" s="29">
        <f t="shared" si="20"/>
        <v>176</v>
      </c>
      <c r="B180" s="225"/>
      <c r="C180" s="60" t="s">
        <v>228</v>
      </c>
      <c r="D180" s="48">
        <v>904</v>
      </c>
      <c r="E180" s="146">
        <v>1354619.1540618609</v>
      </c>
      <c r="F180" s="146">
        <v>343107.24319254799</v>
      </c>
      <c r="G180" s="146">
        <v>-5377.8890140605163</v>
      </c>
      <c r="H180" s="146">
        <v>0</v>
      </c>
      <c r="I180" s="146">
        <v>0</v>
      </c>
      <c r="J180" s="146">
        <v>0</v>
      </c>
      <c r="K180" s="146">
        <v>0</v>
      </c>
      <c r="L180" s="146">
        <v>0</v>
      </c>
      <c r="M180" s="146">
        <f t="shared" si="21"/>
        <v>1692348.5082403482</v>
      </c>
    </row>
    <row r="181" spans="1:14" x14ac:dyDescent="0.25">
      <c r="A181" s="29">
        <f t="shared" si="20"/>
        <v>177</v>
      </c>
      <c r="B181" s="226"/>
      <c r="C181" s="60" t="s">
        <v>229</v>
      </c>
      <c r="D181" s="48">
        <v>905</v>
      </c>
      <c r="E181" s="146">
        <v>0</v>
      </c>
      <c r="F181" s="146">
        <v>0</v>
      </c>
      <c r="G181" s="146">
        <v>0</v>
      </c>
      <c r="H181" s="146">
        <v>0</v>
      </c>
      <c r="I181" s="146">
        <v>0</v>
      </c>
      <c r="J181" s="146">
        <v>0</v>
      </c>
      <c r="K181" s="146">
        <v>0</v>
      </c>
      <c r="L181" s="146">
        <v>0</v>
      </c>
      <c r="M181" s="146">
        <f t="shared" si="21"/>
        <v>0</v>
      </c>
    </row>
    <row r="182" spans="1:14" x14ac:dyDescent="0.25">
      <c r="A182" s="29">
        <f t="shared" si="20"/>
        <v>178</v>
      </c>
      <c r="B182" s="208" t="s">
        <v>230</v>
      </c>
      <c r="C182" s="209"/>
      <c r="D182" s="210"/>
      <c r="E182" s="147">
        <f>SUM(E177:E181)</f>
        <v>21293063.388564527</v>
      </c>
      <c r="F182" s="147">
        <f t="shared" ref="F182:L182" si="28">SUM(F177:F181)</f>
        <v>1818445.3303002575</v>
      </c>
      <c r="G182" s="147">
        <f t="shared" si="28"/>
        <v>95499.943269485011</v>
      </c>
      <c r="H182" s="147">
        <f t="shared" si="28"/>
        <v>124575.70338730933</v>
      </c>
      <c r="I182" s="147">
        <f t="shared" si="28"/>
        <v>10869.985979619125</v>
      </c>
      <c r="J182" s="147">
        <f t="shared" si="28"/>
        <v>156948.31802660099</v>
      </c>
      <c r="K182" s="147">
        <f t="shared" si="28"/>
        <v>23087.395099033165</v>
      </c>
      <c r="L182" s="147">
        <f t="shared" si="28"/>
        <v>57989.081921274417</v>
      </c>
      <c r="M182" s="147">
        <f t="shared" si="21"/>
        <v>23580479.146548107</v>
      </c>
      <c r="N182" s="146"/>
    </row>
    <row r="183" spans="1:14" ht="15.6" customHeight="1" outlineLevel="1" x14ac:dyDescent="0.25">
      <c r="A183" s="29">
        <f t="shared" si="20"/>
        <v>179</v>
      </c>
      <c r="B183" s="201" t="s">
        <v>231</v>
      </c>
      <c r="C183" s="58" t="s">
        <v>225</v>
      </c>
      <c r="D183" s="59">
        <v>907</v>
      </c>
      <c r="E183" s="146">
        <v>0</v>
      </c>
      <c r="F183" s="146">
        <v>0</v>
      </c>
      <c r="G183" s="146">
        <v>0</v>
      </c>
      <c r="H183" s="146">
        <v>0</v>
      </c>
      <c r="I183" s="146">
        <v>0</v>
      </c>
      <c r="J183" s="146">
        <v>0</v>
      </c>
      <c r="K183" s="146">
        <v>0</v>
      </c>
      <c r="L183" s="146">
        <v>0</v>
      </c>
      <c r="M183" s="146">
        <f t="shared" si="21"/>
        <v>0</v>
      </c>
    </row>
    <row r="184" spans="1:14" outlineLevel="1" x14ac:dyDescent="0.25">
      <c r="A184" s="29">
        <f t="shared" si="20"/>
        <v>180</v>
      </c>
      <c r="B184" s="201"/>
      <c r="C184" s="58" t="s">
        <v>232</v>
      </c>
      <c r="D184" s="53">
        <v>908</v>
      </c>
      <c r="E184" s="146">
        <v>404969.57659632864</v>
      </c>
      <c r="F184" s="146">
        <v>28846.435235292716</v>
      </c>
      <c r="G184" s="146">
        <v>662.36579719233691</v>
      </c>
      <c r="H184" s="146">
        <v>57.829868723843639</v>
      </c>
      <c r="I184" s="146">
        <v>56.335342324663188</v>
      </c>
      <c r="J184" s="146">
        <v>6.7668834185114966</v>
      </c>
      <c r="K184" s="146">
        <v>0.49817546639348442</v>
      </c>
      <c r="L184" s="146">
        <v>4.4835791975413599</v>
      </c>
      <c r="M184" s="146">
        <f t="shared" si="21"/>
        <v>434604.29147794464</v>
      </c>
    </row>
    <row r="185" spans="1:14" ht="31.5" outlineLevel="1" x14ac:dyDescent="0.25">
      <c r="A185" s="29">
        <f t="shared" si="20"/>
        <v>181</v>
      </c>
      <c r="B185" s="201"/>
      <c r="C185" s="58" t="s">
        <v>233</v>
      </c>
      <c r="D185" s="53">
        <v>909</v>
      </c>
      <c r="E185" s="146">
        <v>1325613.0762415263</v>
      </c>
      <c r="F185" s="146">
        <v>94423.269235016618</v>
      </c>
      <c r="G185" s="146">
        <v>2015.1498039630264</v>
      </c>
      <c r="H185" s="146">
        <v>54.900567860345454</v>
      </c>
      <c r="I185" s="146">
        <v>174.21417821030411</v>
      </c>
      <c r="J185" s="146">
        <v>6.5228397457836191</v>
      </c>
      <c r="K185" s="146">
        <v>0</v>
      </c>
      <c r="L185" s="146">
        <v>0</v>
      </c>
      <c r="M185" s="146">
        <f t="shared" si="21"/>
        <v>1422287.1328663223</v>
      </c>
    </row>
    <row r="186" spans="1:14" ht="31.5" x14ac:dyDescent="0.25">
      <c r="A186" s="29">
        <f t="shared" si="20"/>
        <v>182</v>
      </c>
      <c r="B186" s="202"/>
      <c r="C186" s="62" t="s">
        <v>234</v>
      </c>
      <c r="D186" s="63">
        <v>910</v>
      </c>
      <c r="E186" s="146">
        <v>110.76451501733165</v>
      </c>
      <c r="F186" s="146">
        <v>7.8898801131448533</v>
      </c>
      <c r="G186" s="146">
        <v>0.18116577276423135</v>
      </c>
      <c r="H186" s="146">
        <v>1.581723105362421E-2</v>
      </c>
      <c r="I186" s="146">
        <v>1.5408458391793289E-2</v>
      </c>
      <c r="J186" s="146">
        <v>1.8508317744011101E-3</v>
      </c>
      <c r="K186" s="146">
        <v>1.3625755394364002E-4</v>
      </c>
      <c r="L186" s="146">
        <v>1.2263179854927601E-3</v>
      </c>
      <c r="M186" s="146">
        <f t="shared" si="21"/>
        <v>118.86999999999999</v>
      </c>
    </row>
    <row r="187" spans="1:14" x14ac:dyDescent="0.25">
      <c r="A187" s="29">
        <f t="shared" si="20"/>
        <v>183</v>
      </c>
      <c r="B187" s="208" t="s">
        <v>235</v>
      </c>
      <c r="C187" s="235"/>
      <c r="D187" s="236"/>
      <c r="E187" s="147">
        <f>SUM(E183:E186)</f>
        <v>1730693.4173528722</v>
      </c>
      <c r="F187" s="147">
        <f t="shared" ref="F187:L187" si="29">SUM(F183:F186)</f>
        <v>123277.59435042249</v>
      </c>
      <c r="G187" s="147">
        <f t="shared" si="29"/>
        <v>2677.696766928128</v>
      </c>
      <c r="H187" s="147">
        <f t="shared" si="29"/>
        <v>112.74625381524271</v>
      </c>
      <c r="I187" s="147">
        <f t="shared" si="29"/>
        <v>230.5649289933591</v>
      </c>
      <c r="J187" s="147">
        <f t="shared" si="29"/>
        <v>13.291573996069516</v>
      </c>
      <c r="K187" s="147">
        <f t="shared" si="29"/>
        <v>0.49831172394742806</v>
      </c>
      <c r="L187" s="147">
        <f t="shared" si="29"/>
        <v>4.4848055155268529</v>
      </c>
      <c r="M187" s="147">
        <f t="shared" si="21"/>
        <v>1857010.2943442669</v>
      </c>
      <c r="N187" s="146"/>
    </row>
    <row r="188" spans="1:14" ht="15.6" customHeight="1" outlineLevel="1" x14ac:dyDescent="0.25">
      <c r="A188" s="29">
        <f t="shared" si="20"/>
        <v>184</v>
      </c>
      <c r="B188" s="201" t="s">
        <v>236</v>
      </c>
      <c r="C188" s="64" t="s">
        <v>237</v>
      </c>
      <c r="D188" s="48">
        <v>911</v>
      </c>
      <c r="E188" s="146">
        <v>0</v>
      </c>
      <c r="F188" s="146">
        <v>0</v>
      </c>
      <c r="G188" s="146">
        <v>0</v>
      </c>
      <c r="H188" s="146">
        <v>0</v>
      </c>
      <c r="I188" s="146">
        <v>0</v>
      </c>
      <c r="J188" s="146">
        <v>0</v>
      </c>
      <c r="K188" s="146">
        <v>0</v>
      </c>
      <c r="L188" s="146">
        <v>0</v>
      </c>
      <c r="M188" s="146">
        <f t="shared" si="21"/>
        <v>0</v>
      </c>
    </row>
    <row r="189" spans="1:14" ht="15.6" customHeight="1" outlineLevel="1" x14ac:dyDescent="0.25">
      <c r="A189" s="29">
        <f t="shared" si="20"/>
        <v>185</v>
      </c>
      <c r="B189" s="201"/>
      <c r="C189" s="57" t="s">
        <v>238</v>
      </c>
      <c r="D189" s="48">
        <v>912</v>
      </c>
      <c r="E189" s="146">
        <v>-89594.786854855149</v>
      </c>
      <c r="F189" s="146">
        <v>-6381.8265170073928</v>
      </c>
      <c r="G189" s="146">
        <v>-136.19880521891812</v>
      </c>
      <c r="H189" s="146">
        <v>-3.7105885298026111</v>
      </c>
      <c r="I189" s="146">
        <v>-11.774689344571652</v>
      </c>
      <c r="J189" s="146">
        <v>-0.44086200354090432</v>
      </c>
      <c r="K189" s="146">
        <v>0</v>
      </c>
      <c r="L189" s="146">
        <v>0</v>
      </c>
      <c r="M189" s="146">
        <f t="shared" si="21"/>
        <v>-96128.738316959367</v>
      </c>
    </row>
    <row r="190" spans="1:14" ht="15.6" customHeight="1" outlineLevel="1" x14ac:dyDescent="0.25">
      <c r="A190" s="29">
        <f t="shared" si="20"/>
        <v>186</v>
      </c>
      <c r="B190" s="201"/>
      <c r="C190" s="57" t="s">
        <v>239</v>
      </c>
      <c r="D190" s="48">
        <v>913</v>
      </c>
      <c r="E190" s="146">
        <v>0</v>
      </c>
      <c r="F190" s="146">
        <v>0</v>
      </c>
      <c r="G190" s="146">
        <v>0</v>
      </c>
      <c r="H190" s="146">
        <v>0</v>
      </c>
      <c r="I190" s="146">
        <v>0</v>
      </c>
      <c r="J190" s="146">
        <v>0</v>
      </c>
      <c r="K190" s="146">
        <v>0</v>
      </c>
      <c r="L190" s="146">
        <v>0</v>
      </c>
      <c r="M190" s="146">
        <f t="shared" si="21"/>
        <v>0</v>
      </c>
    </row>
    <row r="191" spans="1:14" ht="15.6" customHeight="1" outlineLevel="1" x14ac:dyDescent="0.25">
      <c r="A191" s="29">
        <f t="shared" si="20"/>
        <v>187</v>
      </c>
      <c r="B191" s="202"/>
      <c r="C191" s="65" t="s">
        <v>240</v>
      </c>
      <c r="D191" s="66">
        <v>916</v>
      </c>
      <c r="E191" s="146">
        <v>0</v>
      </c>
      <c r="F191" s="146">
        <v>0</v>
      </c>
      <c r="G191" s="146">
        <v>0</v>
      </c>
      <c r="H191" s="146">
        <v>0</v>
      </c>
      <c r="I191" s="146">
        <v>0</v>
      </c>
      <c r="J191" s="146">
        <v>0</v>
      </c>
      <c r="K191" s="146">
        <v>0</v>
      </c>
      <c r="L191" s="146">
        <v>0</v>
      </c>
      <c r="M191" s="146">
        <f t="shared" si="21"/>
        <v>0</v>
      </c>
    </row>
    <row r="192" spans="1:14" ht="15.6" customHeight="1" outlineLevel="1" x14ac:dyDescent="0.25">
      <c r="A192" s="29">
        <f t="shared" si="20"/>
        <v>188</v>
      </c>
      <c r="B192" s="208" t="s">
        <v>241</v>
      </c>
      <c r="C192" s="235"/>
      <c r="D192" s="236"/>
      <c r="E192" s="147">
        <f>SUM(E188:E191)</f>
        <v>-89594.786854855149</v>
      </c>
      <c r="F192" s="147">
        <f t="shared" ref="F192:L192" si="30">SUM(F188:F191)</f>
        <v>-6381.8265170073928</v>
      </c>
      <c r="G192" s="147">
        <f t="shared" si="30"/>
        <v>-136.19880521891812</v>
      </c>
      <c r="H192" s="147">
        <f t="shared" si="30"/>
        <v>-3.7105885298026111</v>
      </c>
      <c r="I192" s="147">
        <f t="shared" si="30"/>
        <v>-11.774689344571652</v>
      </c>
      <c r="J192" s="147">
        <f t="shared" si="30"/>
        <v>-0.44086200354090432</v>
      </c>
      <c r="K192" s="147">
        <f t="shared" si="30"/>
        <v>0</v>
      </c>
      <c r="L192" s="147">
        <f t="shared" si="30"/>
        <v>0</v>
      </c>
      <c r="M192" s="147">
        <f t="shared" si="21"/>
        <v>-96128.738316959367</v>
      </c>
      <c r="N192" s="146"/>
    </row>
    <row r="193" spans="1:14" ht="15.6" customHeight="1" outlineLevel="1" x14ac:dyDescent="0.25">
      <c r="A193" s="29">
        <f t="shared" si="20"/>
        <v>189</v>
      </c>
      <c r="B193" s="200" t="s">
        <v>242</v>
      </c>
      <c r="C193" s="64" t="s">
        <v>243</v>
      </c>
      <c r="D193" s="67">
        <v>920</v>
      </c>
      <c r="E193" s="146">
        <v>24214202.913867846</v>
      </c>
      <c r="F193" s="146">
        <v>8295591.2224984234</v>
      </c>
      <c r="G193" s="146">
        <v>1899047.1769014215</v>
      </c>
      <c r="H193" s="146">
        <v>748844.13230036048</v>
      </c>
      <c r="I193" s="146">
        <v>85062.761317450684</v>
      </c>
      <c r="J193" s="146">
        <v>485615.27347439335</v>
      </c>
      <c r="K193" s="146">
        <v>70115.182028952346</v>
      </c>
      <c r="L193" s="146">
        <v>60527.475441432282</v>
      </c>
      <c r="M193" s="146">
        <f t="shared" si="21"/>
        <v>35859006.137830287</v>
      </c>
    </row>
    <row r="194" spans="1:14" outlineLevel="1" x14ac:dyDescent="0.25">
      <c r="A194" s="29">
        <f t="shared" si="20"/>
        <v>190</v>
      </c>
      <c r="B194" s="201"/>
      <c r="C194" s="57" t="s">
        <v>244</v>
      </c>
      <c r="D194" s="48">
        <v>921</v>
      </c>
      <c r="E194" s="146">
        <v>2497040.4793362874</v>
      </c>
      <c r="F194" s="146">
        <v>855465.99061255448</v>
      </c>
      <c r="G194" s="146">
        <v>195835.38181123999</v>
      </c>
      <c r="H194" s="146">
        <v>77223.029711894473</v>
      </c>
      <c r="I194" s="146">
        <v>8771.9244382869001</v>
      </c>
      <c r="J194" s="146">
        <v>50078.088449281408</v>
      </c>
      <c r="K194" s="146">
        <v>7230.485693256288</v>
      </c>
      <c r="L194" s="146">
        <v>6241.7729308252174</v>
      </c>
      <c r="M194" s="146">
        <f t="shared" si="21"/>
        <v>3697887.1529836264</v>
      </c>
    </row>
    <row r="195" spans="1:14" outlineLevel="1" x14ac:dyDescent="0.25">
      <c r="A195" s="29">
        <f t="shared" si="20"/>
        <v>191</v>
      </c>
      <c r="B195" s="201"/>
      <c r="C195" s="57" t="s">
        <v>245</v>
      </c>
      <c r="D195" s="48">
        <v>922</v>
      </c>
      <c r="E195" s="146">
        <v>-10809501.325886127</v>
      </c>
      <c r="F195" s="146">
        <v>-3703248.2397861602</v>
      </c>
      <c r="G195" s="146">
        <v>-847756.70913700247</v>
      </c>
      <c r="H195" s="146">
        <v>-334292.71530333429</v>
      </c>
      <c r="I195" s="146">
        <v>-37973.004294843602</v>
      </c>
      <c r="J195" s="146">
        <v>-216784.29643809074</v>
      </c>
      <c r="K195" s="146">
        <v>-31300.231347802932</v>
      </c>
      <c r="L195" s="146">
        <v>-27020.167806638419</v>
      </c>
      <c r="M195" s="146">
        <f t="shared" si="21"/>
        <v>-16007876.689999998</v>
      </c>
    </row>
    <row r="196" spans="1:14" outlineLevel="1" x14ac:dyDescent="0.25">
      <c r="A196" s="29">
        <f t="shared" si="20"/>
        <v>192</v>
      </c>
      <c r="B196" s="201"/>
      <c r="C196" s="57" t="s">
        <v>246</v>
      </c>
      <c r="D196" s="48">
        <v>923</v>
      </c>
      <c r="E196" s="146">
        <v>6831033.9665110148</v>
      </c>
      <c r="F196" s="146">
        <v>2340257.3115765471</v>
      </c>
      <c r="G196" s="146">
        <v>535737.46844216541</v>
      </c>
      <c r="H196" s="146">
        <v>211255.3414028167</v>
      </c>
      <c r="I196" s="146">
        <v>23996.93328381002</v>
      </c>
      <c r="J196" s="146">
        <v>136996.22653530643</v>
      </c>
      <c r="K196" s="146">
        <v>19780.093183805311</v>
      </c>
      <c r="L196" s="146">
        <v>17075.319064530813</v>
      </c>
      <c r="M196" s="146">
        <f t="shared" si="21"/>
        <v>10116132.66</v>
      </c>
    </row>
    <row r="197" spans="1:14" outlineLevel="1" x14ac:dyDescent="0.25">
      <c r="A197" s="29">
        <f t="shared" si="20"/>
        <v>193</v>
      </c>
      <c r="B197" s="201"/>
      <c r="C197" s="57" t="s">
        <v>247</v>
      </c>
      <c r="D197" s="48">
        <v>924</v>
      </c>
      <c r="E197" s="146">
        <v>304038.45326605282</v>
      </c>
      <c r="F197" s="146">
        <v>153000.58097595308</v>
      </c>
      <c r="G197" s="146">
        <v>21719.394097498178</v>
      </c>
      <c r="H197" s="146">
        <v>8761.409130099908</v>
      </c>
      <c r="I197" s="146">
        <v>876.89393848972463</v>
      </c>
      <c r="J197" s="146">
        <v>4723.7859920489536</v>
      </c>
      <c r="K197" s="146">
        <v>853.64405081018731</v>
      </c>
      <c r="L197" s="146">
        <v>569.27060956984678</v>
      </c>
      <c r="M197" s="146">
        <f t="shared" si="21"/>
        <v>494543.43206052273</v>
      </c>
    </row>
    <row r="198" spans="1:14" outlineLevel="1" x14ac:dyDescent="0.25">
      <c r="A198" s="29">
        <f t="shared" si="20"/>
        <v>194</v>
      </c>
      <c r="B198" s="201"/>
      <c r="C198" s="57" t="s">
        <v>248</v>
      </c>
      <c r="D198" s="48">
        <v>925</v>
      </c>
      <c r="E198" s="146">
        <v>3529114.5943772178</v>
      </c>
      <c r="F198" s="146">
        <v>1209046.2839699695</v>
      </c>
      <c r="G198" s="146">
        <v>276777.85352890339</v>
      </c>
      <c r="H198" s="146">
        <v>109140.77021719344</v>
      </c>
      <c r="I198" s="146">
        <v>12397.526917209158</v>
      </c>
      <c r="J198" s="146">
        <v>70776.310703560273</v>
      </c>
      <c r="K198" s="146">
        <v>10218.982349572845</v>
      </c>
      <c r="L198" s="146">
        <v>8821.6158797789903</v>
      </c>
      <c r="M198" s="146">
        <f t="shared" si="21"/>
        <v>5226293.9379434055</v>
      </c>
    </row>
    <row r="199" spans="1:14" outlineLevel="1" x14ac:dyDescent="0.25">
      <c r="A199" s="29">
        <f t="shared" ref="A199:A247" si="31">A198+1</f>
        <v>195</v>
      </c>
      <c r="B199" s="201"/>
      <c r="C199" s="57" t="s">
        <v>249</v>
      </c>
      <c r="D199" s="48">
        <v>926</v>
      </c>
      <c r="E199" s="146">
        <v>8796453.7404635828</v>
      </c>
      <c r="F199" s="146">
        <v>3013594.3230537251</v>
      </c>
      <c r="G199" s="146">
        <v>689879.43571762892</v>
      </c>
      <c r="H199" s="146">
        <v>272037.56374012778</v>
      </c>
      <c r="I199" s="146">
        <v>30901.312243341086</v>
      </c>
      <c r="J199" s="146">
        <v>176412.67416379042</v>
      </c>
      <c r="K199" s="146">
        <v>25471.206193148399</v>
      </c>
      <c r="L199" s="146">
        <v>21988.216570311935</v>
      </c>
      <c r="M199" s="146">
        <f t="shared" si="21"/>
        <v>13026738.472145658</v>
      </c>
    </row>
    <row r="200" spans="1:14" outlineLevel="1" x14ac:dyDescent="0.25">
      <c r="A200" s="29">
        <f t="shared" si="31"/>
        <v>196</v>
      </c>
      <c r="B200" s="201"/>
      <c r="C200" s="57" t="s">
        <v>250</v>
      </c>
      <c r="D200" s="48">
        <v>927</v>
      </c>
      <c r="E200" s="146">
        <v>0</v>
      </c>
      <c r="F200" s="146">
        <v>0</v>
      </c>
      <c r="G200" s="146">
        <v>0</v>
      </c>
      <c r="H200" s="146">
        <v>0</v>
      </c>
      <c r="I200" s="146">
        <v>0</v>
      </c>
      <c r="J200" s="146">
        <v>0</v>
      </c>
      <c r="K200" s="146">
        <v>0</v>
      </c>
      <c r="L200" s="146">
        <v>0</v>
      </c>
      <c r="M200" s="146">
        <f t="shared" ref="M200:M247" si="32">SUM(E200:L200)</f>
        <v>0</v>
      </c>
    </row>
    <row r="201" spans="1:14" outlineLevel="1" x14ac:dyDescent="0.25">
      <c r="A201" s="29">
        <f t="shared" si="31"/>
        <v>197</v>
      </c>
      <c r="B201" s="201"/>
      <c r="C201" s="57" t="s">
        <v>251</v>
      </c>
      <c r="D201" s="48">
        <v>928</v>
      </c>
      <c r="E201" s="146">
        <v>2596413.7526065432</v>
      </c>
      <c r="F201" s="146">
        <v>855781.8389138747</v>
      </c>
      <c r="G201" s="146">
        <v>155981.73971925338</v>
      </c>
      <c r="H201" s="146">
        <v>61930.120418052815</v>
      </c>
      <c r="I201" s="146">
        <v>10023.390690108688</v>
      </c>
      <c r="J201" s="146">
        <v>35232.762356661369</v>
      </c>
      <c r="K201" s="146">
        <v>3370.2335808004018</v>
      </c>
      <c r="L201" s="146">
        <v>10546.6434067686</v>
      </c>
      <c r="M201" s="146">
        <f t="shared" si="32"/>
        <v>3729280.4816920632</v>
      </c>
    </row>
    <row r="202" spans="1:14" outlineLevel="1" x14ac:dyDescent="0.25">
      <c r="A202" s="29">
        <f t="shared" si="31"/>
        <v>198</v>
      </c>
      <c r="B202" s="201"/>
      <c r="C202" s="57" t="s">
        <v>252</v>
      </c>
      <c r="D202" s="48">
        <v>929</v>
      </c>
      <c r="E202" s="146">
        <v>0</v>
      </c>
      <c r="F202" s="146">
        <v>0</v>
      </c>
      <c r="G202" s="146">
        <v>0</v>
      </c>
      <c r="H202" s="146">
        <v>0</v>
      </c>
      <c r="I202" s="146">
        <v>0</v>
      </c>
      <c r="J202" s="146">
        <v>0</v>
      </c>
      <c r="K202" s="146">
        <v>0</v>
      </c>
      <c r="L202" s="146">
        <v>0</v>
      </c>
      <c r="M202" s="146">
        <f t="shared" si="32"/>
        <v>0</v>
      </c>
    </row>
    <row r="203" spans="1:14" outlineLevel="1" x14ac:dyDescent="0.25">
      <c r="A203" s="29">
        <f t="shared" si="31"/>
        <v>199</v>
      </c>
      <c r="B203" s="201"/>
      <c r="C203" s="57" t="s">
        <v>253</v>
      </c>
      <c r="D203" s="48">
        <v>930.1</v>
      </c>
      <c r="E203" s="146">
        <v>6965.3361606122307</v>
      </c>
      <c r="F203" s="146">
        <v>2414.588537821614</v>
      </c>
      <c r="G203" s="146">
        <v>437.90551393949875</v>
      </c>
      <c r="H203" s="146">
        <v>171.59740261718861</v>
      </c>
      <c r="I203" s="146">
        <v>20.701079904742059</v>
      </c>
      <c r="J203" s="146">
        <v>113.97838361366475</v>
      </c>
      <c r="K203" s="146">
        <v>15.346469388699299</v>
      </c>
      <c r="L203" s="146">
        <v>14.356452102361848</v>
      </c>
      <c r="M203" s="146">
        <f t="shared" si="32"/>
        <v>10153.81</v>
      </c>
    </row>
    <row r="204" spans="1:14" outlineLevel="1" x14ac:dyDescent="0.25">
      <c r="A204" s="29">
        <f t="shared" si="31"/>
        <v>200</v>
      </c>
      <c r="B204" s="201"/>
      <c r="C204" s="57" t="s">
        <v>254</v>
      </c>
      <c r="D204" s="48">
        <v>930.2</v>
      </c>
      <c r="E204" s="146">
        <v>2512668.2094031782</v>
      </c>
      <c r="F204" s="146">
        <v>871036.18804241566</v>
      </c>
      <c r="G204" s="146">
        <v>157969.58513218764</v>
      </c>
      <c r="H204" s="146">
        <v>61901.870696570848</v>
      </c>
      <c r="I204" s="146">
        <v>7467.686293605735</v>
      </c>
      <c r="J204" s="146">
        <v>41116.444987206873</v>
      </c>
      <c r="K204" s="146">
        <v>5536.0695981361505</v>
      </c>
      <c r="L204" s="146">
        <v>5178.9317795472107</v>
      </c>
      <c r="M204" s="146">
        <f t="shared" si="32"/>
        <v>3662874.985932848</v>
      </c>
    </row>
    <row r="205" spans="1:14" outlineLevel="1" x14ac:dyDescent="0.25">
      <c r="A205" s="29">
        <f t="shared" si="31"/>
        <v>201</v>
      </c>
      <c r="B205" s="201"/>
      <c r="C205" s="57" t="s">
        <v>130</v>
      </c>
      <c r="D205" s="48">
        <v>931</v>
      </c>
      <c r="E205" s="146">
        <v>2811205.7790857865</v>
      </c>
      <c r="F205" s="146">
        <v>963096.49624125415</v>
      </c>
      <c r="G205" s="146">
        <v>220474.42228231754</v>
      </c>
      <c r="H205" s="146">
        <v>86938.849890929094</v>
      </c>
      <c r="I205" s="146">
        <v>9875.5646448993539</v>
      </c>
      <c r="J205" s="146">
        <v>56378.666192711578</v>
      </c>
      <c r="K205" s="146">
        <v>8140.1896904298173</v>
      </c>
      <c r="L205" s="146">
        <v>7027.0819716711358</v>
      </c>
      <c r="M205" s="146">
        <f t="shared" si="32"/>
        <v>4163137.0499999993</v>
      </c>
    </row>
    <row r="206" spans="1:14" x14ac:dyDescent="0.25">
      <c r="A206" s="29">
        <f t="shared" si="31"/>
        <v>202</v>
      </c>
      <c r="B206" s="202"/>
      <c r="C206" s="62" t="s">
        <v>255</v>
      </c>
      <c r="D206" s="63">
        <v>932</v>
      </c>
      <c r="E206" s="146">
        <v>6769173.6193694901</v>
      </c>
      <c r="F206" s="146">
        <v>2873738.2162157767</v>
      </c>
      <c r="G206" s="146">
        <v>507548.50511654397</v>
      </c>
      <c r="H206" s="146">
        <v>202433.53238392275</v>
      </c>
      <c r="I206" s="146">
        <v>21618.545964577763</v>
      </c>
      <c r="J206" s="146">
        <v>120416.13999319861</v>
      </c>
      <c r="K206" s="146">
        <v>19340.198455425467</v>
      </c>
      <c r="L206" s="146">
        <v>14801.15901067404</v>
      </c>
      <c r="M206" s="146">
        <f t="shared" si="32"/>
        <v>10529069.91650961</v>
      </c>
    </row>
    <row r="207" spans="1:14" x14ac:dyDescent="0.25">
      <c r="A207" s="29">
        <f t="shared" si="31"/>
        <v>203</v>
      </c>
      <c r="B207" s="241" t="s">
        <v>256</v>
      </c>
      <c r="C207" s="241"/>
      <c r="D207" s="241"/>
      <c r="E207" s="147">
        <f>SUM(E193:E206)</f>
        <v>50058809.51856149</v>
      </c>
      <c r="F207" s="147">
        <f t="shared" ref="F207:L207" si="33">SUM(F193:F206)</f>
        <v>17729774.800852157</v>
      </c>
      <c r="G207" s="147">
        <f t="shared" si="33"/>
        <v>3813652.1591260973</v>
      </c>
      <c r="H207" s="147">
        <f t="shared" si="33"/>
        <v>1506345.5019912513</v>
      </c>
      <c r="I207" s="147">
        <f t="shared" si="33"/>
        <v>173040.23651684029</v>
      </c>
      <c r="J207" s="147">
        <f t="shared" si="33"/>
        <v>961076.05479368218</v>
      </c>
      <c r="K207" s="147">
        <f t="shared" si="33"/>
        <v>138771.39994592298</v>
      </c>
      <c r="L207" s="147">
        <f t="shared" si="33"/>
        <v>125771.67531057404</v>
      </c>
      <c r="M207" s="147">
        <f t="shared" si="32"/>
        <v>74507241.347098023</v>
      </c>
      <c r="N207" s="146"/>
    </row>
    <row r="208" spans="1:14" x14ac:dyDescent="0.25">
      <c r="A208" s="29">
        <f t="shared" si="31"/>
        <v>204</v>
      </c>
      <c r="B208" s="224" t="s">
        <v>257</v>
      </c>
      <c r="C208" s="68" t="s">
        <v>258</v>
      </c>
      <c r="D208" s="69">
        <v>403</v>
      </c>
      <c r="E208" s="146">
        <v>656.31045516936206</v>
      </c>
      <c r="F208" s="146">
        <v>223.00235974918252</v>
      </c>
      <c r="G208" s="146">
        <v>47.445279450061527</v>
      </c>
      <c r="H208" s="146">
        <v>11.255127660286224</v>
      </c>
      <c r="I208" s="146">
        <v>5.5559663259428174</v>
      </c>
      <c r="J208" s="146">
        <v>10.997376645165167</v>
      </c>
      <c r="K208" s="146">
        <v>0</v>
      </c>
      <c r="L208" s="146">
        <v>0</v>
      </c>
      <c r="M208" s="146">
        <f t="shared" si="32"/>
        <v>954.56656500000031</v>
      </c>
    </row>
    <row r="209" spans="1:14" x14ac:dyDescent="0.25">
      <c r="A209" s="29">
        <f t="shared" si="31"/>
        <v>205</v>
      </c>
      <c r="B209" s="239"/>
      <c r="C209" s="68" t="s">
        <v>259</v>
      </c>
      <c r="D209" s="69">
        <v>403</v>
      </c>
      <c r="E209" s="146">
        <v>1540198.9538316475</v>
      </c>
      <c r="F209" s="146">
        <v>532030.54744880833</v>
      </c>
      <c r="G209" s="146">
        <v>122515.5989787669</v>
      </c>
      <c r="H209" s="146">
        <v>43366.468642993372</v>
      </c>
      <c r="I209" s="146">
        <v>13726.921392365019</v>
      </c>
      <c r="J209" s="146">
        <v>46583.636412650456</v>
      </c>
      <c r="K209" s="146">
        <v>2149.4591777909377</v>
      </c>
      <c r="L209" s="146">
        <v>9890.2939449765418</v>
      </c>
      <c r="M209" s="146">
        <f t="shared" si="32"/>
        <v>2310461.8798299991</v>
      </c>
    </row>
    <row r="210" spans="1:14" x14ac:dyDescent="0.25">
      <c r="A210" s="29">
        <f t="shared" si="31"/>
        <v>206</v>
      </c>
      <c r="B210" s="239"/>
      <c r="C210" s="68" t="s">
        <v>260</v>
      </c>
      <c r="D210" s="69">
        <v>403</v>
      </c>
      <c r="E210" s="146">
        <v>0</v>
      </c>
      <c r="F210" s="146">
        <v>0</v>
      </c>
      <c r="G210" s="146">
        <v>0</v>
      </c>
      <c r="H210" s="146">
        <v>0</v>
      </c>
      <c r="I210" s="146">
        <v>0</v>
      </c>
      <c r="J210" s="146">
        <v>0</v>
      </c>
      <c r="K210" s="146">
        <v>0</v>
      </c>
      <c r="L210" s="146">
        <v>0</v>
      </c>
      <c r="M210" s="146">
        <f t="shared" si="32"/>
        <v>0</v>
      </c>
    </row>
    <row r="211" spans="1:14" x14ac:dyDescent="0.25">
      <c r="A211" s="29">
        <f t="shared" si="31"/>
        <v>207</v>
      </c>
      <c r="B211" s="239"/>
      <c r="C211" s="68" t="s">
        <v>261</v>
      </c>
      <c r="D211" s="69">
        <v>403</v>
      </c>
      <c r="E211" s="146">
        <v>95024160.623831555</v>
      </c>
      <c r="F211" s="146">
        <v>49091354.106084362</v>
      </c>
      <c r="G211" s="146">
        <v>6715611.9963104865</v>
      </c>
      <c r="H211" s="146">
        <v>2729329.7688135412</v>
      </c>
      <c r="I211" s="146">
        <v>259820.23242294329</v>
      </c>
      <c r="J211" s="146">
        <v>1424257.7242339491</v>
      </c>
      <c r="K211" s="146">
        <v>268856.205967949</v>
      </c>
      <c r="L211" s="146">
        <v>169057.54440017184</v>
      </c>
      <c r="M211" s="146">
        <f t="shared" si="32"/>
        <v>155682448.20206499</v>
      </c>
    </row>
    <row r="212" spans="1:14" x14ac:dyDescent="0.25">
      <c r="A212" s="29">
        <f t="shared" si="31"/>
        <v>208</v>
      </c>
      <c r="B212" s="239"/>
      <c r="C212" s="68" t="s">
        <v>262</v>
      </c>
      <c r="D212" s="69">
        <v>403</v>
      </c>
      <c r="E212" s="146">
        <v>787281.25226030801</v>
      </c>
      <c r="F212" s="146">
        <v>334226.94537732867</v>
      </c>
      <c r="G212" s="146">
        <v>59029.867626326151</v>
      </c>
      <c r="H212" s="146">
        <v>23543.808127281703</v>
      </c>
      <c r="I212" s="146">
        <v>2514.3210820208087</v>
      </c>
      <c r="J212" s="146">
        <v>14004.866002392206</v>
      </c>
      <c r="K212" s="146">
        <v>2249.3403944288948</v>
      </c>
      <c r="L212" s="146">
        <v>1721.4324312031431</v>
      </c>
      <c r="M212" s="146">
        <f t="shared" si="32"/>
        <v>1224571.8333012897</v>
      </c>
    </row>
    <row r="213" spans="1:14" x14ac:dyDescent="0.25">
      <c r="A213" s="29">
        <f t="shared" si="31"/>
        <v>209</v>
      </c>
      <c r="B213" s="239"/>
      <c r="C213" s="68" t="s">
        <v>263</v>
      </c>
      <c r="D213" s="69">
        <v>403</v>
      </c>
      <c r="E213" s="146">
        <v>6566631.7117414344</v>
      </c>
      <c r="F213" s="146">
        <v>2249675.2250351338</v>
      </c>
      <c r="G213" s="146">
        <v>515001.19406333897</v>
      </c>
      <c r="H213" s="146">
        <v>203078.4843014091</v>
      </c>
      <c r="I213" s="146">
        <v>23068.107091625934</v>
      </c>
      <c r="J213" s="146">
        <v>131693.64549582731</v>
      </c>
      <c r="K213" s="146">
        <v>19014.484161365956</v>
      </c>
      <c r="L213" s="146">
        <v>16414.401129748843</v>
      </c>
      <c r="M213" s="146">
        <f t="shared" si="32"/>
        <v>9724577.2530198842</v>
      </c>
    </row>
    <row r="214" spans="1:14" ht="31.5" x14ac:dyDescent="0.25">
      <c r="A214" s="29">
        <f t="shared" si="31"/>
        <v>210</v>
      </c>
      <c r="B214" s="239"/>
      <c r="C214" s="68" t="s">
        <v>264</v>
      </c>
      <c r="D214" s="69">
        <v>403.1</v>
      </c>
      <c r="E214" s="146">
        <v>0</v>
      </c>
      <c r="F214" s="146">
        <v>0</v>
      </c>
      <c r="G214" s="146">
        <v>0</v>
      </c>
      <c r="H214" s="146">
        <v>0</v>
      </c>
      <c r="I214" s="146">
        <v>0</v>
      </c>
      <c r="J214" s="146">
        <v>0</v>
      </c>
      <c r="K214" s="146">
        <v>0</v>
      </c>
      <c r="L214" s="146">
        <v>0</v>
      </c>
      <c r="M214" s="146">
        <f t="shared" si="32"/>
        <v>0</v>
      </c>
    </row>
    <row r="215" spans="1:14" outlineLevel="1" x14ac:dyDescent="0.25">
      <c r="A215" s="29">
        <f t="shared" si="31"/>
        <v>211</v>
      </c>
      <c r="B215" s="239"/>
      <c r="C215" s="45" t="s">
        <v>265</v>
      </c>
      <c r="D215" s="69">
        <v>403.1</v>
      </c>
      <c r="E215" s="146">
        <v>0</v>
      </c>
      <c r="F215" s="146">
        <v>0</v>
      </c>
      <c r="G215" s="146">
        <v>0</v>
      </c>
      <c r="H215" s="146">
        <v>0</v>
      </c>
      <c r="I215" s="146">
        <v>0</v>
      </c>
      <c r="J215" s="146">
        <v>0</v>
      </c>
      <c r="K215" s="146">
        <v>0</v>
      </c>
      <c r="L215" s="146">
        <v>0</v>
      </c>
      <c r="M215" s="146">
        <f t="shared" si="32"/>
        <v>0</v>
      </c>
    </row>
    <row r="216" spans="1:14" ht="31.5" outlineLevel="1" x14ac:dyDescent="0.25">
      <c r="A216" s="29">
        <f t="shared" si="31"/>
        <v>212</v>
      </c>
      <c r="B216" s="239"/>
      <c r="C216" s="68" t="s">
        <v>266</v>
      </c>
      <c r="D216" s="69">
        <v>403.1</v>
      </c>
      <c r="E216" s="146">
        <v>0</v>
      </c>
      <c r="F216" s="146">
        <v>0</v>
      </c>
      <c r="G216" s="146">
        <v>0</v>
      </c>
      <c r="H216" s="146">
        <v>0</v>
      </c>
      <c r="I216" s="146">
        <v>0</v>
      </c>
      <c r="J216" s="146">
        <v>0</v>
      </c>
      <c r="K216" s="146">
        <v>0</v>
      </c>
      <c r="L216" s="146">
        <v>0</v>
      </c>
      <c r="M216" s="146">
        <f t="shared" si="32"/>
        <v>0</v>
      </c>
    </row>
    <row r="217" spans="1:14" ht="31.5" outlineLevel="1" x14ac:dyDescent="0.25">
      <c r="A217" s="29">
        <f t="shared" si="31"/>
        <v>213</v>
      </c>
      <c r="B217" s="239"/>
      <c r="C217" s="68" t="s">
        <v>267</v>
      </c>
      <c r="D217" s="69">
        <v>403.1</v>
      </c>
      <c r="E217" s="146">
        <v>0</v>
      </c>
      <c r="F217" s="146">
        <v>0</v>
      </c>
      <c r="G217" s="146">
        <v>0</v>
      </c>
      <c r="H217" s="146">
        <v>0</v>
      </c>
      <c r="I217" s="146">
        <v>0</v>
      </c>
      <c r="J217" s="146">
        <v>0</v>
      </c>
      <c r="K217" s="146">
        <v>0</v>
      </c>
      <c r="L217" s="146">
        <v>0</v>
      </c>
      <c r="M217" s="146">
        <f t="shared" si="32"/>
        <v>0</v>
      </c>
    </row>
    <row r="218" spans="1:14" ht="31.5" outlineLevel="1" x14ac:dyDescent="0.25">
      <c r="A218" s="29">
        <f t="shared" si="31"/>
        <v>214</v>
      </c>
      <c r="B218" s="239"/>
      <c r="C218" s="68" t="s">
        <v>268</v>
      </c>
      <c r="D218" s="69">
        <v>403.1</v>
      </c>
      <c r="E218" s="146">
        <v>0</v>
      </c>
      <c r="F218" s="146">
        <v>0</v>
      </c>
      <c r="G218" s="146">
        <v>0</v>
      </c>
      <c r="H218" s="146">
        <v>0</v>
      </c>
      <c r="I218" s="146">
        <v>0</v>
      </c>
      <c r="J218" s="146">
        <v>0</v>
      </c>
      <c r="K218" s="146">
        <v>0</v>
      </c>
      <c r="L218" s="146">
        <v>0</v>
      </c>
      <c r="M218" s="146">
        <f t="shared" si="32"/>
        <v>0</v>
      </c>
    </row>
    <row r="219" spans="1:14" ht="31.5" outlineLevel="1" x14ac:dyDescent="0.25">
      <c r="A219" s="29">
        <f t="shared" si="31"/>
        <v>215</v>
      </c>
      <c r="B219" s="240"/>
      <c r="C219" s="68" t="s">
        <v>269</v>
      </c>
      <c r="D219" s="69">
        <v>403.1</v>
      </c>
      <c r="E219" s="146">
        <v>0</v>
      </c>
      <c r="F219" s="146">
        <v>0</v>
      </c>
      <c r="G219" s="146">
        <v>0</v>
      </c>
      <c r="H219" s="146">
        <v>0</v>
      </c>
      <c r="I219" s="146">
        <v>0</v>
      </c>
      <c r="J219" s="146">
        <v>0</v>
      </c>
      <c r="K219" s="146">
        <v>0</v>
      </c>
      <c r="L219" s="146">
        <v>0</v>
      </c>
      <c r="M219" s="146">
        <f t="shared" si="32"/>
        <v>0</v>
      </c>
    </row>
    <row r="220" spans="1:14" x14ac:dyDescent="0.25">
      <c r="A220" s="29">
        <f t="shared" si="31"/>
        <v>216</v>
      </c>
      <c r="B220" s="241" t="s">
        <v>270</v>
      </c>
      <c r="C220" s="241"/>
      <c r="D220" s="241"/>
      <c r="E220" s="147">
        <f>SUM(E208:E219)</f>
        <v>103918928.85212012</v>
      </c>
      <c r="F220" s="147">
        <f t="shared" ref="F220:L220" si="34">SUM(F208:F219)</f>
        <v>52207509.826305375</v>
      </c>
      <c r="G220" s="147">
        <f t="shared" si="34"/>
        <v>7412206.1022583693</v>
      </c>
      <c r="H220" s="147">
        <f t="shared" si="34"/>
        <v>2999329.7850128859</v>
      </c>
      <c r="I220" s="147">
        <f t="shared" si="34"/>
        <v>299135.13795528101</v>
      </c>
      <c r="J220" s="147">
        <f t="shared" si="34"/>
        <v>1616550.8695214642</v>
      </c>
      <c r="K220" s="147">
        <f t="shared" si="34"/>
        <v>292269.4897015348</v>
      </c>
      <c r="L220" s="147">
        <f t="shared" si="34"/>
        <v>197083.67190610038</v>
      </c>
      <c r="M220" s="147">
        <f t="shared" si="32"/>
        <v>168943013.73478118</v>
      </c>
      <c r="N220" s="146"/>
    </row>
    <row r="221" spans="1:14" ht="31.5" x14ac:dyDescent="0.25">
      <c r="A221" s="29">
        <f t="shared" si="31"/>
        <v>217</v>
      </c>
      <c r="B221" s="224" t="s">
        <v>271</v>
      </c>
      <c r="C221" s="39" t="s">
        <v>272</v>
      </c>
      <c r="D221" s="56">
        <v>404.1</v>
      </c>
      <c r="E221" s="146">
        <v>0</v>
      </c>
      <c r="F221" s="146">
        <v>0</v>
      </c>
      <c r="G221" s="146">
        <v>0</v>
      </c>
      <c r="H221" s="146">
        <v>0</v>
      </c>
      <c r="I221" s="146">
        <v>0</v>
      </c>
      <c r="J221" s="146">
        <v>0</v>
      </c>
      <c r="K221" s="146">
        <v>0</v>
      </c>
      <c r="L221" s="146">
        <v>0</v>
      </c>
      <c r="M221" s="146">
        <f t="shared" si="32"/>
        <v>0</v>
      </c>
    </row>
    <row r="222" spans="1:14" ht="31.5" x14ac:dyDescent="0.25">
      <c r="A222" s="29">
        <f t="shared" si="31"/>
        <v>218</v>
      </c>
      <c r="B222" s="239"/>
      <c r="C222" s="39" t="s">
        <v>273</v>
      </c>
      <c r="D222" s="56">
        <v>404.2</v>
      </c>
      <c r="E222" s="146">
        <v>0</v>
      </c>
      <c r="F222" s="146">
        <v>0</v>
      </c>
      <c r="G222" s="146">
        <v>0</v>
      </c>
      <c r="H222" s="146">
        <v>0</v>
      </c>
      <c r="I222" s="146">
        <v>0</v>
      </c>
      <c r="J222" s="146">
        <v>0</v>
      </c>
      <c r="K222" s="146">
        <v>0</v>
      </c>
      <c r="L222" s="146">
        <v>0</v>
      </c>
      <c r="M222" s="146">
        <f t="shared" si="32"/>
        <v>0</v>
      </c>
    </row>
    <row r="223" spans="1:14" x14ac:dyDescent="0.25">
      <c r="A223" s="29">
        <f t="shared" si="31"/>
        <v>219</v>
      </c>
      <c r="B223" s="239"/>
      <c r="C223" s="39" t="s">
        <v>274</v>
      </c>
      <c r="D223" s="56">
        <v>404.3</v>
      </c>
      <c r="E223" s="146">
        <v>16455235.978823066</v>
      </c>
      <c r="F223" s="146">
        <v>6667319.949954249</v>
      </c>
      <c r="G223" s="146">
        <v>1160623.6255180791</v>
      </c>
      <c r="H223" s="146">
        <v>462532.0223348891</v>
      </c>
      <c r="I223" s="146">
        <v>49444.268902258591</v>
      </c>
      <c r="J223" s="146">
        <v>274493.85702864593</v>
      </c>
      <c r="K223" s="146">
        <v>44197.812003948609</v>
      </c>
      <c r="L223" s="146">
        <v>33736.797042110302</v>
      </c>
      <c r="M223" s="146">
        <f t="shared" si="32"/>
        <v>25147584.311607242</v>
      </c>
    </row>
    <row r="224" spans="1:14" x14ac:dyDescent="0.25">
      <c r="A224" s="29">
        <f t="shared" si="31"/>
        <v>220</v>
      </c>
      <c r="B224" s="239"/>
      <c r="C224" s="39" t="s">
        <v>275</v>
      </c>
      <c r="D224" s="56">
        <v>405</v>
      </c>
      <c r="E224" s="146">
        <v>0</v>
      </c>
      <c r="F224" s="146">
        <v>0</v>
      </c>
      <c r="G224" s="146">
        <v>0</v>
      </c>
      <c r="H224" s="146">
        <v>0</v>
      </c>
      <c r="I224" s="146">
        <v>0</v>
      </c>
      <c r="J224" s="146">
        <v>0</v>
      </c>
      <c r="K224" s="146">
        <v>0</v>
      </c>
      <c r="L224" s="146">
        <v>0</v>
      </c>
      <c r="M224" s="146">
        <f t="shared" si="32"/>
        <v>0</v>
      </c>
    </row>
    <row r="225" spans="1:14" outlineLevel="1" x14ac:dyDescent="0.25">
      <c r="A225" s="29">
        <f t="shared" si="31"/>
        <v>221</v>
      </c>
      <c r="B225" s="239"/>
      <c r="C225" s="39" t="s">
        <v>276</v>
      </c>
      <c r="D225" s="56">
        <v>406</v>
      </c>
      <c r="E225" s="146">
        <v>0</v>
      </c>
      <c r="F225" s="146">
        <v>0</v>
      </c>
      <c r="G225" s="146">
        <v>0</v>
      </c>
      <c r="H225" s="146">
        <v>0</v>
      </c>
      <c r="I225" s="146">
        <v>0</v>
      </c>
      <c r="J225" s="146">
        <v>0</v>
      </c>
      <c r="K225" s="146">
        <v>0</v>
      </c>
      <c r="L225" s="146">
        <v>0</v>
      </c>
      <c r="M225" s="146">
        <f t="shared" si="32"/>
        <v>0</v>
      </c>
    </row>
    <row r="226" spans="1:14" ht="31.5" outlineLevel="1" x14ac:dyDescent="0.25">
      <c r="A226" s="29">
        <f t="shared" si="31"/>
        <v>222</v>
      </c>
      <c r="B226" s="239"/>
      <c r="C226" s="39" t="s">
        <v>277</v>
      </c>
      <c r="D226" s="56">
        <v>407.1</v>
      </c>
      <c r="E226" s="146">
        <v>0</v>
      </c>
      <c r="F226" s="146">
        <v>0</v>
      </c>
      <c r="G226" s="146">
        <v>0</v>
      </c>
      <c r="H226" s="146">
        <v>0</v>
      </c>
      <c r="I226" s="146">
        <v>0</v>
      </c>
      <c r="J226" s="146">
        <v>0</v>
      </c>
      <c r="K226" s="146">
        <v>0</v>
      </c>
      <c r="L226" s="146">
        <v>0</v>
      </c>
      <c r="M226" s="146">
        <f t="shared" si="32"/>
        <v>0</v>
      </c>
    </row>
    <row r="227" spans="1:14" outlineLevel="1" x14ac:dyDescent="0.25">
      <c r="A227" s="29">
        <f t="shared" si="31"/>
        <v>223</v>
      </c>
      <c r="B227" s="240"/>
      <c r="C227" s="39" t="s">
        <v>278</v>
      </c>
      <c r="D227" s="56">
        <v>407.2</v>
      </c>
      <c r="E227" s="146">
        <v>0</v>
      </c>
      <c r="F227" s="146">
        <v>0</v>
      </c>
      <c r="G227" s="146">
        <v>0</v>
      </c>
      <c r="H227" s="146">
        <v>0</v>
      </c>
      <c r="I227" s="146">
        <v>0</v>
      </c>
      <c r="J227" s="146">
        <v>0</v>
      </c>
      <c r="K227" s="146">
        <v>0</v>
      </c>
      <c r="L227" s="146">
        <v>0</v>
      </c>
      <c r="M227" s="146">
        <f t="shared" si="32"/>
        <v>0</v>
      </c>
    </row>
    <row r="228" spans="1:14" outlineLevel="1" x14ac:dyDescent="0.25">
      <c r="A228" s="29">
        <f t="shared" si="31"/>
        <v>224</v>
      </c>
      <c r="B228" s="242" t="s">
        <v>279</v>
      </c>
      <c r="C228" s="242"/>
      <c r="D228" s="242"/>
      <c r="E228" s="147">
        <f>SUM(E221:E227)</f>
        <v>16455235.978823066</v>
      </c>
      <c r="F228" s="147">
        <f t="shared" ref="F228:L228" si="35">SUM(F221:F227)</f>
        <v>6667319.949954249</v>
      </c>
      <c r="G228" s="147">
        <f t="shared" si="35"/>
        <v>1160623.6255180791</v>
      </c>
      <c r="H228" s="147">
        <f t="shared" si="35"/>
        <v>462532.0223348891</v>
      </c>
      <c r="I228" s="147">
        <f t="shared" si="35"/>
        <v>49444.268902258591</v>
      </c>
      <c r="J228" s="147">
        <f t="shared" si="35"/>
        <v>274493.85702864593</v>
      </c>
      <c r="K228" s="147">
        <f t="shared" si="35"/>
        <v>44197.812003948609</v>
      </c>
      <c r="L228" s="147">
        <f t="shared" si="35"/>
        <v>33736.797042110302</v>
      </c>
      <c r="M228" s="147">
        <f t="shared" si="32"/>
        <v>25147584.311607242</v>
      </c>
      <c r="N228" s="146"/>
    </row>
    <row r="229" spans="1:14" outlineLevel="1" x14ac:dyDescent="0.25">
      <c r="A229" s="29">
        <f t="shared" si="31"/>
        <v>225</v>
      </c>
      <c r="B229" s="200" t="s">
        <v>280</v>
      </c>
      <c r="C229" s="55" t="s">
        <v>281</v>
      </c>
      <c r="D229" s="70">
        <v>407.3</v>
      </c>
      <c r="E229" s="146">
        <v>9717940.5726051014</v>
      </c>
      <c r="F229" s="146">
        <v>4890337.1844129153</v>
      </c>
      <c r="G229" s="146">
        <v>694214.09971382702</v>
      </c>
      <c r="H229" s="146">
        <v>280039.75268248486</v>
      </c>
      <c r="I229" s="146">
        <v>28028.044121326438</v>
      </c>
      <c r="J229" s="146">
        <v>150985.7422813093</v>
      </c>
      <c r="K229" s="146">
        <v>27284.911059168102</v>
      </c>
      <c r="L229" s="146">
        <v>18195.520645835815</v>
      </c>
      <c r="M229" s="146">
        <f t="shared" si="32"/>
        <v>15807025.827521967</v>
      </c>
    </row>
    <row r="230" spans="1:14" outlineLevel="1" x14ac:dyDescent="0.25">
      <c r="A230" s="29">
        <f t="shared" si="31"/>
        <v>226</v>
      </c>
      <c r="B230" s="216"/>
      <c r="C230" s="62" t="s">
        <v>282</v>
      </c>
      <c r="D230" s="72">
        <v>407.4</v>
      </c>
      <c r="E230" s="146">
        <v>180110.07617639983</v>
      </c>
      <c r="F230" s="146">
        <v>90636.384965747304</v>
      </c>
      <c r="G230" s="146">
        <v>12866.404507006562</v>
      </c>
      <c r="H230" s="146">
        <v>5190.1923881122821</v>
      </c>
      <c r="I230" s="146">
        <v>519.46532540014698</v>
      </c>
      <c r="J230" s="146">
        <v>2798.3350320639947</v>
      </c>
      <c r="K230" s="146">
        <v>505.69226809088025</v>
      </c>
      <c r="L230" s="146">
        <v>337.23159604712646</v>
      </c>
      <c r="M230" s="146">
        <f t="shared" si="32"/>
        <v>292963.78225886822</v>
      </c>
    </row>
    <row r="231" spans="1:14" outlineLevel="1" x14ac:dyDescent="0.25">
      <c r="A231" s="29">
        <f t="shared" si="31"/>
        <v>227</v>
      </c>
      <c r="B231" s="243" t="s">
        <v>283</v>
      </c>
      <c r="C231" s="235"/>
      <c r="D231" s="236"/>
      <c r="E231" s="147">
        <f>SUM(E229:E230)</f>
        <v>9898050.6487815008</v>
      </c>
      <c r="F231" s="147">
        <f t="shared" ref="F231:L231" si="36">SUM(F229:F230)</f>
        <v>4980973.5693786629</v>
      </c>
      <c r="G231" s="147">
        <f t="shared" si="36"/>
        <v>707080.50422083354</v>
      </c>
      <c r="H231" s="147">
        <f t="shared" si="36"/>
        <v>285229.94507059717</v>
      </c>
      <c r="I231" s="147">
        <f t="shared" si="36"/>
        <v>28547.509446726584</v>
      </c>
      <c r="J231" s="147">
        <f t="shared" si="36"/>
        <v>153784.0773133733</v>
      </c>
      <c r="K231" s="147">
        <f t="shared" si="36"/>
        <v>27790.603327258981</v>
      </c>
      <c r="L231" s="147">
        <f t="shared" si="36"/>
        <v>18532.752241882943</v>
      </c>
      <c r="M231" s="147">
        <f t="shared" si="32"/>
        <v>16099989.609780837</v>
      </c>
      <c r="N231" s="146"/>
    </row>
    <row r="232" spans="1:14" outlineLevel="1" x14ac:dyDescent="0.25">
      <c r="A232" s="29">
        <f t="shared" si="31"/>
        <v>228</v>
      </c>
      <c r="B232" s="224" t="s">
        <v>284</v>
      </c>
      <c r="C232" s="55" t="s">
        <v>285</v>
      </c>
      <c r="D232" s="70">
        <v>408.1</v>
      </c>
      <c r="E232" s="146">
        <v>16160896.637328429</v>
      </c>
      <c r="F232" s="146">
        <v>8132611.3458414152</v>
      </c>
      <c r="G232" s="146">
        <v>1154475.2950309145</v>
      </c>
      <c r="H232" s="146">
        <v>465704.99825884862</v>
      </c>
      <c r="I232" s="146">
        <v>46610.526233112381</v>
      </c>
      <c r="J232" s="146">
        <v>251088.69070439655</v>
      </c>
      <c r="K232" s="146">
        <v>45374.69889751645</v>
      </c>
      <c r="L232" s="146">
        <v>30259.078682645213</v>
      </c>
      <c r="M232" s="146">
        <f t="shared" si="32"/>
        <v>26287021.270977281</v>
      </c>
    </row>
    <row r="233" spans="1:14" ht="31.5" x14ac:dyDescent="0.25">
      <c r="A233" s="29">
        <f t="shared" si="31"/>
        <v>229</v>
      </c>
      <c r="B233" s="225"/>
      <c r="C233" s="58" t="s">
        <v>286</v>
      </c>
      <c r="D233" s="54">
        <v>409.1</v>
      </c>
      <c r="E233" s="146">
        <v>9780245.9862277023</v>
      </c>
      <c r="F233" s="146">
        <v>4617288.0996566024</v>
      </c>
      <c r="G233" s="146">
        <v>706558.56281899626</v>
      </c>
      <c r="H233" s="146">
        <v>280034.96539920149</v>
      </c>
      <c r="I233" s="146">
        <v>27929.499020692987</v>
      </c>
      <c r="J233" s="146">
        <v>155800.1430663708</v>
      </c>
      <c r="K233" s="146">
        <v>40393.808200995903</v>
      </c>
      <c r="L233" s="146">
        <v>17402.031113103854</v>
      </c>
      <c r="M233" s="146">
        <f t="shared" si="32"/>
        <v>15625653.095503667</v>
      </c>
    </row>
    <row r="234" spans="1:14" x14ac:dyDescent="0.25">
      <c r="A234" s="29">
        <f t="shared" si="31"/>
        <v>230</v>
      </c>
      <c r="B234" s="225"/>
      <c r="C234" s="58" t="s">
        <v>287</v>
      </c>
      <c r="D234" s="54">
        <v>409.1</v>
      </c>
      <c r="E234" s="146">
        <v>0</v>
      </c>
      <c r="F234" s="146">
        <v>0</v>
      </c>
      <c r="G234" s="146">
        <v>0</v>
      </c>
      <c r="H234" s="146">
        <v>0</v>
      </c>
      <c r="I234" s="146">
        <v>0</v>
      </c>
      <c r="J234" s="146">
        <v>0</v>
      </c>
      <c r="K234" s="146">
        <v>0</v>
      </c>
      <c r="L234" s="146">
        <v>0</v>
      </c>
      <c r="M234" s="146">
        <f t="shared" si="32"/>
        <v>0</v>
      </c>
    </row>
    <row r="235" spans="1:14" s="151" customFormat="1" x14ac:dyDescent="0.25">
      <c r="A235" s="29">
        <f t="shared" si="31"/>
        <v>231</v>
      </c>
      <c r="B235" s="225"/>
      <c r="C235" s="58" t="s">
        <v>287</v>
      </c>
      <c r="D235" s="54">
        <v>410.1</v>
      </c>
      <c r="E235" s="146">
        <v>135564938.51362625</v>
      </c>
      <c r="F235" s="146">
        <v>64000678.327629156</v>
      </c>
      <c r="G235" s="146">
        <v>9793676.79092272</v>
      </c>
      <c r="H235" s="146">
        <v>3881591.8249363713</v>
      </c>
      <c r="I235" s="146">
        <v>387133.4957002459</v>
      </c>
      <c r="J235" s="146">
        <v>2159560.8990764488</v>
      </c>
      <c r="K235" s="146">
        <v>559902.49455999001</v>
      </c>
      <c r="L235" s="146">
        <v>241211.24163770193</v>
      </c>
      <c r="M235" s="146">
        <f t="shared" si="32"/>
        <v>216588693.5880889</v>
      </c>
    </row>
    <row r="236" spans="1:14" ht="31.5" outlineLevel="1" x14ac:dyDescent="0.25">
      <c r="A236" s="29">
        <f t="shared" si="31"/>
        <v>232</v>
      </c>
      <c r="B236" s="225"/>
      <c r="C236" s="58" t="s">
        <v>288</v>
      </c>
      <c r="D236" s="54">
        <v>411.1</v>
      </c>
      <c r="E236" s="146">
        <v>-140125829.80431226</v>
      </c>
      <c r="F236" s="146">
        <v>-66153890.947226524</v>
      </c>
      <c r="G236" s="146">
        <v>-10123171.243317755</v>
      </c>
      <c r="H236" s="146">
        <v>-4012182.5111599402</v>
      </c>
      <c r="I236" s="146">
        <v>-400158.05653604498</v>
      </c>
      <c r="J236" s="146">
        <v>-2232216.281834682</v>
      </c>
      <c r="K236" s="146">
        <v>-578739.62486131315</v>
      </c>
      <c r="L236" s="146">
        <v>-249326.45389880124</v>
      </c>
      <c r="M236" s="146">
        <f t="shared" si="32"/>
        <v>-223875514.92314729</v>
      </c>
    </row>
    <row r="237" spans="1:14" outlineLevel="1" x14ac:dyDescent="0.25">
      <c r="A237" s="29">
        <f t="shared" si="31"/>
        <v>233</v>
      </c>
      <c r="B237" s="226"/>
      <c r="C237" s="62" t="s">
        <v>289</v>
      </c>
      <c r="D237" s="72">
        <v>411.4</v>
      </c>
      <c r="E237" s="146">
        <v>0</v>
      </c>
      <c r="F237" s="146">
        <v>0</v>
      </c>
      <c r="G237" s="146">
        <v>0</v>
      </c>
      <c r="H237" s="146">
        <v>0</v>
      </c>
      <c r="I237" s="146">
        <v>0</v>
      </c>
      <c r="J237" s="146">
        <v>0</v>
      </c>
      <c r="K237" s="146">
        <v>0</v>
      </c>
      <c r="L237" s="146">
        <v>0</v>
      </c>
      <c r="M237" s="146">
        <f t="shared" si="32"/>
        <v>0</v>
      </c>
    </row>
    <row r="238" spans="1:14" outlineLevel="1" x14ac:dyDescent="0.25">
      <c r="A238" s="29">
        <f t="shared" si="31"/>
        <v>234</v>
      </c>
      <c r="B238" s="242" t="s">
        <v>290</v>
      </c>
      <c r="C238" s="242"/>
      <c r="D238" s="242"/>
      <c r="E238" s="147">
        <f>SUM(E232:E237)</f>
        <v>21380251.332870126</v>
      </c>
      <c r="F238" s="147">
        <f t="shared" ref="F238:L238" si="37">SUM(F232:F237)</f>
        <v>10596686.825900644</v>
      </c>
      <c r="G238" s="147">
        <f t="shared" si="37"/>
        <v>1531539.4054548759</v>
      </c>
      <c r="H238" s="147">
        <f t="shared" si="37"/>
        <v>615149.27743448084</v>
      </c>
      <c r="I238" s="147">
        <f t="shared" si="37"/>
        <v>61515.464418006304</v>
      </c>
      <c r="J238" s="147">
        <f t="shared" si="37"/>
        <v>334233.45101253409</v>
      </c>
      <c r="K238" s="147">
        <f t="shared" si="37"/>
        <v>66931.376797189238</v>
      </c>
      <c r="L238" s="147">
        <f t="shared" si="37"/>
        <v>39545.897534649761</v>
      </c>
      <c r="M238" s="147">
        <f t="shared" si="32"/>
        <v>34625853.031422511</v>
      </c>
      <c r="N238" s="146"/>
    </row>
    <row r="239" spans="1:14" outlineLevel="1" x14ac:dyDescent="0.25">
      <c r="A239" s="29">
        <f t="shared" si="31"/>
        <v>235</v>
      </c>
      <c r="B239" s="200" t="s">
        <v>291</v>
      </c>
      <c r="C239" s="64" t="s">
        <v>292</v>
      </c>
      <c r="D239" s="67">
        <v>411.6</v>
      </c>
      <c r="E239" s="146">
        <v>0</v>
      </c>
      <c r="F239" s="146">
        <v>0</v>
      </c>
      <c r="G239" s="146">
        <v>0</v>
      </c>
      <c r="H239" s="146">
        <v>0</v>
      </c>
      <c r="I239" s="146">
        <v>0</v>
      </c>
      <c r="J239" s="146">
        <v>0</v>
      </c>
      <c r="K239" s="146">
        <v>0</v>
      </c>
      <c r="L239" s="146">
        <v>0</v>
      </c>
      <c r="M239" s="146">
        <f t="shared" si="32"/>
        <v>0</v>
      </c>
    </row>
    <row r="240" spans="1:14" outlineLevel="1" x14ac:dyDescent="0.25">
      <c r="A240" s="29">
        <f t="shared" si="31"/>
        <v>236</v>
      </c>
      <c r="B240" s="201"/>
      <c r="C240" s="57" t="s">
        <v>293</v>
      </c>
      <c r="D240" s="48">
        <v>411.7</v>
      </c>
      <c r="E240" s="146">
        <v>1164699.8260012581</v>
      </c>
      <c r="F240" s="146">
        <v>601706.88391414215</v>
      </c>
      <c r="G240" s="146">
        <v>82312.456876710887</v>
      </c>
      <c r="H240" s="146">
        <v>33453.070103099089</v>
      </c>
      <c r="I240" s="146">
        <v>3184.5856622985502</v>
      </c>
      <c r="J240" s="146">
        <v>17456.957395950962</v>
      </c>
      <c r="K240" s="146">
        <v>3295.3385144840267</v>
      </c>
      <c r="L240" s="146">
        <v>2072.1181987236446</v>
      </c>
      <c r="M240" s="146">
        <f t="shared" si="32"/>
        <v>1908181.2366666675</v>
      </c>
    </row>
    <row r="241" spans="1:15" x14ac:dyDescent="0.25">
      <c r="A241" s="29">
        <f t="shared" si="31"/>
        <v>237</v>
      </c>
      <c r="B241" s="201"/>
      <c r="C241" s="57" t="s">
        <v>294</v>
      </c>
      <c r="D241" s="48">
        <v>412</v>
      </c>
      <c r="E241" s="146">
        <v>0</v>
      </c>
      <c r="F241" s="146">
        <v>0</v>
      </c>
      <c r="G241" s="146">
        <v>0</v>
      </c>
      <c r="H241" s="146">
        <v>0</v>
      </c>
      <c r="I241" s="146">
        <v>0</v>
      </c>
      <c r="J241" s="146">
        <v>0</v>
      </c>
      <c r="K241" s="146">
        <v>0</v>
      </c>
      <c r="L241" s="146">
        <v>0</v>
      </c>
      <c r="M241" s="146">
        <f t="shared" si="32"/>
        <v>0</v>
      </c>
    </row>
    <row r="242" spans="1:15" x14ac:dyDescent="0.25">
      <c r="A242" s="29">
        <f t="shared" si="31"/>
        <v>238</v>
      </c>
      <c r="B242" s="201"/>
      <c r="C242" s="57" t="s">
        <v>295</v>
      </c>
      <c r="D242" s="48">
        <v>413</v>
      </c>
      <c r="E242" s="146">
        <v>0</v>
      </c>
      <c r="F242" s="146">
        <v>0</v>
      </c>
      <c r="G242" s="146">
        <v>0</v>
      </c>
      <c r="H242" s="146">
        <v>0</v>
      </c>
      <c r="I242" s="146">
        <v>0</v>
      </c>
      <c r="J242" s="146">
        <v>0</v>
      </c>
      <c r="K242" s="146">
        <v>0</v>
      </c>
      <c r="L242" s="146">
        <v>0</v>
      </c>
      <c r="M242" s="146">
        <f t="shared" si="32"/>
        <v>0</v>
      </c>
    </row>
    <row r="243" spans="1:15" x14ac:dyDescent="0.25">
      <c r="A243" s="29">
        <f t="shared" si="31"/>
        <v>239</v>
      </c>
      <c r="B243" s="201"/>
      <c r="C243" s="57" t="s">
        <v>296</v>
      </c>
      <c r="D243" s="73">
        <v>414</v>
      </c>
      <c r="E243" s="146">
        <v>0</v>
      </c>
      <c r="F243" s="146">
        <v>0</v>
      </c>
      <c r="G243" s="146">
        <v>0</v>
      </c>
      <c r="H243" s="146">
        <v>0</v>
      </c>
      <c r="I243" s="146">
        <v>0</v>
      </c>
      <c r="J243" s="146">
        <v>0</v>
      </c>
      <c r="K243" s="146">
        <v>0</v>
      </c>
      <c r="L243" s="146">
        <v>0</v>
      </c>
      <c r="M243" s="146">
        <f t="shared" si="32"/>
        <v>0</v>
      </c>
    </row>
    <row r="244" spans="1:15" ht="15.6" customHeight="1" outlineLevel="1" x14ac:dyDescent="0.25">
      <c r="A244" s="29">
        <f t="shared" si="31"/>
        <v>240</v>
      </c>
      <c r="B244" s="202"/>
      <c r="C244" s="65" t="s">
        <v>297</v>
      </c>
      <c r="D244" s="74">
        <v>411.1</v>
      </c>
      <c r="E244" s="146">
        <v>1.9058370881001663E-3</v>
      </c>
      <c r="F244" s="146">
        <v>9.5907007351363151E-4</v>
      </c>
      <c r="G244" s="146">
        <v>1.3614602481171629E-4</v>
      </c>
      <c r="H244" s="146">
        <v>5.4920087524429594E-5</v>
      </c>
      <c r="I244" s="146">
        <v>5.4967290234223181E-6</v>
      </c>
      <c r="J244" s="146">
        <v>2.9610618141176191E-5</v>
      </c>
      <c r="K244" s="146">
        <v>5.3509892403197829E-6</v>
      </c>
      <c r="L244" s="146">
        <v>3.5684204719138433E-6</v>
      </c>
      <c r="M244" s="146">
        <f t="shared" si="32"/>
        <v>3.1000000308267755E-3</v>
      </c>
    </row>
    <row r="245" spans="1:15" outlineLevel="1" x14ac:dyDescent="0.25">
      <c r="A245" s="29">
        <f t="shared" si="31"/>
        <v>241</v>
      </c>
      <c r="B245" s="243" t="s">
        <v>298</v>
      </c>
      <c r="C245" s="235"/>
      <c r="D245" s="236"/>
      <c r="E245" s="147">
        <f>SUM(E239:E244)</f>
        <v>1164699.8279070952</v>
      </c>
      <c r="F245" s="147">
        <f t="shared" ref="F245:L245" si="38">SUM(F239:F244)</f>
        <v>601706.8848732122</v>
      </c>
      <c r="G245" s="147">
        <f t="shared" si="38"/>
        <v>82312.457012856918</v>
      </c>
      <c r="H245" s="147">
        <f t="shared" si="38"/>
        <v>33453.070158019174</v>
      </c>
      <c r="I245" s="147">
        <f t="shared" si="38"/>
        <v>3184.5856677952793</v>
      </c>
      <c r="J245" s="147">
        <f t="shared" si="38"/>
        <v>17456.957425561581</v>
      </c>
      <c r="K245" s="147">
        <f t="shared" si="38"/>
        <v>3295.3385198350161</v>
      </c>
      <c r="L245" s="147">
        <f t="shared" si="38"/>
        <v>2072.1182022920652</v>
      </c>
      <c r="M245" s="147">
        <f t="shared" si="32"/>
        <v>1908181.2397666674</v>
      </c>
    </row>
    <row r="246" spans="1:15" ht="16.5" outlineLevel="1" thickBot="1" x14ac:dyDescent="0.3">
      <c r="A246" s="29">
        <f t="shared" si="31"/>
        <v>242</v>
      </c>
      <c r="B246" s="190" t="s">
        <v>299</v>
      </c>
      <c r="C246" s="190"/>
      <c r="D246" s="191"/>
      <c r="E246" s="51">
        <f t="shared" ref="E246:L246" si="39">SUM(E86,E130,E151,E176,E182,E187,E192,E207,E220,E228,E231,E238,E245)</f>
        <v>269866562.298159</v>
      </c>
      <c r="F246" s="51">
        <f t="shared" si="39"/>
        <v>116006785.18651988</v>
      </c>
      <c r="G246" s="51">
        <f t="shared" si="39"/>
        <v>18919062.675994087</v>
      </c>
      <c r="H246" s="51">
        <f t="shared" si="39"/>
        <v>7552413.7284192229</v>
      </c>
      <c r="I246" s="51">
        <f t="shared" si="39"/>
        <v>813964.19471800118</v>
      </c>
      <c r="J246" s="51">
        <f t="shared" si="39"/>
        <v>4453806.3543136213</v>
      </c>
      <c r="K246" s="51">
        <f t="shared" si="39"/>
        <v>720853.91877591028</v>
      </c>
      <c r="L246" s="51">
        <f t="shared" si="39"/>
        <v>554819.11115153763</v>
      </c>
      <c r="M246" s="51">
        <f t="shared" si="32"/>
        <v>418888267.46805125</v>
      </c>
      <c r="N246" s="146"/>
      <c r="O246" s="19"/>
    </row>
    <row r="247" spans="1:15" ht="16.5" outlineLevel="1" thickBot="1" x14ac:dyDescent="0.3">
      <c r="A247" s="29">
        <f t="shared" si="31"/>
        <v>243</v>
      </c>
      <c r="B247" s="237" t="s">
        <v>300</v>
      </c>
      <c r="C247" s="237"/>
      <c r="D247" s="238"/>
      <c r="E247" s="51">
        <f t="shared" ref="E247:L247" si="40">+E30-E246</f>
        <v>115740779.12640297</v>
      </c>
      <c r="F247" s="51">
        <f t="shared" si="40"/>
        <v>10904999.809828132</v>
      </c>
      <c r="G247" s="51">
        <f t="shared" si="40"/>
        <v>4214137.5300283805</v>
      </c>
      <c r="H247" s="51">
        <f t="shared" si="40"/>
        <v>1632163.8134125872</v>
      </c>
      <c r="I247" s="51">
        <f t="shared" si="40"/>
        <v>673604.22631316772</v>
      </c>
      <c r="J247" s="51">
        <f t="shared" si="40"/>
        <v>771216.06900731195</v>
      </c>
      <c r="K247" s="51">
        <f t="shared" si="40"/>
        <v>-222086.50058382843</v>
      </c>
      <c r="L247" s="51">
        <f t="shared" si="40"/>
        <v>1011148.1452627161</v>
      </c>
      <c r="M247" s="51">
        <f t="shared" si="32"/>
        <v>134725962.21967143</v>
      </c>
      <c r="N247" s="146"/>
    </row>
    <row r="248" spans="1:15" x14ac:dyDescent="0.25">
      <c r="A248" s="29"/>
      <c r="B248" s="152"/>
      <c r="C248" s="152"/>
      <c r="D248" s="152"/>
      <c r="M248" s="153"/>
    </row>
    <row r="249" spans="1:15" x14ac:dyDescent="0.25">
      <c r="A249" s="29"/>
      <c r="B249" s="154"/>
      <c r="C249" s="154"/>
      <c r="D249" s="154"/>
      <c r="M249" s="153"/>
    </row>
    <row r="250" spans="1:15" x14ac:dyDescent="0.25">
      <c r="A250" s="29">
        <f>A247+1</f>
        <v>244</v>
      </c>
      <c r="B250" s="224" t="s">
        <v>301</v>
      </c>
      <c r="C250" s="68" t="s">
        <v>302</v>
      </c>
      <c r="D250" s="53">
        <v>301</v>
      </c>
      <c r="E250" s="146">
        <v>97074.689862477622</v>
      </c>
      <c r="F250" s="146">
        <v>49673.916301098652</v>
      </c>
      <c r="G250" s="146">
        <v>6922.5483402107311</v>
      </c>
      <c r="H250" s="146">
        <v>2797.6341518454642</v>
      </c>
      <c r="I250" s="146">
        <v>277.0541678922043</v>
      </c>
      <c r="J250" s="146">
        <v>1492.8217583183107</v>
      </c>
      <c r="K250" s="146">
        <v>273.37348792862429</v>
      </c>
      <c r="L250" s="146">
        <v>179.92193022844225</v>
      </c>
      <c r="M250" s="146">
        <f>SUM(E250:L250)</f>
        <v>158691.96000000005</v>
      </c>
    </row>
    <row r="251" spans="1:15" x14ac:dyDescent="0.25">
      <c r="A251" s="29">
        <f t="shared" ref="A251:A314" si="41">A250+1</f>
        <v>245</v>
      </c>
      <c r="B251" s="225"/>
      <c r="C251" s="68" t="s">
        <v>303</v>
      </c>
      <c r="D251" s="53">
        <v>302</v>
      </c>
      <c r="E251" s="146">
        <v>1491778.3569753582</v>
      </c>
      <c r="F251" s="146">
        <v>763355.2406828478</v>
      </c>
      <c r="G251" s="146">
        <v>106381.05363686284</v>
      </c>
      <c r="H251" s="146">
        <v>42992.154642683476</v>
      </c>
      <c r="I251" s="146">
        <v>4257.5815792656185</v>
      </c>
      <c r="J251" s="146">
        <v>22940.677874284331</v>
      </c>
      <c r="K251" s="146">
        <v>4201.0193722021695</v>
      </c>
      <c r="L251" s="146">
        <v>2764.9188664960848</v>
      </c>
      <c r="M251" s="146">
        <f t="shared" ref="M251:M315" si="42">SUM(E251:L251)</f>
        <v>2438671.0036300002</v>
      </c>
    </row>
    <row r="252" spans="1:15" x14ac:dyDescent="0.25">
      <c r="A252" s="29">
        <f t="shared" si="41"/>
        <v>246</v>
      </c>
      <c r="B252" s="225"/>
      <c r="C252" s="80" t="s">
        <v>304</v>
      </c>
      <c r="D252" s="63">
        <v>303</v>
      </c>
      <c r="E252" s="146">
        <v>133958663.20812207</v>
      </c>
      <c r="F252" s="146">
        <v>54108009.985602736</v>
      </c>
      <c r="G252" s="146">
        <v>9447157.8796001971</v>
      </c>
      <c r="H252" s="146">
        <v>3764247.7516310709</v>
      </c>
      <c r="I252" s="146">
        <v>402755.04708502116</v>
      </c>
      <c r="J252" s="146">
        <v>2236668.109323977</v>
      </c>
      <c r="K252" s="146">
        <v>359598.39520251582</v>
      </c>
      <c r="L252" s="146">
        <v>274956.9195512181</v>
      </c>
      <c r="M252" s="146">
        <f t="shared" si="42"/>
        <v>204552057.29611883</v>
      </c>
    </row>
    <row r="253" spans="1:15" x14ac:dyDescent="0.25">
      <c r="A253" s="29">
        <f t="shared" si="41"/>
        <v>247</v>
      </c>
      <c r="B253" s="225"/>
      <c r="C253" s="233" t="s">
        <v>306</v>
      </c>
      <c r="D253" s="234"/>
      <c r="E253" s="147">
        <f t="shared" ref="E253:K253" si="43">SUM(E250:E252)</f>
        <v>135547516.25495991</v>
      </c>
      <c r="F253" s="147">
        <f t="shared" si="43"/>
        <v>54921039.142586686</v>
      </c>
      <c r="G253" s="147">
        <f t="shared" si="43"/>
        <v>9560461.4815772697</v>
      </c>
      <c r="H253" s="147">
        <f t="shared" si="43"/>
        <v>3810037.5404256</v>
      </c>
      <c r="I253" s="147">
        <f t="shared" si="43"/>
        <v>407289.68283217901</v>
      </c>
      <c r="J253" s="147">
        <f t="shared" si="43"/>
        <v>2261101.6089565796</v>
      </c>
      <c r="K253" s="147">
        <f t="shared" si="43"/>
        <v>364072.78806264664</v>
      </c>
      <c r="L253" s="147">
        <f t="shared" ref="L253" si="44">SUM(L250:L252)</f>
        <v>277901.76034794265</v>
      </c>
      <c r="M253" s="147">
        <f t="shared" si="42"/>
        <v>207149420.25974879</v>
      </c>
      <c r="N253" s="146"/>
    </row>
    <row r="254" spans="1:15" outlineLevel="1" x14ac:dyDescent="0.25">
      <c r="A254" s="29">
        <f t="shared" si="41"/>
        <v>248</v>
      </c>
      <c r="B254" s="201"/>
      <c r="C254" s="55" t="s">
        <v>307</v>
      </c>
      <c r="D254" s="59">
        <v>304</v>
      </c>
      <c r="E254" s="146">
        <v>1404.330803156221</v>
      </c>
      <c r="F254" s="146">
        <v>477.16607362515379</v>
      </c>
      <c r="G254" s="146">
        <v>101.52035042452974</v>
      </c>
      <c r="H254" s="146">
        <v>24.082996609762688</v>
      </c>
      <c r="I254" s="146">
        <v>11.888298580900663</v>
      </c>
      <c r="J254" s="146">
        <v>23.531477603432243</v>
      </c>
      <c r="K254" s="146">
        <v>0</v>
      </c>
      <c r="L254" s="146">
        <v>0</v>
      </c>
      <c r="M254" s="146">
        <f t="shared" si="42"/>
        <v>2042.52</v>
      </c>
    </row>
    <row r="255" spans="1:15" outlineLevel="1" x14ac:dyDescent="0.25">
      <c r="A255" s="29">
        <f t="shared" si="41"/>
        <v>249</v>
      </c>
      <c r="B255" s="201"/>
      <c r="C255" s="58" t="s">
        <v>308</v>
      </c>
      <c r="D255" s="53">
        <v>305</v>
      </c>
      <c r="E255" s="146">
        <v>0</v>
      </c>
      <c r="F255" s="146">
        <v>0</v>
      </c>
      <c r="G255" s="146">
        <v>0</v>
      </c>
      <c r="H255" s="146">
        <v>0</v>
      </c>
      <c r="I255" s="146">
        <v>0</v>
      </c>
      <c r="J255" s="146">
        <v>0</v>
      </c>
      <c r="K255" s="146">
        <v>0</v>
      </c>
      <c r="L255" s="146">
        <v>0</v>
      </c>
      <c r="M255" s="146">
        <f t="shared" si="42"/>
        <v>0</v>
      </c>
    </row>
    <row r="256" spans="1:15" outlineLevel="1" x14ac:dyDescent="0.25">
      <c r="A256" s="29">
        <f t="shared" si="41"/>
        <v>250</v>
      </c>
      <c r="B256" s="201"/>
      <c r="C256" s="58" t="s">
        <v>309</v>
      </c>
      <c r="D256" s="53">
        <v>311</v>
      </c>
      <c r="E256" s="146">
        <v>0</v>
      </c>
      <c r="F256" s="146">
        <v>0</v>
      </c>
      <c r="G256" s="146">
        <v>0</v>
      </c>
      <c r="H256" s="146">
        <v>0</v>
      </c>
      <c r="I256" s="146">
        <v>0</v>
      </c>
      <c r="J256" s="146">
        <v>0</v>
      </c>
      <c r="K256" s="146">
        <v>0</v>
      </c>
      <c r="L256" s="146">
        <v>0</v>
      </c>
      <c r="M256" s="146">
        <f t="shared" si="42"/>
        <v>0</v>
      </c>
    </row>
    <row r="257" spans="1:14" outlineLevel="1" x14ac:dyDescent="0.25">
      <c r="A257" s="29">
        <f t="shared" si="41"/>
        <v>251</v>
      </c>
      <c r="B257" s="201"/>
      <c r="C257" s="58" t="s">
        <v>310</v>
      </c>
      <c r="D257" s="53">
        <v>320</v>
      </c>
      <c r="E257" s="146">
        <v>0</v>
      </c>
      <c r="F257" s="146">
        <v>0</v>
      </c>
      <c r="G257" s="146">
        <v>0</v>
      </c>
      <c r="H257" s="146">
        <v>0</v>
      </c>
      <c r="I257" s="146">
        <v>0</v>
      </c>
      <c r="J257" s="146">
        <v>0</v>
      </c>
      <c r="K257" s="146">
        <v>0</v>
      </c>
      <c r="L257" s="146">
        <v>0</v>
      </c>
      <c r="M257" s="146">
        <f t="shared" si="42"/>
        <v>0</v>
      </c>
    </row>
    <row r="258" spans="1:14" ht="31.5" outlineLevel="1" x14ac:dyDescent="0.25">
      <c r="A258" s="29">
        <f t="shared" si="41"/>
        <v>252</v>
      </c>
      <c r="B258" s="201"/>
      <c r="C258" s="62" t="s">
        <v>311</v>
      </c>
      <c r="D258" s="63">
        <v>321</v>
      </c>
      <c r="E258" s="146">
        <v>0</v>
      </c>
      <c r="F258" s="146">
        <v>0</v>
      </c>
      <c r="G258" s="146">
        <v>0</v>
      </c>
      <c r="H258" s="146">
        <v>0</v>
      </c>
      <c r="I258" s="146">
        <v>0</v>
      </c>
      <c r="J258" s="146">
        <v>0</v>
      </c>
      <c r="K258" s="146">
        <v>0</v>
      </c>
      <c r="L258" s="146">
        <v>0</v>
      </c>
      <c r="M258" s="146">
        <f t="shared" si="42"/>
        <v>0</v>
      </c>
    </row>
    <row r="259" spans="1:14" outlineLevel="1" x14ac:dyDescent="0.25">
      <c r="A259" s="29">
        <f t="shared" si="41"/>
        <v>253</v>
      </c>
      <c r="B259" s="225"/>
      <c r="C259" s="227" t="s">
        <v>312</v>
      </c>
      <c r="D259" s="228"/>
      <c r="E259" s="147">
        <f t="shared" ref="E259:L259" si="45">SUM(E254:E258)</f>
        <v>1404.330803156221</v>
      </c>
      <c r="F259" s="147">
        <f t="shared" si="45"/>
        <v>477.16607362515379</v>
      </c>
      <c r="G259" s="147">
        <f t="shared" si="45"/>
        <v>101.52035042452974</v>
      </c>
      <c r="H259" s="147">
        <f t="shared" si="45"/>
        <v>24.082996609762688</v>
      </c>
      <c r="I259" s="147">
        <f t="shared" si="45"/>
        <v>11.888298580900663</v>
      </c>
      <c r="J259" s="147">
        <f t="shared" si="45"/>
        <v>23.531477603432243</v>
      </c>
      <c r="K259" s="147">
        <f t="shared" si="45"/>
        <v>0</v>
      </c>
      <c r="L259" s="147">
        <f t="shared" si="45"/>
        <v>0</v>
      </c>
      <c r="M259" s="147">
        <f t="shared" si="42"/>
        <v>2042.52</v>
      </c>
      <c r="N259" s="146"/>
    </row>
    <row r="260" spans="1:14" outlineLevel="1" x14ac:dyDescent="0.25">
      <c r="A260" s="29">
        <f t="shared" si="41"/>
        <v>254</v>
      </c>
      <c r="B260" s="225"/>
      <c r="C260" s="52" t="s">
        <v>313</v>
      </c>
      <c r="D260" s="81">
        <v>350.1</v>
      </c>
      <c r="E260" s="146">
        <v>941823.97011544614</v>
      </c>
      <c r="F260" s="146">
        <v>326610.00128150621</v>
      </c>
      <c r="G260" s="146">
        <v>76556.585565857633</v>
      </c>
      <c r="H260" s="146">
        <v>29005.144133450987</v>
      </c>
      <c r="I260" s="146">
        <v>8494.9251570981378</v>
      </c>
      <c r="J260" s="146">
        <v>31533.051079413792</v>
      </c>
      <c r="K260" s="146">
        <v>1629.6702903528937</v>
      </c>
      <c r="L260" s="146">
        <v>7498.5923768741895</v>
      </c>
      <c r="M260" s="146">
        <f t="shared" si="42"/>
        <v>1423151.9400000002</v>
      </c>
    </row>
    <row r="261" spans="1:14" outlineLevel="1" x14ac:dyDescent="0.25">
      <c r="A261" s="29">
        <f t="shared" si="41"/>
        <v>255</v>
      </c>
      <c r="B261" s="225"/>
      <c r="C261" s="68" t="s">
        <v>314</v>
      </c>
      <c r="D261" s="56">
        <v>350.2</v>
      </c>
      <c r="E261" s="146">
        <v>24537.586413962221</v>
      </c>
      <c r="F261" s="146">
        <v>8509.2558529030739</v>
      </c>
      <c r="G261" s="146">
        <v>1994.5487622807702</v>
      </c>
      <c r="H261" s="146">
        <v>755.67861214738741</v>
      </c>
      <c r="I261" s="146">
        <v>221.32050864758364</v>
      </c>
      <c r="J261" s="146">
        <v>821.53883348515444</v>
      </c>
      <c r="K261" s="146">
        <v>42.458226637509974</v>
      </c>
      <c r="L261" s="146">
        <v>195.36278993629236</v>
      </c>
      <c r="M261" s="146">
        <f t="shared" si="42"/>
        <v>37077.749999999985</v>
      </c>
    </row>
    <row r="262" spans="1:14" outlineLevel="1" x14ac:dyDescent="0.25">
      <c r="A262" s="29">
        <f t="shared" si="41"/>
        <v>256</v>
      </c>
      <c r="B262" s="225"/>
      <c r="C262" s="68" t="s">
        <v>308</v>
      </c>
      <c r="D262" s="56">
        <v>351</v>
      </c>
      <c r="E262" s="146">
        <v>825400.00985743525</v>
      </c>
      <c r="F262" s="146">
        <v>286235.97066046996</v>
      </c>
      <c r="G262" s="146">
        <v>67093.011524186251</v>
      </c>
      <c r="H262" s="146">
        <v>25419.661224732023</v>
      </c>
      <c r="I262" s="146">
        <v>7444.8214644053951</v>
      </c>
      <c r="J262" s="146">
        <v>27635.079906272498</v>
      </c>
      <c r="K262" s="146">
        <v>1428.2179222480031</v>
      </c>
      <c r="L262" s="146">
        <v>6571.6507735837022</v>
      </c>
      <c r="M262" s="146">
        <f t="shared" si="42"/>
        <v>1247228.4233333329</v>
      </c>
    </row>
    <row r="263" spans="1:14" x14ac:dyDescent="0.25">
      <c r="A263" s="29">
        <f t="shared" si="41"/>
        <v>257</v>
      </c>
      <c r="B263" s="225"/>
      <c r="C263" s="68" t="s">
        <v>315</v>
      </c>
      <c r="D263" s="56">
        <v>352</v>
      </c>
      <c r="E263" s="146">
        <v>13225296.368636884</v>
      </c>
      <c r="F263" s="146">
        <v>4586328.444559888</v>
      </c>
      <c r="G263" s="146">
        <v>1075024.1714014439</v>
      </c>
      <c r="H263" s="146">
        <v>407296.5220166333</v>
      </c>
      <c r="I263" s="146">
        <v>119287.58069115701</v>
      </c>
      <c r="J263" s="146">
        <v>442793.93938284856</v>
      </c>
      <c r="K263" s="146">
        <v>22884.183517263478</v>
      </c>
      <c r="L263" s="146">
        <v>105296.85979388094</v>
      </c>
      <c r="M263" s="146">
        <f t="shared" si="42"/>
        <v>19984208.069999997</v>
      </c>
    </row>
    <row r="264" spans="1:14" outlineLevel="1" x14ac:dyDescent="0.25">
      <c r="A264" s="29">
        <f t="shared" si="41"/>
        <v>258</v>
      </c>
      <c r="B264" s="225"/>
      <c r="C264" s="68" t="s">
        <v>316</v>
      </c>
      <c r="D264" s="56">
        <v>352.1</v>
      </c>
      <c r="E264" s="146">
        <v>0</v>
      </c>
      <c r="F264" s="146">
        <v>0</v>
      </c>
      <c r="G264" s="146">
        <v>0</v>
      </c>
      <c r="H264" s="146">
        <v>0</v>
      </c>
      <c r="I264" s="146">
        <v>0</v>
      </c>
      <c r="J264" s="146">
        <v>0</v>
      </c>
      <c r="K264" s="146">
        <v>0</v>
      </c>
      <c r="L264" s="146">
        <v>0</v>
      </c>
      <c r="M264" s="146">
        <f t="shared" si="42"/>
        <v>0</v>
      </c>
    </row>
    <row r="265" spans="1:14" outlineLevel="1" x14ac:dyDescent="0.25">
      <c r="A265" s="29">
        <f t="shared" si="41"/>
        <v>259</v>
      </c>
      <c r="B265" s="225"/>
      <c r="C265" s="68" t="s">
        <v>317</v>
      </c>
      <c r="D265" s="56">
        <v>352.2</v>
      </c>
      <c r="E265" s="146">
        <v>1163224.5487101811</v>
      </c>
      <c r="F265" s="146">
        <v>403388.30121125723</v>
      </c>
      <c r="G265" s="146">
        <v>94553.231305762267</v>
      </c>
      <c r="H265" s="146">
        <v>35823.568698056799</v>
      </c>
      <c r="I265" s="146">
        <v>10491.881493503502</v>
      </c>
      <c r="J265" s="146">
        <v>38945.726882285722</v>
      </c>
      <c r="K265" s="146">
        <v>2012.7672985534318</v>
      </c>
      <c r="L265" s="146">
        <v>9261.3344003995753</v>
      </c>
      <c r="M265" s="146">
        <f t="shared" si="42"/>
        <v>1757701.3599999994</v>
      </c>
    </row>
    <row r="266" spans="1:14" outlineLevel="1" x14ac:dyDescent="0.25">
      <c r="A266" s="29">
        <f t="shared" si="41"/>
        <v>260</v>
      </c>
      <c r="B266" s="225"/>
      <c r="C266" s="68" t="s">
        <v>318</v>
      </c>
      <c r="D266" s="56">
        <v>352.3</v>
      </c>
      <c r="E266" s="146">
        <v>2769865.2337530353</v>
      </c>
      <c r="F266" s="146">
        <v>960546.46754720737</v>
      </c>
      <c r="G266" s="146">
        <v>225149.74294794793</v>
      </c>
      <c r="H266" s="146">
        <v>85302.925901741284</v>
      </c>
      <c r="I266" s="146">
        <v>24983.222558134679</v>
      </c>
      <c r="J266" s="146">
        <v>92737.395384320815</v>
      </c>
      <c r="K266" s="146">
        <v>4792.7927329938157</v>
      </c>
      <c r="L266" s="146">
        <v>22053.049174617438</v>
      </c>
      <c r="M266" s="146">
        <f t="shared" si="42"/>
        <v>4185430.8299999991</v>
      </c>
    </row>
    <row r="267" spans="1:14" outlineLevel="1" x14ac:dyDescent="0.25">
      <c r="A267" s="29">
        <f t="shared" si="41"/>
        <v>261</v>
      </c>
      <c r="B267" s="225"/>
      <c r="C267" s="68" t="s">
        <v>319</v>
      </c>
      <c r="D267" s="56">
        <v>353</v>
      </c>
      <c r="E267" s="146">
        <v>2300813.8307781932</v>
      </c>
      <c r="F267" s="146">
        <v>797886.68802606501</v>
      </c>
      <c r="G267" s="146">
        <v>187022.68841754834</v>
      </c>
      <c r="H267" s="146">
        <v>70857.653769184457</v>
      </c>
      <c r="I267" s="146">
        <v>20752.541783876251</v>
      </c>
      <c r="J267" s="146">
        <v>77033.163682654325</v>
      </c>
      <c r="K267" s="146">
        <v>3981.1770167546706</v>
      </c>
      <c r="L267" s="146">
        <v>18318.566525722694</v>
      </c>
      <c r="M267" s="146">
        <f t="shared" si="42"/>
        <v>3476666.3099999991</v>
      </c>
    </row>
    <row r="268" spans="1:14" outlineLevel="1" x14ac:dyDescent="0.25">
      <c r="A268" s="29">
        <f t="shared" si="41"/>
        <v>262</v>
      </c>
      <c r="B268" s="225"/>
      <c r="C268" s="68" t="s">
        <v>320</v>
      </c>
      <c r="D268" s="56">
        <v>354</v>
      </c>
      <c r="E268" s="146">
        <v>16795140.952493098</v>
      </c>
      <c r="F268" s="146">
        <v>5824295.3907240815</v>
      </c>
      <c r="G268" s="146">
        <v>1365200.596097135</v>
      </c>
      <c r="H268" s="146">
        <v>517236.23471695528</v>
      </c>
      <c r="I268" s="146">
        <v>151486.33919017192</v>
      </c>
      <c r="J268" s="146">
        <v>562315.30980890419</v>
      </c>
      <c r="K268" s="146">
        <v>29061.207933805505</v>
      </c>
      <c r="L268" s="146">
        <v>133719.16611917925</v>
      </c>
      <c r="M268" s="146">
        <f t="shared" si="42"/>
        <v>25378455.197083328</v>
      </c>
    </row>
    <row r="269" spans="1:14" outlineLevel="1" x14ac:dyDescent="0.25">
      <c r="A269" s="29">
        <f t="shared" si="41"/>
        <v>263</v>
      </c>
      <c r="B269" s="225"/>
      <c r="C269" s="68" t="s">
        <v>321</v>
      </c>
      <c r="D269" s="56">
        <v>355</v>
      </c>
      <c r="E269" s="146">
        <v>1058842.3301356155</v>
      </c>
      <c r="F269" s="146">
        <v>367190.16055634659</v>
      </c>
      <c r="G269" s="146">
        <v>86068.475659886899</v>
      </c>
      <c r="H269" s="146">
        <v>32608.932639947616</v>
      </c>
      <c r="I269" s="146">
        <v>9550.3901292370974</v>
      </c>
      <c r="J269" s="146">
        <v>35450.923251740147</v>
      </c>
      <c r="K269" s="146">
        <v>1832.1511687354148</v>
      </c>
      <c r="L269" s="146">
        <v>8430.2664584905269</v>
      </c>
      <c r="M269" s="146">
        <f t="shared" si="42"/>
        <v>1599973.6300000001</v>
      </c>
    </row>
    <row r="270" spans="1:14" outlineLevel="1" x14ac:dyDescent="0.25">
      <c r="A270" s="29">
        <f t="shared" si="41"/>
        <v>264</v>
      </c>
      <c r="B270" s="225"/>
      <c r="C270" s="68" t="s">
        <v>322</v>
      </c>
      <c r="D270" s="56">
        <v>356</v>
      </c>
      <c r="E270" s="146">
        <v>1941347.0891992166</v>
      </c>
      <c r="F270" s="146">
        <v>673229.17595045164</v>
      </c>
      <c r="G270" s="146">
        <v>157803.27244069899</v>
      </c>
      <c r="H270" s="146">
        <v>59787.236173630838</v>
      </c>
      <c r="I270" s="146">
        <v>17510.276601556634</v>
      </c>
      <c r="J270" s="146">
        <v>64997.917730939065</v>
      </c>
      <c r="K270" s="146">
        <v>3359.1793954269697</v>
      </c>
      <c r="L270" s="146">
        <v>15456.572508078916</v>
      </c>
      <c r="M270" s="146">
        <f t="shared" si="42"/>
        <v>2933490.7199999997</v>
      </c>
    </row>
    <row r="271" spans="1:14" outlineLevel="1" x14ac:dyDescent="0.25">
      <c r="A271" s="29">
        <f t="shared" si="41"/>
        <v>265</v>
      </c>
      <c r="B271" s="225"/>
      <c r="C271" s="68" t="s">
        <v>310</v>
      </c>
      <c r="D271" s="82">
        <v>357</v>
      </c>
      <c r="E271" s="146">
        <v>354029.56277987326</v>
      </c>
      <c r="F271" s="146">
        <v>122771.98247465707</v>
      </c>
      <c r="G271" s="146">
        <v>28777.452449504217</v>
      </c>
      <c r="H271" s="146">
        <v>10902.97000476018</v>
      </c>
      <c r="I271" s="146">
        <v>3193.2237176407334</v>
      </c>
      <c r="J271" s="146">
        <v>11853.204676232512</v>
      </c>
      <c r="K271" s="146">
        <v>612.58948452783909</v>
      </c>
      <c r="L271" s="146">
        <v>2818.7044128042858</v>
      </c>
      <c r="M271" s="146">
        <f t="shared" si="42"/>
        <v>534959.69000000018</v>
      </c>
    </row>
    <row r="272" spans="1:14" ht="31.5" outlineLevel="1" x14ac:dyDescent="0.25">
      <c r="A272" s="29">
        <f t="shared" si="41"/>
        <v>266</v>
      </c>
      <c r="B272" s="225"/>
      <c r="C272" s="68" t="s">
        <v>323</v>
      </c>
      <c r="D272" s="82">
        <v>358</v>
      </c>
      <c r="E272" s="146">
        <v>0</v>
      </c>
      <c r="F272" s="146">
        <v>0</v>
      </c>
      <c r="G272" s="146">
        <v>0</v>
      </c>
      <c r="H272" s="146">
        <v>0</v>
      </c>
      <c r="I272" s="146">
        <v>0</v>
      </c>
      <c r="J272" s="146">
        <v>0</v>
      </c>
      <c r="K272" s="146">
        <v>0</v>
      </c>
      <c r="L272" s="146">
        <v>0</v>
      </c>
      <c r="M272" s="146">
        <f t="shared" si="42"/>
        <v>0</v>
      </c>
    </row>
    <row r="273" spans="1:16" outlineLevel="1" x14ac:dyDescent="0.25">
      <c r="A273" s="29">
        <f t="shared" si="41"/>
        <v>267</v>
      </c>
      <c r="B273" s="225"/>
      <c r="C273" s="229" t="s">
        <v>324</v>
      </c>
      <c r="D273" s="230"/>
      <c r="E273" s="147">
        <f t="shared" ref="E273:K273" si="46">SUM(E260:E272)</f>
        <v>41400321.482872933</v>
      </c>
      <c r="F273" s="147">
        <f t="shared" si="46"/>
        <v>14356991.838844832</v>
      </c>
      <c r="G273" s="147">
        <f t="shared" si="46"/>
        <v>3365243.7765722522</v>
      </c>
      <c r="H273" s="147">
        <f t="shared" si="46"/>
        <v>1274996.5278912403</v>
      </c>
      <c r="I273" s="147">
        <f t="shared" si="46"/>
        <v>373416.52329542889</v>
      </c>
      <c r="J273" s="147">
        <f t="shared" si="46"/>
        <v>1386117.2506190969</v>
      </c>
      <c r="K273" s="147">
        <f t="shared" si="46"/>
        <v>71636.394987299544</v>
      </c>
      <c r="L273" s="147">
        <f t="shared" ref="L273" si="47">SUM(L260:L272)</f>
        <v>329620.12533356785</v>
      </c>
      <c r="M273" s="147">
        <f t="shared" si="42"/>
        <v>62558343.920416661</v>
      </c>
      <c r="N273" s="146"/>
      <c r="P273" s="146"/>
    </row>
    <row r="274" spans="1:16" outlineLevel="1" x14ac:dyDescent="0.25">
      <c r="A274" s="29">
        <f t="shared" si="41"/>
        <v>268</v>
      </c>
      <c r="B274" s="225"/>
      <c r="C274" s="68" t="s">
        <v>307</v>
      </c>
      <c r="D274" s="53">
        <v>360</v>
      </c>
      <c r="E274" s="146">
        <v>1171973.486894082</v>
      </c>
      <c r="F274" s="146">
        <v>398215.28223775642</v>
      </c>
      <c r="G274" s="146">
        <v>84723.028798015832</v>
      </c>
      <c r="H274" s="146">
        <v>20098.279869790877</v>
      </c>
      <c r="I274" s="146">
        <v>9921.2882817797199</v>
      </c>
      <c r="J274" s="146">
        <v>19638.013918574292</v>
      </c>
      <c r="K274" s="146">
        <v>0</v>
      </c>
      <c r="L274" s="146">
        <v>0</v>
      </c>
      <c r="M274" s="146">
        <f t="shared" si="42"/>
        <v>1704569.379999999</v>
      </c>
    </row>
    <row r="275" spans="1:16" outlineLevel="1" x14ac:dyDescent="0.25">
      <c r="A275" s="29">
        <f t="shared" si="41"/>
        <v>269</v>
      </c>
      <c r="B275" s="225"/>
      <c r="C275" s="68" t="s">
        <v>308</v>
      </c>
      <c r="D275" s="53">
        <v>361</v>
      </c>
      <c r="E275" s="146">
        <v>2951343.5943901427</v>
      </c>
      <c r="F275" s="146">
        <v>1002812.8925811453</v>
      </c>
      <c r="G275" s="146">
        <v>213355.31147809472</v>
      </c>
      <c r="H275" s="146">
        <v>50612.85960415969</v>
      </c>
      <c r="I275" s="146">
        <v>24984.465046328191</v>
      </c>
      <c r="J275" s="146">
        <v>49453.786483453747</v>
      </c>
      <c r="K275" s="146">
        <v>0</v>
      </c>
      <c r="L275" s="146">
        <v>0</v>
      </c>
      <c r="M275" s="146">
        <f t="shared" si="42"/>
        <v>4292562.9095833246</v>
      </c>
    </row>
    <row r="276" spans="1:16" outlineLevel="1" x14ac:dyDescent="0.25">
      <c r="A276" s="29">
        <f t="shared" si="41"/>
        <v>270</v>
      </c>
      <c r="B276" s="225"/>
      <c r="C276" s="68" t="s">
        <v>325</v>
      </c>
      <c r="D276" s="53">
        <v>362</v>
      </c>
      <c r="E276" s="146">
        <v>3066245.2711012578</v>
      </c>
      <c r="F276" s="146">
        <v>1041854.3932061873</v>
      </c>
      <c r="G276" s="146">
        <v>221661.65814361096</v>
      </c>
      <c r="H276" s="146">
        <v>52583.318903685577</v>
      </c>
      <c r="I276" s="146">
        <v>25957.159967722644</v>
      </c>
      <c r="J276" s="146">
        <v>51379.120760853075</v>
      </c>
      <c r="K276" s="146">
        <v>0</v>
      </c>
      <c r="L276" s="146">
        <v>0</v>
      </c>
      <c r="M276" s="146">
        <f t="shared" si="42"/>
        <v>4459680.9220833173</v>
      </c>
    </row>
    <row r="277" spans="1:16" outlineLevel="1" x14ac:dyDescent="0.25">
      <c r="A277" s="29">
        <f t="shared" si="41"/>
        <v>271</v>
      </c>
      <c r="B277" s="225"/>
      <c r="C277" s="68" t="s">
        <v>322</v>
      </c>
      <c r="D277" s="53">
        <v>363</v>
      </c>
      <c r="E277" s="146">
        <v>2739903.3056011833</v>
      </c>
      <c r="F277" s="146">
        <v>930969.32681954384</v>
      </c>
      <c r="G277" s="146">
        <v>198070.10078309645</v>
      </c>
      <c r="H277" s="146">
        <v>46986.850869873386</v>
      </c>
      <c r="I277" s="146">
        <v>23194.526892507471</v>
      </c>
      <c r="J277" s="146">
        <v>45910.81611712819</v>
      </c>
      <c r="K277" s="146">
        <v>0</v>
      </c>
      <c r="L277" s="146">
        <v>0</v>
      </c>
      <c r="M277" s="146">
        <f t="shared" si="42"/>
        <v>3985034.927083333</v>
      </c>
    </row>
    <row r="278" spans="1:16" outlineLevel="1" x14ac:dyDescent="0.25">
      <c r="A278" s="29">
        <f t="shared" si="41"/>
        <v>272</v>
      </c>
      <c r="B278" s="225"/>
      <c r="C278" s="68" t="s">
        <v>326</v>
      </c>
      <c r="D278" s="54">
        <v>363.1</v>
      </c>
      <c r="E278" s="146">
        <v>0</v>
      </c>
      <c r="F278" s="146">
        <v>0</v>
      </c>
      <c r="G278" s="146">
        <v>0</v>
      </c>
      <c r="H278" s="146">
        <v>0</v>
      </c>
      <c r="I278" s="146">
        <v>0</v>
      </c>
      <c r="J278" s="146">
        <v>0</v>
      </c>
      <c r="K278" s="146">
        <v>0</v>
      </c>
      <c r="L278" s="146">
        <v>0</v>
      </c>
      <c r="M278" s="146">
        <f t="shared" si="42"/>
        <v>0</v>
      </c>
    </row>
    <row r="279" spans="1:16" outlineLevel="1" x14ac:dyDescent="0.25">
      <c r="A279" s="29">
        <f t="shared" si="41"/>
        <v>273</v>
      </c>
      <c r="B279" s="225"/>
      <c r="C279" s="68" t="s">
        <v>327</v>
      </c>
      <c r="D279" s="54">
        <v>363.2</v>
      </c>
      <c r="E279" s="146">
        <v>0</v>
      </c>
      <c r="F279" s="146">
        <v>0</v>
      </c>
      <c r="G279" s="146">
        <v>0</v>
      </c>
      <c r="H279" s="146">
        <v>0</v>
      </c>
      <c r="I279" s="146">
        <v>0</v>
      </c>
      <c r="J279" s="146">
        <v>0</v>
      </c>
      <c r="K279" s="146">
        <v>0</v>
      </c>
      <c r="L279" s="146">
        <v>0</v>
      </c>
      <c r="M279" s="146">
        <f t="shared" si="42"/>
        <v>0</v>
      </c>
    </row>
    <row r="280" spans="1:16" outlineLevel="1" x14ac:dyDescent="0.25">
      <c r="A280" s="29">
        <f t="shared" si="41"/>
        <v>274</v>
      </c>
      <c r="B280" s="225"/>
      <c r="C280" s="68" t="s">
        <v>328</v>
      </c>
      <c r="D280" s="54">
        <v>363.3</v>
      </c>
      <c r="E280" s="146">
        <v>0</v>
      </c>
      <c r="F280" s="146">
        <v>0</v>
      </c>
      <c r="G280" s="146">
        <v>0</v>
      </c>
      <c r="H280" s="146">
        <v>0</v>
      </c>
      <c r="I280" s="146">
        <v>0</v>
      </c>
      <c r="J280" s="146">
        <v>0</v>
      </c>
      <c r="K280" s="146">
        <v>0</v>
      </c>
      <c r="L280" s="146">
        <v>0</v>
      </c>
      <c r="M280" s="146">
        <f t="shared" si="42"/>
        <v>0</v>
      </c>
    </row>
    <row r="281" spans="1:16" outlineLevel="1" x14ac:dyDescent="0.25">
      <c r="A281" s="29">
        <f t="shared" si="41"/>
        <v>275</v>
      </c>
      <c r="B281" s="225"/>
      <c r="C281" s="68" t="s">
        <v>329</v>
      </c>
      <c r="D281" s="54">
        <v>363.4</v>
      </c>
      <c r="E281" s="146">
        <v>0</v>
      </c>
      <c r="F281" s="146">
        <v>0</v>
      </c>
      <c r="G281" s="146">
        <v>0</v>
      </c>
      <c r="H281" s="146">
        <v>0</v>
      </c>
      <c r="I281" s="146">
        <v>0</v>
      </c>
      <c r="J281" s="146">
        <v>0</v>
      </c>
      <c r="K281" s="146">
        <v>0</v>
      </c>
      <c r="L281" s="146">
        <v>0</v>
      </c>
      <c r="M281" s="146">
        <f t="shared" si="42"/>
        <v>0</v>
      </c>
    </row>
    <row r="282" spans="1:16" outlineLevel="1" x14ac:dyDescent="0.25">
      <c r="A282" s="29">
        <f t="shared" si="41"/>
        <v>276</v>
      </c>
      <c r="B282" s="225"/>
      <c r="C282" s="68" t="s">
        <v>330</v>
      </c>
      <c r="D282" s="54">
        <v>363.5</v>
      </c>
      <c r="E282" s="146">
        <v>0</v>
      </c>
      <c r="F282" s="146">
        <v>0</v>
      </c>
      <c r="G282" s="146">
        <v>0</v>
      </c>
      <c r="H282" s="146">
        <v>0</v>
      </c>
      <c r="I282" s="146">
        <v>0</v>
      </c>
      <c r="J282" s="146">
        <v>0</v>
      </c>
      <c r="K282" s="146">
        <v>0</v>
      </c>
      <c r="L282" s="146">
        <v>0</v>
      </c>
      <c r="M282" s="146">
        <f t="shared" si="42"/>
        <v>0</v>
      </c>
    </row>
    <row r="283" spans="1:16" outlineLevel="1" x14ac:dyDescent="0.25">
      <c r="A283" s="29">
        <f t="shared" si="41"/>
        <v>277</v>
      </c>
      <c r="B283" s="225"/>
      <c r="C283" s="68" t="s">
        <v>331</v>
      </c>
      <c r="D283" s="54">
        <v>363.6</v>
      </c>
      <c r="E283" s="146">
        <v>0</v>
      </c>
      <c r="F283" s="146">
        <v>0</v>
      </c>
      <c r="G283" s="146">
        <v>0</v>
      </c>
      <c r="H283" s="146">
        <v>0</v>
      </c>
      <c r="I283" s="146">
        <v>0</v>
      </c>
      <c r="J283" s="146">
        <v>0</v>
      </c>
      <c r="K283" s="146">
        <v>0</v>
      </c>
      <c r="L283" s="146">
        <v>0</v>
      </c>
      <c r="M283" s="146">
        <f t="shared" si="42"/>
        <v>0</v>
      </c>
    </row>
    <row r="284" spans="1:16" outlineLevel="1" x14ac:dyDescent="0.25">
      <c r="A284" s="29">
        <f t="shared" si="41"/>
        <v>278</v>
      </c>
      <c r="B284" s="225"/>
      <c r="C284" s="229" t="s">
        <v>332</v>
      </c>
      <c r="D284" s="230"/>
      <c r="E284" s="147">
        <f t="shared" ref="E284:L284" si="48">SUM(E274:E283)</f>
        <v>9929465.657986667</v>
      </c>
      <c r="F284" s="147">
        <f t="shared" si="48"/>
        <v>3373851.8948446326</v>
      </c>
      <c r="G284" s="147">
        <f t="shared" si="48"/>
        <v>717810.099202818</v>
      </c>
      <c r="H284" s="147">
        <f t="shared" si="48"/>
        <v>170281.30924750952</v>
      </c>
      <c r="I284" s="147">
        <f t="shared" si="48"/>
        <v>84057.44018833802</v>
      </c>
      <c r="J284" s="147">
        <f t="shared" si="48"/>
        <v>166381.73728000929</v>
      </c>
      <c r="K284" s="147">
        <f t="shared" si="48"/>
        <v>0</v>
      </c>
      <c r="L284" s="147">
        <f t="shared" si="48"/>
        <v>0</v>
      </c>
      <c r="M284" s="147">
        <f t="shared" si="42"/>
        <v>14441848.138749972</v>
      </c>
      <c r="N284" s="146"/>
    </row>
    <row r="285" spans="1:16" outlineLevel="1" x14ac:dyDescent="0.25">
      <c r="A285" s="29">
        <f t="shared" si="41"/>
        <v>279</v>
      </c>
      <c r="B285" s="225"/>
      <c r="C285" s="68" t="s">
        <v>333</v>
      </c>
      <c r="D285" s="54">
        <v>364.1</v>
      </c>
      <c r="E285" s="146">
        <v>0</v>
      </c>
      <c r="F285" s="146">
        <v>0</v>
      </c>
      <c r="G285" s="146">
        <v>0</v>
      </c>
      <c r="H285" s="146">
        <v>0</v>
      </c>
      <c r="I285" s="146">
        <v>0</v>
      </c>
      <c r="J285" s="146">
        <v>0</v>
      </c>
      <c r="K285" s="146">
        <v>0</v>
      </c>
      <c r="L285" s="146">
        <v>0</v>
      </c>
      <c r="M285" s="146">
        <f t="shared" si="42"/>
        <v>0</v>
      </c>
    </row>
    <row r="286" spans="1:16" outlineLevel="1" x14ac:dyDescent="0.25">
      <c r="A286" s="29">
        <f t="shared" si="41"/>
        <v>280</v>
      </c>
      <c r="B286" s="225"/>
      <c r="C286" s="68" t="s">
        <v>334</v>
      </c>
      <c r="D286" s="54">
        <v>364.2</v>
      </c>
      <c r="E286" s="146">
        <v>0</v>
      </c>
      <c r="F286" s="146">
        <v>0</v>
      </c>
      <c r="G286" s="146">
        <v>0</v>
      </c>
      <c r="H286" s="146">
        <v>0</v>
      </c>
      <c r="I286" s="146">
        <v>0</v>
      </c>
      <c r="J286" s="146">
        <v>0</v>
      </c>
      <c r="K286" s="146">
        <v>0</v>
      </c>
      <c r="L286" s="146">
        <v>0</v>
      </c>
      <c r="M286" s="146">
        <f t="shared" si="42"/>
        <v>0</v>
      </c>
    </row>
    <row r="287" spans="1:16" outlineLevel="1" x14ac:dyDescent="0.25">
      <c r="A287" s="29">
        <f t="shared" si="41"/>
        <v>281</v>
      </c>
      <c r="B287" s="225"/>
      <c r="C287" s="68" t="s">
        <v>335</v>
      </c>
      <c r="D287" s="54">
        <v>364.3</v>
      </c>
      <c r="E287" s="146">
        <v>0</v>
      </c>
      <c r="F287" s="146">
        <v>0</v>
      </c>
      <c r="G287" s="146">
        <v>0</v>
      </c>
      <c r="H287" s="146">
        <v>0</v>
      </c>
      <c r="I287" s="146">
        <v>0</v>
      </c>
      <c r="J287" s="146">
        <v>0</v>
      </c>
      <c r="K287" s="146">
        <v>0</v>
      </c>
      <c r="L287" s="146">
        <v>0</v>
      </c>
      <c r="M287" s="146">
        <f t="shared" si="42"/>
        <v>0</v>
      </c>
    </row>
    <row r="288" spans="1:16" outlineLevel="1" x14ac:dyDescent="0.25">
      <c r="A288" s="29">
        <f t="shared" si="41"/>
        <v>282</v>
      </c>
      <c r="B288" s="225"/>
      <c r="C288" s="68" t="s">
        <v>336</v>
      </c>
      <c r="D288" s="54">
        <v>364.4</v>
      </c>
      <c r="E288" s="146">
        <v>667320.89558769134</v>
      </c>
      <c r="F288" s="146">
        <v>226743.50721350498</v>
      </c>
      <c r="G288" s="146">
        <v>48241.234197393831</v>
      </c>
      <c r="H288" s="146">
        <v>11443.946703969281</v>
      </c>
      <c r="I288" s="146">
        <v>5649.1747088296188</v>
      </c>
      <c r="J288" s="146">
        <v>11181.871588611206</v>
      </c>
      <c r="K288" s="146">
        <v>0</v>
      </c>
      <c r="L288" s="146">
        <v>0</v>
      </c>
      <c r="M288" s="146">
        <f t="shared" si="42"/>
        <v>970580.63000000024</v>
      </c>
    </row>
    <row r="289" spans="1:14" outlineLevel="1" x14ac:dyDescent="0.25">
      <c r="A289" s="29">
        <f t="shared" si="41"/>
        <v>283</v>
      </c>
      <c r="B289" s="225"/>
      <c r="C289" s="68" t="s">
        <v>329</v>
      </c>
      <c r="D289" s="54">
        <v>364.5</v>
      </c>
      <c r="E289" s="146">
        <v>0</v>
      </c>
      <c r="F289" s="146">
        <v>0</v>
      </c>
      <c r="G289" s="146">
        <v>0</v>
      </c>
      <c r="H289" s="146">
        <v>0</v>
      </c>
      <c r="I289" s="146">
        <v>0</v>
      </c>
      <c r="J289" s="146">
        <v>0</v>
      </c>
      <c r="K289" s="146">
        <v>0</v>
      </c>
      <c r="L289" s="146">
        <v>0</v>
      </c>
      <c r="M289" s="146">
        <f t="shared" si="42"/>
        <v>0</v>
      </c>
    </row>
    <row r="290" spans="1:14" outlineLevel="1" x14ac:dyDescent="0.25">
      <c r="A290" s="29">
        <f t="shared" si="41"/>
        <v>284</v>
      </c>
      <c r="B290" s="225"/>
      <c r="C290" s="68" t="s">
        <v>337</v>
      </c>
      <c r="D290" s="54">
        <v>364.6</v>
      </c>
      <c r="E290" s="146">
        <v>0</v>
      </c>
      <c r="F290" s="146">
        <v>0</v>
      </c>
      <c r="G290" s="146">
        <v>0</v>
      </c>
      <c r="H290" s="146">
        <v>0</v>
      </c>
      <c r="I290" s="146">
        <v>0</v>
      </c>
      <c r="J290" s="146">
        <v>0</v>
      </c>
      <c r="K290" s="146">
        <v>0</v>
      </c>
      <c r="L290" s="146">
        <v>0</v>
      </c>
      <c r="M290" s="146">
        <f t="shared" si="42"/>
        <v>0</v>
      </c>
    </row>
    <row r="291" spans="1:14" outlineLevel="1" x14ac:dyDescent="0.25">
      <c r="A291" s="29">
        <f t="shared" si="41"/>
        <v>285</v>
      </c>
      <c r="B291" s="225"/>
      <c r="C291" s="68" t="s">
        <v>338</v>
      </c>
      <c r="D291" s="54">
        <v>364.7</v>
      </c>
      <c r="E291" s="146">
        <v>0</v>
      </c>
      <c r="F291" s="146">
        <v>0</v>
      </c>
      <c r="G291" s="146">
        <v>0</v>
      </c>
      <c r="H291" s="146">
        <v>0</v>
      </c>
      <c r="I291" s="146">
        <v>0</v>
      </c>
      <c r="J291" s="146">
        <v>0</v>
      </c>
      <c r="K291" s="146">
        <v>0</v>
      </c>
      <c r="L291" s="146">
        <v>0</v>
      </c>
      <c r="M291" s="146">
        <f t="shared" si="42"/>
        <v>0</v>
      </c>
    </row>
    <row r="292" spans="1:14" outlineLevel="1" x14ac:dyDescent="0.25">
      <c r="A292" s="29">
        <f t="shared" si="41"/>
        <v>286</v>
      </c>
      <c r="B292" s="225"/>
      <c r="C292" s="68" t="s">
        <v>330</v>
      </c>
      <c r="D292" s="54">
        <v>364.8</v>
      </c>
      <c r="E292" s="146">
        <v>0</v>
      </c>
      <c r="F292" s="146">
        <v>0</v>
      </c>
      <c r="G292" s="146">
        <v>0</v>
      </c>
      <c r="H292" s="146">
        <v>0</v>
      </c>
      <c r="I292" s="146">
        <v>0</v>
      </c>
      <c r="J292" s="146">
        <v>0</v>
      </c>
      <c r="K292" s="146">
        <v>0</v>
      </c>
      <c r="L292" s="146">
        <v>0</v>
      </c>
      <c r="M292" s="146">
        <f t="shared" si="42"/>
        <v>0</v>
      </c>
    </row>
    <row r="293" spans="1:14" outlineLevel="1" x14ac:dyDescent="0.25">
      <c r="A293" s="29">
        <f t="shared" si="41"/>
        <v>287</v>
      </c>
      <c r="B293" s="225"/>
      <c r="C293" s="68" t="s">
        <v>339</v>
      </c>
      <c r="D293" s="54">
        <v>364.9</v>
      </c>
      <c r="E293" s="146">
        <v>2225765.0960567235</v>
      </c>
      <c r="F293" s="146">
        <v>756274.51118378271</v>
      </c>
      <c r="G293" s="146">
        <v>160902.58221675517</v>
      </c>
      <c r="H293" s="146">
        <v>38169.847974558215</v>
      </c>
      <c r="I293" s="146">
        <v>18842.113249527461</v>
      </c>
      <c r="J293" s="146">
        <v>37295.729318652302</v>
      </c>
      <c r="K293" s="146">
        <v>0</v>
      </c>
      <c r="L293" s="146">
        <v>0</v>
      </c>
      <c r="M293" s="146">
        <f t="shared" si="42"/>
        <v>3237249.8799999994</v>
      </c>
    </row>
    <row r="294" spans="1:14" outlineLevel="1" x14ac:dyDescent="0.25">
      <c r="A294" s="29">
        <f t="shared" si="41"/>
        <v>288</v>
      </c>
      <c r="B294" s="225"/>
      <c r="C294" s="229" t="s">
        <v>340</v>
      </c>
      <c r="D294" s="230"/>
      <c r="E294" s="147">
        <f t="shared" ref="E294:L294" si="49">SUM(E285:E293)</f>
        <v>2893085.9916444151</v>
      </c>
      <c r="F294" s="147">
        <f t="shared" si="49"/>
        <v>983018.0183972877</v>
      </c>
      <c r="G294" s="147">
        <f t="shared" si="49"/>
        <v>209143.81641414901</v>
      </c>
      <c r="H294" s="147">
        <f t="shared" si="49"/>
        <v>49613.794678527498</v>
      </c>
      <c r="I294" s="147">
        <f t="shared" si="49"/>
        <v>24491.287958357079</v>
      </c>
      <c r="J294" s="147">
        <f t="shared" si="49"/>
        <v>48477.600907263506</v>
      </c>
      <c r="K294" s="147">
        <f t="shared" si="49"/>
        <v>0</v>
      </c>
      <c r="L294" s="147">
        <f t="shared" si="49"/>
        <v>0</v>
      </c>
      <c r="M294" s="147">
        <f t="shared" si="42"/>
        <v>4207830.51</v>
      </c>
      <c r="N294" s="146"/>
    </row>
    <row r="295" spans="1:14" outlineLevel="1" x14ac:dyDescent="0.25">
      <c r="A295" s="29">
        <f t="shared" si="41"/>
        <v>289</v>
      </c>
      <c r="B295" s="225"/>
      <c r="C295" s="68" t="s">
        <v>307</v>
      </c>
      <c r="D295" s="54">
        <v>365.1</v>
      </c>
      <c r="M295" s="2">
        <f t="shared" si="42"/>
        <v>0</v>
      </c>
    </row>
    <row r="296" spans="1:14" outlineLevel="1" x14ac:dyDescent="0.25">
      <c r="A296" s="29">
        <f t="shared" si="41"/>
        <v>290</v>
      </c>
      <c r="B296" s="225"/>
      <c r="C296" s="68" t="s">
        <v>314</v>
      </c>
      <c r="D296" s="54">
        <v>365.2</v>
      </c>
      <c r="M296" s="2">
        <f t="shared" si="42"/>
        <v>0</v>
      </c>
    </row>
    <row r="297" spans="1:14" outlineLevel="1" x14ac:dyDescent="0.25">
      <c r="A297" s="29">
        <f t="shared" si="41"/>
        <v>291</v>
      </c>
      <c r="B297" s="225"/>
      <c r="C297" s="68" t="s">
        <v>308</v>
      </c>
      <c r="D297" s="53">
        <v>366</v>
      </c>
      <c r="M297" s="2">
        <f t="shared" si="42"/>
        <v>0</v>
      </c>
    </row>
    <row r="298" spans="1:14" x14ac:dyDescent="0.25">
      <c r="A298" s="29">
        <f t="shared" si="41"/>
        <v>292</v>
      </c>
      <c r="B298" s="225"/>
      <c r="C298" s="68" t="s">
        <v>341</v>
      </c>
      <c r="D298" s="53">
        <v>367</v>
      </c>
      <c r="M298" s="2">
        <f t="shared" si="42"/>
        <v>0</v>
      </c>
    </row>
    <row r="299" spans="1:14" outlineLevel="1" x14ac:dyDescent="0.25">
      <c r="A299" s="29">
        <f t="shared" si="41"/>
        <v>293</v>
      </c>
      <c r="B299" s="225"/>
      <c r="C299" s="68" t="s">
        <v>320</v>
      </c>
      <c r="D299" s="53">
        <v>368</v>
      </c>
      <c r="M299" s="2">
        <f t="shared" si="42"/>
        <v>0</v>
      </c>
    </row>
    <row r="300" spans="1:14" outlineLevel="1" x14ac:dyDescent="0.25">
      <c r="A300" s="29">
        <f t="shared" si="41"/>
        <v>294</v>
      </c>
      <c r="B300" s="225"/>
      <c r="C300" s="68" t="s">
        <v>342</v>
      </c>
      <c r="D300" s="53">
        <v>369</v>
      </c>
      <c r="M300" s="2">
        <f t="shared" si="42"/>
        <v>0</v>
      </c>
    </row>
    <row r="301" spans="1:14" ht="14.45" customHeight="1" outlineLevel="1" x14ac:dyDescent="0.25">
      <c r="A301" s="29">
        <f t="shared" si="41"/>
        <v>295</v>
      </c>
      <c r="B301" s="225"/>
      <c r="C301" s="68" t="s">
        <v>343</v>
      </c>
      <c r="D301" s="53">
        <v>370</v>
      </c>
      <c r="M301" s="2">
        <f t="shared" si="42"/>
        <v>0</v>
      </c>
    </row>
    <row r="302" spans="1:14" ht="14.45" customHeight="1" outlineLevel="1" x14ac:dyDescent="0.25">
      <c r="A302" s="29">
        <f t="shared" si="41"/>
        <v>296</v>
      </c>
      <c r="B302" s="225"/>
      <c r="C302" s="68" t="s">
        <v>310</v>
      </c>
      <c r="D302" s="53">
        <v>371</v>
      </c>
      <c r="M302" s="2">
        <f t="shared" si="42"/>
        <v>0</v>
      </c>
    </row>
    <row r="303" spans="1:14" ht="14.45" customHeight="1" outlineLevel="1" x14ac:dyDescent="0.25">
      <c r="A303" s="29">
        <f t="shared" si="41"/>
        <v>297</v>
      </c>
      <c r="B303" s="225"/>
      <c r="C303" s="68" t="s">
        <v>344</v>
      </c>
      <c r="D303" s="53">
        <v>372</v>
      </c>
      <c r="M303" s="2">
        <f t="shared" si="42"/>
        <v>0</v>
      </c>
    </row>
    <row r="304" spans="1:14" ht="14.45" customHeight="1" outlineLevel="1" x14ac:dyDescent="0.25">
      <c r="A304" s="29">
        <f t="shared" si="41"/>
        <v>298</v>
      </c>
      <c r="B304" s="225"/>
      <c r="C304" s="229" t="s">
        <v>345</v>
      </c>
      <c r="D304" s="230"/>
      <c r="E304" s="147">
        <f t="shared" ref="E304:L304" si="50">SUM(E295:E303)</f>
        <v>0</v>
      </c>
      <c r="F304" s="147">
        <f t="shared" si="50"/>
        <v>0</v>
      </c>
      <c r="G304" s="147">
        <f t="shared" si="50"/>
        <v>0</v>
      </c>
      <c r="H304" s="147">
        <f t="shared" si="50"/>
        <v>0</v>
      </c>
      <c r="I304" s="147">
        <f t="shared" si="50"/>
        <v>0</v>
      </c>
      <c r="J304" s="147">
        <f t="shared" si="50"/>
        <v>0</v>
      </c>
      <c r="K304" s="147">
        <f t="shared" si="50"/>
        <v>0</v>
      </c>
      <c r="L304" s="147">
        <f t="shared" si="50"/>
        <v>0</v>
      </c>
      <c r="M304" s="147">
        <f t="shared" si="42"/>
        <v>0</v>
      </c>
    </row>
    <row r="305" spans="1:13" ht="14.45" customHeight="1" outlineLevel="1" x14ac:dyDescent="0.25">
      <c r="A305" s="29">
        <f t="shared" si="41"/>
        <v>299</v>
      </c>
      <c r="B305" s="225"/>
      <c r="C305" s="68" t="s">
        <v>307</v>
      </c>
      <c r="D305" s="53">
        <v>374</v>
      </c>
      <c r="E305" s="146">
        <v>6174317.7631752929</v>
      </c>
      <c r="F305" s="146">
        <v>2382538.7639209311</v>
      </c>
      <c r="G305" s="146">
        <v>653537.71034615638</v>
      </c>
      <c r="H305" s="146">
        <v>230094.21672436717</v>
      </c>
      <c r="I305" s="146">
        <v>20562.504924781409</v>
      </c>
      <c r="J305" s="146">
        <v>149042.64431436418</v>
      </c>
      <c r="K305" s="146">
        <v>23785.923353216011</v>
      </c>
      <c r="L305" s="146">
        <v>9372.2232408930322</v>
      </c>
      <c r="M305" s="146">
        <f t="shared" si="42"/>
        <v>9643251.7500000019</v>
      </c>
    </row>
    <row r="306" spans="1:13" ht="14.45" customHeight="1" outlineLevel="1" x14ac:dyDescent="0.25">
      <c r="A306" s="29">
        <f t="shared" si="41"/>
        <v>300</v>
      </c>
      <c r="B306" s="225"/>
      <c r="C306" s="68" t="s">
        <v>548</v>
      </c>
      <c r="D306" s="54">
        <v>374.2</v>
      </c>
      <c r="E306" s="146">
        <v>9085851.2243495677</v>
      </c>
      <c r="F306" s="146">
        <v>3506038.0070394371</v>
      </c>
      <c r="G306" s="146">
        <v>961717.00801053445</v>
      </c>
      <c r="H306" s="146">
        <v>338596.40869304782</v>
      </c>
      <c r="I306" s="146">
        <v>30258.867086626655</v>
      </c>
      <c r="J306" s="146">
        <v>219324.52203877878</v>
      </c>
      <c r="K306" s="146">
        <v>35002.306183535344</v>
      </c>
      <c r="L306" s="146">
        <v>13791.746598469948</v>
      </c>
      <c r="M306" s="146">
        <f t="shared" ref="M306" si="51">SUM(E306:L306)</f>
        <v>14190580.089999996</v>
      </c>
    </row>
    <row r="307" spans="1:13" ht="14.45" customHeight="1" outlineLevel="1" x14ac:dyDescent="0.25">
      <c r="A307" s="29">
        <f t="shared" si="41"/>
        <v>301</v>
      </c>
      <c r="B307" s="225"/>
      <c r="C307" s="68" t="s">
        <v>308</v>
      </c>
      <c r="D307" s="53">
        <v>375</v>
      </c>
      <c r="E307" s="146">
        <v>12821908.213538675</v>
      </c>
      <c r="F307" s="146">
        <v>4947703.4577633496</v>
      </c>
      <c r="G307" s="146">
        <v>1357170.2749285174</v>
      </c>
      <c r="H307" s="146">
        <v>477825.57368551672</v>
      </c>
      <c r="I307" s="146">
        <v>42701.163253767401</v>
      </c>
      <c r="J307" s="146">
        <v>309509.67841329327</v>
      </c>
      <c r="K307" s="146">
        <v>49395.080996342796</v>
      </c>
      <c r="L307" s="146">
        <v>19462.844440601675</v>
      </c>
      <c r="M307" s="146">
        <f t="shared" si="42"/>
        <v>20025676.287020061</v>
      </c>
    </row>
    <row r="308" spans="1:13" ht="14.45" customHeight="1" outlineLevel="1" x14ac:dyDescent="0.25">
      <c r="A308" s="29">
        <f t="shared" si="41"/>
        <v>302</v>
      </c>
      <c r="B308" s="225"/>
      <c r="C308" s="68" t="s">
        <v>341</v>
      </c>
      <c r="D308" s="53">
        <v>376</v>
      </c>
      <c r="E308" s="146">
        <v>1606710758.4422109</v>
      </c>
      <c r="F308" s="146">
        <v>619995732.5210129</v>
      </c>
      <c r="G308" s="146">
        <v>170066736.20258367</v>
      </c>
      <c r="H308" s="146">
        <v>59876227.244295552</v>
      </c>
      <c r="I308" s="146">
        <v>5350874.2423675712</v>
      </c>
      <c r="J308" s="146">
        <v>38784596.010719784</v>
      </c>
      <c r="K308" s="146">
        <v>6189687.7382999994</v>
      </c>
      <c r="L308" s="146">
        <v>2438885.1512431367</v>
      </c>
      <c r="M308" s="146">
        <f t="shared" si="42"/>
        <v>2509413497.5527339</v>
      </c>
    </row>
    <row r="309" spans="1:13" ht="14.45" customHeight="1" x14ac:dyDescent="0.25">
      <c r="A309" s="29">
        <f t="shared" si="41"/>
        <v>303</v>
      </c>
      <c r="B309" s="225"/>
      <c r="C309" s="68" t="s">
        <v>320</v>
      </c>
      <c r="D309" s="53">
        <v>377</v>
      </c>
      <c r="E309" s="146">
        <v>0</v>
      </c>
      <c r="F309" s="146">
        <v>0</v>
      </c>
      <c r="G309" s="146">
        <v>0</v>
      </c>
      <c r="H309" s="146">
        <v>0</v>
      </c>
      <c r="I309" s="146">
        <v>0</v>
      </c>
      <c r="J309" s="146">
        <v>0</v>
      </c>
      <c r="K309" s="146">
        <v>0</v>
      </c>
      <c r="L309" s="146">
        <v>0</v>
      </c>
      <c r="M309" s="146">
        <f t="shared" si="42"/>
        <v>0</v>
      </c>
    </row>
    <row r="310" spans="1:13" ht="31.5" outlineLevel="1" x14ac:dyDescent="0.25">
      <c r="A310" s="29">
        <f t="shared" si="41"/>
        <v>304</v>
      </c>
      <c r="B310" s="225"/>
      <c r="C310" s="68" t="s">
        <v>347</v>
      </c>
      <c r="D310" s="53">
        <v>378</v>
      </c>
      <c r="E310" s="146">
        <v>92083687.439531833</v>
      </c>
      <c r="F310" s="146">
        <v>35533149.291078188</v>
      </c>
      <c r="G310" s="146">
        <v>9746852.1313217375</v>
      </c>
      <c r="H310" s="146">
        <v>3431621.8806973295</v>
      </c>
      <c r="I310" s="146">
        <v>306668.90644346131</v>
      </c>
      <c r="J310" s="146">
        <v>2222819.8807745078</v>
      </c>
      <c r="K310" s="146">
        <v>1457613.1805200002</v>
      </c>
      <c r="L310" s="146">
        <v>139777.20432128789</v>
      </c>
      <c r="M310" s="146">
        <f t="shared" si="42"/>
        <v>144922189.91468832</v>
      </c>
    </row>
    <row r="311" spans="1:13" ht="31.5" outlineLevel="1" x14ac:dyDescent="0.25">
      <c r="A311" s="29">
        <f t="shared" si="41"/>
        <v>305</v>
      </c>
      <c r="B311" s="225"/>
      <c r="C311" s="68" t="s">
        <v>348</v>
      </c>
      <c r="D311" s="53">
        <v>379</v>
      </c>
      <c r="E311" s="146">
        <v>0</v>
      </c>
      <c r="F311" s="146">
        <v>0</v>
      </c>
      <c r="G311" s="146">
        <v>0</v>
      </c>
      <c r="H311" s="146">
        <v>0</v>
      </c>
      <c r="I311" s="146">
        <v>0</v>
      </c>
      <c r="J311" s="146">
        <v>0</v>
      </c>
      <c r="K311" s="146">
        <v>0</v>
      </c>
      <c r="L311" s="146">
        <v>0</v>
      </c>
      <c r="M311" s="146">
        <f t="shared" si="42"/>
        <v>0</v>
      </c>
    </row>
    <row r="312" spans="1:13" outlineLevel="1" x14ac:dyDescent="0.25">
      <c r="A312" s="29">
        <f t="shared" si="41"/>
        <v>306</v>
      </c>
      <c r="B312" s="225"/>
      <c r="C312" s="68" t="s">
        <v>349</v>
      </c>
      <c r="D312" s="53">
        <v>380</v>
      </c>
      <c r="E312" s="146">
        <v>760012403.10327852</v>
      </c>
      <c r="F312" s="146">
        <v>732280138.71836877</v>
      </c>
      <c r="G312" s="146">
        <v>11207513.279343177</v>
      </c>
      <c r="H312" s="146">
        <v>13719578.355436118</v>
      </c>
      <c r="I312" s="146">
        <v>953218.14604003076</v>
      </c>
      <c r="J312" s="146">
        <v>850047.67550407234</v>
      </c>
      <c r="K312" s="146">
        <v>472514.04521724221</v>
      </c>
      <c r="L312" s="146">
        <v>2499684.4388954025</v>
      </c>
      <c r="M312" s="146">
        <f t="shared" si="42"/>
        <v>1521995097.7620831</v>
      </c>
    </row>
    <row r="313" spans="1:13" outlineLevel="1" x14ac:dyDescent="0.25">
      <c r="A313" s="29">
        <f t="shared" si="41"/>
        <v>307</v>
      </c>
      <c r="B313" s="225"/>
      <c r="C313" s="68" t="s">
        <v>350</v>
      </c>
      <c r="D313" s="53">
        <v>381</v>
      </c>
      <c r="E313" s="146">
        <v>137200231.20239827</v>
      </c>
      <c r="F313" s="146">
        <v>40104181.425520942</v>
      </c>
      <c r="G313" s="146">
        <v>691853.14917510992</v>
      </c>
      <c r="H313" s="146">
        <v>6062.1885736166405</v>
      </c>
      <c r="I313" s="146">
        <v>82944.355715364261</v>
      </c>
      <c r="J313" s="146">
        <v>0</v>
      </c>
      <c r="K313" s="146">
        <v>0</v>
      </c>
      <c r="L313" s="146">
        <v>0</v>
      </c>
      <c r="M313" s="146">
        <f t="shared" si="42"/>
        <v>178085272.3213833</v>
      </c>
    </row>
    <row r="314" spans="1:13" outlineLevel="1" x14ac:dyDescent="0.25">
      <c r="A314" s="29">
        <f t="shared" si="41"/>
        <v>308</v>
      </c>
      <c r="B314" s="225"/>
      <c r="C314" s="68" t="s">
        <v>351</v>
      </c>
      <c r="D314" s="53">
        <v>382</v>
      </c>
      <c r="E314" s="146">
        <v>219783898.67001221</v>
      </c>
      <c r="F314" s="146">
        <v>17233560.322859392</v>
      </c>
      <c r="G314" s="146">
        <v>119558.89222994624</v>
      </c>
      <c r="H314" s="146">
        <v>990.13575345711172</v>
      </c>
      <c r="I314" s="146">
        <v>12871.764794942452</v>
      </c>
      <c r="J314" s="146">
        <v>0</v>
      </c>
      <c r="K314" s="146">
        <v>0</v>
      </c>
      <c r="L314" s="146">
        <v>0</v>
      </c>
      <c r="M314" s="146">
        <f t="shared" si="42"/>
        <v>237150879.78564993</v>
      </c>
    </row>
    <row r="315" spans="1:13" outlineLevel="1" x14ac:dyDescent="0.25">
      <c r="A315" s="29">
        <f t="shared" ref="A315:A378" si="52">A314+1</f>
        <v>309</v>
      </c>
      <c r="B315" s="225"/>
      <c r="C315" s="68" t="s">
        <v>352</v>
      </c>
      <c r="D315" s="53">
        <v>383</v>
      </c>
      <c r="E315" s="146">
        <v>15638073.092318147</v>
      </c>
      <c r="F315" s="146">
        <v>4571071.892107144</v>
      </c>
      <c r="G315" s="146">
        <v>78857.37524735117</v>
      </c>
      <c r="H315" s="146">
        <v>690.96784446217305</v>
      </c>
      <c r="I315" s="146">
        <v>9453.9920662278691</v>
      </c>
      <c r="J315" s="146">
        <v>0</v>
      </c>
      <c r="K315" s="146">
        <v>0</v>
      </c>
      <c r="L315" s="146">
        <v>0</v>
      </c>
      <c r="M315" s="146">
        <f t="shared" si="42"/>
        <v>20298147.319583334</v>
      </c>
    </row>
    <row r="316" spans="1:13" outlineLevel="1" x14ac:dyDescent="0.25">
      <c r="A316" s="29">
        <f t="shared" si="52"/>
        <v>310</v>
      </c>
      <c r="B316" s="225"/>
      <c r="C316" s="68" t="s">
        <v>353</v>
      </c>
      <c r="D316" s="53">
        <v>384</v>
      </c>
      <c r="E316" s="146">
        <v>64305157.103209868</v>
      </c>
      <c r="F316" s="146">
        <v>18796657.006061047</v>
      </c>
      <c r="G316" s="146">
        <v>324268.58949256816</v>
      </c>
      <c r="H316" s="146">
        <v>2841.3216595868789</v>
      </c>
      <c r="I316" s="146">
        <v>38875.66207692941</v>
      </c>
      <c r="J316" s="146">
        <v>0</v>
      </c>
      <c r="K316" s="146">
        <v>0</v>
      </c>
      <c r="L316" s="146">
        <v>0</v>
      </c>
      <c r="M316" s="146">
        <f t="shared" ref="M316:M380" si="53">SUM(E316:L316)</f>
        <v>83467799.682500005</v>
      </c>
    </row>
    <row r="317" spans="1:13" ht="31.5" outlineLevel="1" x14ac:dyDescent="0.25">
      <c r="A317" s="29">
        <f t="shared" si="52"/>
        <v>311</v>
      </c>
      <c r="B317" s="225"/>
      <c r="C317" s="68" t="s">
        <v>354</v>
      </c>
      <c r="D317" s="53">
        <v>385</v>
      </c>
      <c r="E317" s="146">
        <v>226070.7541518865</v>
      </c>
      <c r="F317" s="146">
        <v>27595662.702229712</v>
      </c>
      <c r="G317" s="146">
        <v>12429631.488866234</v>
      </c>
      <c r="H317" s="146">
        <v>6141155.6993762758</v>
      </c>
      <c r="I317" s="146">
        <v>1163385.1632015016</v>
      </c>
      <c r="J317" s="146">
        <v>1548274.2002401822</v>
      </c>
      <c r="K317" s="146">
        <v>73857.975048442255</v>
      </c>
      <c r="L317" s="146">
        <v>73857.975048442255</v>
      </c>
      <c r="M317" s="146">
        <f t="shared" si="53"/>
        <v>49251895.958162688</v>
      </c>
    </row>
    <row r="318" spans="1:13" outlineLevel="1" x14ac:dyDescent="0.25">
      <c r="A318" s="29">
        <f t="shared" si="52"/>
        <v>312</v>
      </c>
      <c r="B318" s="225"/>
      <c r="C318" s="68" t="s">
        <v>355</v>
      </c>
      <c r="D318" s="53">
        <v>386</v>
      </c>
      <c r="E318" s="146">
        <v>905493.56287412997</v>
      </c>
      <c r="F318" s="146">
        <v>349410.83319284947</v>
      </c>
      <c r="G318" s="146">
        <v>95844.466143836442</v>
      </c>
      <c r="H318" s="146">
        <v>33744.429763739761</v>
      </c>
      <c r="I318" s="146">
        <v>3015.5908004938469</v>
      </c>
      <c r="J318" s="146">
        <v>21857.824653163025</v>
      </c>
      <c r="K318" s="146">
        <v>3488.3207035133378</v>
      </c>
      <c r="L318" s="146">
        <v>1374.4818682742325</v>
      </c>
      <c r="M318" s="146">
        <f t="shared" si="53"/>
        <v>1414229.5100000002</v>
      </c>
    </row>
    <row r="319" spans="1:13" outlineLevel="1" x14ac:dyDescent="0.25">
      <c r="A319" s="29">
        <f t="shared" si="52"/>
        <v>313</v>
      </c>
      <c r="B319" s="225"/>
      <c r="C319" s="68" t="s">
        <v>310</v>
      </c>
      <c r="D319" s="53">
        <v>387</v>
      </c>
      <c r="E319" s="146">
        <v>3391898.7470498155</v>
      </c>
      <c r="F319" s="146">
        <v>1308862.0570096804</v>
      </c>
      <c r="G319" s="146">
        <v>359024.88759064511</v>
      </c>
      <c r="H319" s="146">
        <v>126403.64739009173</v>
      </c>
      <c r="I319" s="146">
        <v>11296.136247886143</v>
      </c>
      <c r="J319" s="146">
        <v>81877.476653695601</v>
      </c>
      <c r="K319" s="146">
        <v>13066.940626279811</v>
      </c>
      <c r="L319" s="146">
        <v>5148.6874319062654</v>
      </c>
      <c r="M319" s="146">
        <f t="shared" si="53"/>
        <v>5297578.580000001</v>
      </c>
    </row>
    <row r="320" spans="1:13" outlineLevel="1" x14ac:dyDescent="0.25">
      <c r="A320" s="29">
        <f t="shared" si="52"/>
        <v>314</v>
      </c>
      <c r="B320" s="225"/>
      <c r="C320" s="68" t="s">
        <v>356</v>
      </c>
      <c r="D320" s="53">
        <v>388</v>
      </c>
      <c r="E320" s="146">
        <v>8873373.1482018158</v>
      </c>
      <c r="F320" s="146">
        <v>3424047.2070315965</v>
      </c>
      <c r="G320" s="146">
        <v>939226.67940895876</v>
      </c>
      <c r="H320" s="146">
        <v>330678.12875062146</v>
      </c>
      <c r="I320" s="146">
        <v>29551.245345281528</v>
      </c>
      <c r="J320" s="146">
        <v>214195.486646923</v>
      </c>
      <c r="K320" s="146">
        <v>34183.756276105552</v>
      </c>
      <c r="L320" s="146">
        <v>13469.218338695369</v>
      </c>
      <c r="M320" s="146">
        <f t="shared" si="53"/>
        <v>13858724.869999999</v>
      </c>
    </row>
    <row r="321" spans="1:16" outlineLevel="1" x14ac:dyDescent="0.25">
      <c r="A321" s="29">
        <f t="shared" si="52"/>
        <v>315</v>
      </c>
      <c r="B321" s="225"/>
      <c r="C321" s="229" t="s">
        <v>357</v>
      </c>
      <c r="D321" s="230"/>
      <c r="E321" s="147">
        <f t="shared" ref="E321:L321" si="54">SUM(E305:E320)</f>
        <v>2937213122.466301</v>
      </c>
      <c r="F321" s="147">
        <f t="shared" si="54"/>
        <v>1512028754.2051959</v>
      </c>
      <c r="G321" s="147">
        <f t="shared" si="54"/>
        <v>209031792.13468847</v>
      </c>
      <c r="H321" s="147">
        <f t="shared" si="54"/>
        <v>84716510.198643759</v>
      </c>
      <c r="I321" s="147">
        <f t="shared" si="54"/>
        <v>8055677.7403648663</v>
      </c>
      <c r="J321" s="147">
        <f t="shared" si="54"/>
        <v>44401545.39995876</v>
      </c>
      <c r="K321" s="147">
        <f t="shared" si="54"/>
        <v>8352595.267224676</v>
      </c>
      <c r="L321" s="147">
        <f t="shared" si="54"/>
        <v>5214823.97142711</v>
      </c>
      <c r="M321" s="147">
        <f t="shared" si="53"/>
        <v>4809014821.3838043</v>
      </c>
      <c r="N321" s="146"/>
    </row>
    <row r="322" spans="1:16" outlineLevel="1" x14ac:dyDescent="0.25">
      <c r="A322" s="29">
        <f t="shared" si="52"/>
        <v>316</v>
      </c>
      <c r="B322" s="225"/>
      <c r="C322" s="68" t="s">
        <v>307</v>
      </c>
      <c r="D322" s="53">
        <v>389</v>
      </c>
      <c r="E322" s="146">
        <v>11377665.723484049</v>
      </c>
      <c r="F322" s="146">
        <v>5822045.0217341632</v>
      </c>
      <c r="G322" s="146">
        <v>811359.1821015043</v>
      </c>
      <c r="H322" s="146">
        <v>327897.48019173439</v>
      </c>
      <c r="I322" s="146">
        <v>32472.209945158556</v>
      </c>
      <c r="J322" s="146">
        <v>174966.58474985862</v>
      </c>
      <c r="K322" s="146">
        <v>32040.814837741105</v>
      </c>
      <c r="L322" s="146">
        <v>21087.799315797769</v>
      </c>
      <c r="M322" s="146">
        <f t="shared" si="53"/>
        <v>18599534.816360004</v>
      </c>
    </row>
    <row r="323" spans="1:16" outlineLevel="1" x14ac:dyDescent="0.25">
      <c r="A323" s="29">
        <f t="shared" si="52"/>
        <v>317</v>
      </c>
      <c r="B323" s="225"/>
      <c r="C323" s="68" t="s">
        <v>308</v>
      </c>
      <c r="D323" s="53">
        <v>390</v>
      </c>
      <c r="E323" s="146">
        <v>56365614.248025373</v>
      </c>
      <c r="F323" s="146">
        <v>28842747.871591955</v>
      </c>
      <c r="G323" s="146">
        <v>4019520.3292475138</v>
      </c>
      <c r="H323" s="146">
        <v>1624423.0873507564</v>
      </c>
      <c r="I323" s="146">
        <v>160869.20674526758</v>
      </c>
      <c r="J323" s="146">
        <v>866794.58352771972</v>
      </c>
      <c r="K323" s="146">
        <v>158732.0504247942</v>
      </c>
      <c r="L323" s="146">
        <v>104470.17784330291</v>
      </c>
      <c r="M323" s="146">
        <f t="shared" si="53"/>
        <v>92143171.554756686</v>
      </c>
    </row>
    <row r="324" spans="1:16" outlineLevel="1" x14ac:dyDescent="0.25">
      <c r="A324" s="29">
        <f t="shared" si="52"/>
        <v>318</v>
      </c>
      <c r="B324" s="225"/>
      <c r="C324" s="68" t="s">
        <v>358</v>
      </c>
      <c r="D324" s="53">
        <v>391</v>
      </c>
      <c r="E324" s="146">
        <v>13382854.339403192</v>
      </c>
      <c r="F324" s="146">
        <v>4584858.2910134085</v>
      </c>
      <c r="G324" s="146">
        <v>1049577.0537039316</v>
      </c>
      <c r="H324" s="146">
        <v>413875.77287348697</v>
      </c>
      <c r="I324" s="146">
        <v>47013.009202417044</v>
      </c>
      <c r="J324" s="146">
        <v>268392.83097670006</v>
      </c>
      <c r="K324" s="146">
        <v>38751.689304495208</v>
      </c>
      <c r="L324" s="146">
        <v>33452.696760072788</v>
      </c>
      <c r="M324" s="146">
        <f t="shared" si="53"/>
        <v>19818775.683237702</v>
      </c>
    </row>
    <row r="325" spans="1:16" outlineLevel="1" x14ac:dyDescent="0.25">
      <c r="A325" s="29"/>
      <c r="B325" s="225"/>
      <c r="C325" s="68" t="s">
        <v>549</v>
      </c>
      <c r="D325" s="54">
        <v>391.2</v>
      </c>
      <c r="E325" s="146">
        <v>16277087.329947708</v>
      </c>
      <c r="F325" s="146">
        <v>5576399.2423150074</v>
      </c>
      <c r="G325" s="146">
        <v>1276563.0507049197</v>
      </c>
      <c r="H325" s="146">
        <v>503382.30753782345</v>
      </c>
      <c r="I325" s="146">
        <v>57180.242497169951</v>
      </c>
      <c r="J325" s="146">
        <v>326436.60595460556</v>
      </c>
      <c r="K325" s="146">
        <v>47132.294426541448</v>
      </c>
      <c r="L325" s="146">
        <v>40687.319220291698</v>
      </c>
      <c r="M325" s="146">
        <f t="shared" ref="M325" si="55">SUM(E325:L325)</f>
        <v>24104868.392604068</v>
      </c>
    </row>
    <row r="326" spans="1:16" x14ac:dyDescent="0.25">
      <c r="A326" s="29">
        <f>A324+1</f>
        <v>319</v>
      </c>
      <c r="B326" s="225"/>
      <c r="C326" s="68" t="s">
        <v>360</v>
      </c>
      <c r="D326" s="53">
        <v>392</v>
      </c>
      <c r="E326" s="146">
        <v>957988.86385405273</v>
      </c>
      <c r="F326" s="146">
        <v>328199.28198782454</v>
      </c>
      <c r="G326" s="146">
        <v>75132.188074756632</v>
      </c>
      <c r="H326" s="146">
        <v>29626.593204740151</v>
      </c>
      <c r="I326" s="146">
        <v>3365.3462953398694</v>
      </c>
      <c r="J326" s="146">
        <v>19212.444273334884</v>
      </c>
      <c r="K326" s="146">
        <v>2773.9737628269027</v>
      </c>
      <c r="L326" s="146">
        <v>2394.6543950403211</v>
      </c>
      <c r="M326" s="146">
        <f t="shared" si="53"/>
        <v>1418693.3458479161</v>
      </c>
    </row>
    <row r="327" spans="1:16" outlineLevel="1" x14ac:dyDescent="0.25">
      <c r="A327" s="29">
        <f t="shared" si="52"/>
        <v>320</v>
      </c>
      <c r="B327" s="225"/>
      <c r="C327" s="68" t="s">
        <v>361</v>
      </c>
      <c r="D327" s="53">
        <v>393</v>
      </c>
      <c r="E327" s="146">
        <v>19565.748748762293</v>
      </c>
      <c r="F327" s="146">
        <v>10011.9543733924</v>
      </c>
      <c r="G327" s="146">
        <v>1395.2642209581575</v>
      </c>
      <c r="H327" s="146">
        <v>563.87310619802361</v>
      </c>
      <c r="I327" s="146">
        <v>55.841252199267359</v>
      </c>
      <c r="J327" s="146">
        <v>300.88353093190233</v>
      </c>
      <c r="K327" s="146">
        <v>55.099398071337284</v>
      </c>
      <c r="L327" s="146">
        <v>36.263904486629201</v>
      </c>
      <c r="M327" s="146">
        <f t="shared" si="53"/>
        <v>31984.928535000014</v>
      </c>
    </row>
    <row r="328" spans="1:16" outlineLevel="1" x14ac:dyDescent="0.25">
      <c r="A328" s="29">
        <f t="shared" si="52"/>
        <v>321</v>
      </c>
      <c r="B328" s="225"/>
      <c r="C328" s="68" t="s">
        <v>362</v>
      </c>
      <c r="D328" s="53">
        <v>394</v>
      </c>
      <c r="E328" s="146">
        <v>8324530.2906654663</v>
      </c>
      <c r="F328" s="146">
        <v>2851917.1436825087</v>
      </c>
      <c r="G328" s="146">
        <v>652867.89756208542</v>
      </c>
      <c r="H328" s="146">
        <v>257442.94307335094</v>
      </c>
      <c r="I328" s="146">
        <v>29243.478949671342</v>
      </c>
      <c r="J328" s="146">
        <v>166948.26040844683</v>
      </c>
      <c r="K328" s="146">
        <v>24104.694204129941</v>
      </c>
      <c r="L328" s="146">
        <v>20808.564482671576</v>
      </c>
      <c r="M328" s="146">
        <f t="shared" si="53"/>
        <v>12327863.273028331</v>
      </c>
    </row>
    <row r="329" spans="1:16" outlineLevel="1" x14ac:dyDescent="0.25">
      <c r="A329" s="29">
        <f t="shared" si="52"/>
        <v>322</v>
      </c>
      <c r="B329" s="225"/>
      <c r="C329" s="68" t="s">
        <v>363</v>
      </c>
      <c r="D329" s="53">
        <v>395</v>
      </c>
      <c r="E329" s="146">
        <v>1611417.8139732056</v>
      </c>
      <c r="F329" s="146">
        <v>824575.7337036255</v>
      </c>
      <c r="G329" s="146">
        <v>114912.73090142541</v>
      </c>
      <c r="H329" s="146">
        <v>46440.091806115001</v>
      </c>
      <c r="I329" s="146">
        <v>4599.0362906076953</v>
      </c>
      <c r="J329" s="146">
        <v>24780.50229002846</v>
      </c>
      <c r="K329" s="146">
        <v>4537.9378387944616</v>
      </c>
      <c r="L329" s="146">
        <v>2986.6631961975781</v>
      </c>
      <c r="M329" s="146">
        <f t="shared" si="53"/>
        <v>2634250.5100000002</v>
      </c>
    </row>
    <row r="330" spans="1:16" outlineLevel="1" x14ac:dyDescent="0.25">
      <c r="A330" s="29">
        <f t="shared" si="52"/>
        <v>323</v>
      </c>
      <c r="B330" s="225"/>
      <c r="C330" s="68" t="s">
        <v>364</v>
      </c>
      <c r="D330" s="53">
        <v>396</v>
      </c>
      <c r="E330" s="146">
        <v>162710.57400124046</v>
      </c>
      <c r="F330" s="146">
        <v>83260.337433902663</v>
      </c>
      <c r="G330" s="146">
        <v>11603.146150481807</v>
      </c>
      <c r="H330" s="146">
        <v>4689.2208395115322</v>
      </c>
      <c r="I330" s="146">
        <v>464.38101168326563</v>
      </c>
      <c r="J330" s="146">
        <v>2502.1752376610057</v>
      </c>
      <c r="K330" s="146">
        <v>458.21168422584702</v>
      </c>
      <c r="L330" s="146">
        <v>301.57397962696706</v>
      </c>
      <c r="M330" s="146">
        <f t="shared" si="53"/>
        <v>265989.62033833354</v>
      </c>
    </row>
    <row r="331" spans="1:16" outlineLevel="1" x14ac:dyDescent="0.25">
      <c r="A331" s="29">
        <f t="shared" si="52"/>
        <v>324</v>
      </c>
      <c r="B331" s="225"/>
      <c r="C331" s="68" t="s">
        <v>343</v>
      </c>
      <c r="D331" s="53">
        <v>397</v>
      </c>
      <c r="E331" s="146">
        <v>34486361.545928136</v>
      </c>
      <c r="F331" s="146">
        <v>11814750.175916936</v>
      </c>
      <c r="G331" s="146">
        <v>2704661.7131422786</v>
      </c>
      <c r="H331" s="146">
        <v>1066519.0830323286</v>
      </c>
      <c r="I331" s="146">
        <v>121148.11919778417</v>
      </c>
      <c r="J331" s="146">
        <v>691623.17474722117</v>
      </c>
      <c r="K331" s="146">
        <v>99859.471976431538</v>
      </c>
      <c r="L331" s="146">
        <v>86204.464749903011</v>
      </c>
      <c r="M331" s="146">
        <f t="shared" si="53"/>
        <v>51071127.748691015</v>
      </c>
    </row>
    <row r="332" spans="1:16" outlineLevel="1" x14ac:dyDescent="0.25">
      <c r="A332" s="29">
        <f t="shared" si="52"/>
        <v>325</v>
      </c>
      <c r="B332" s="225"/>
      <c r="C332" s="68" t="s">
        <v>365</v>
      </c>
      <c r="D332" s="53">
        <v>398</v>
      </c>
      <c r="E332" s="146">
        <v>256211.22641260354</v>
      </c>
      <c r="F332" s="146">
        <v>87775.906086782139</v>
      </c>
      <c r="G332" s="146">
        <v>20093.876636783567</v>
      </c>
      <c r="H332" s="146">
        <v>7923.5428153893463</v>
      </c>
      <c r="I332" s="146">
        <v>900.05169596992323</v>
      </c>
      <c r="J332" s="146">
        <v>5138.3101572304458</v>
      </c>
      <c r="K332" s="146">
        <v>741.89089938997699</v>
      </c>
      <c r="L332" s="146">
        <v>640.44308085097202</v>
      </c>
      <c r="M332" s="146">
        <f t="shared" si="53"/>
        <v>379425.24778500001</v>
      </c>
    </row>
    <row r="333" spans="1:16" outlineLevel="1" x14ac:dyDescent="0.25">
      <c r="A333" s="29">
        <f t="shared" si="52"/>
        <v>326</v>
      </c>
      <c r="B333" s="225"/>
      <c r="C333" s="68" t="s">
        <v>550</v>
      </c>
      <c r="D333" s="53">
        <v>399</v>
      </c>
      <c r="E333" s="146">
        <v>293613.0939265549</v>
      </c>
      <c r="F333" s="146">
        <v>100589.48516503819</v>
      </c>
      <c r="G333" s="146">
        <v>23027.192722630505</v>
      </c>
      <c r="H333" s="146">
        <v>9080.2263174036634</v>
      </c>
      <c r="I333" s="146">
        <v>1031.4417789093893</v>
      </c>
      <c r="J333" s="146">
        <v>5888.4037360216898</v>
      </c>
      <c r="K333" s="146">
        <v>850.19257499299874</v>
      </c>
      <c r="L333" s="146">
        <v>733.93534344855095</v>
      </c>
      <c r="M333" s="146">
        <f t="shared" si="53"/>
        <v>434813.9715649999</v>
      </c>
    </row>
    <row r="334" spans="1:16" outlineLevel="1" x14ac:dyDescent="0.25">
      <c r="A334" s="29">
        <f t="shared" si="52"/>
        <v>327</v>
      </c>
      <c r="B334" s="225"/>
      <c r="C334" s="68" t="s">
        <v>367</v>
      </c>
      <c r="D334" s="54">
        <v>399.1</v>
      </c>
      <c r="E334" s="146">
        <v>0</v>
      </c>
      <c r="F334" s="146">
        <v>0</v>
      </c>
      <c r="G334" s="146">
        <v>0</v>
      </c>
      <c r="H334" s="146">
        <v>0</v>
      </c>
      <c r="I334" s="146">
        <v>0</v>
      </c>
      <c r="J334" s="146">
        <v>0</v>
      </c>
      <c r="K334" s="146">
        <v>0</v>
      </c>
      <c r="L334" s="146">
        <v>0</v>
      </c>
      <c r="M334" s="146">
        <f t="shared" si="53"/>
        <v>0</v>
      </c>
    </row>
    <row r="335" spans="1:16" outlineLevel="1" x14ac:dyDescent="0.25">
      <c r="A335" s="29">
        <f t="shared" si="52"/>
        <v>328</v>
      </c>
      <c r="B335" s="226"/>
      <c r="C335" s="229" t="s">
        <v>368</v>
      </c>
      <c r="D335" s="230"/>
      <c r="E335" s="147">
        <f t="shared" ref="E335:L335" si="56">SUM(E322:E334)</f>
        <v>143515620.79837033</v>
      </c>
      <c r="F335" s="147">
        <f t="shared" si="56"/>
        <v>60927130.445004538</v>
      </c>
      <c r="G335" s="147">
        <f t="shared" si="56"/>
        <v>10760713.625169268</v>
      </c>
      <c r="H335" s="147">
        <f t="shared" si="56"/>
        <v>4291864.2221488385</v>
      </c>
      <c r="I335" s="147">
        <f t="shared" si="56"/>
        <v>458342.3648621781</v>
      </c>
      <c r="J335" s="147">
        <f t="shared" si="56"/>
        <v>2552984.7595897606</v>
      </c>
      <c r="K335" s="147">
        <f t="shared" si="56"/>
        <v>410038.32133243495</v>
      </c>
      <c r="L335" s="147">
        <f t="shared" si="56"/>
        <v>313804.55627169076</v>
      </c>
      <c r="M335" s="147">
        <f t="shared" si="53"/>
        <v>223230499.09274906</v>
      </c>
      <c r="N335" s="146"/>
    </row>
    <row r="336" spans="1:16" ht="16.5" outlineLevel="1" thickBot="1" x14ac:dyDescent="0.3">
      <c r="A336" s="29">
        <f t="shared" si="52"/>
        <v>329</v>
      </c>
      <c r="B336" s="190" t="s">
        <v>369</v>
      </c>
      <c r="C336" s="190"/>
      <c r="D336" s="191"/>
      <c r="E336" s="51">
        <f t="shared" ref="E336:L336" si="57">E335+E321+E304+E294+E284+E273+E259+E253</f>
        <v>3270500536.9829388</v>
      </c>
      <c r="F336" s="51">
        <f t="shared" si="57"/>
        <v>1646591262.7109473</v>
      </c>
      <c r="G336" s="51">
        <f t="shared" si="57"/>
        <v>233645266.45397466</v>
      </c>
      <c r="H336" s="51">
        <f t="shared" si="57"/>
        <v>94313327.676032066</v>
      </c>
      <c r="I336" s="51">
        <f t="shared" si="57"/>
        <v>9403286.9277999271</v>
      </c>
      <c r="J336" s="51">
        <f t="shared" si="57"/>
        <v>50816631.88878908</v>
      </c>
      <c r="K336" s="51">
        <f t="shared" si="57"/>
        <v>9198342.7716070581</v>
      </c>
      <c r="L336" s="51">
        <f t="shared" si="57"/>
        <v>6136150.4133803118</v>
      </c>
      <c r="M336" s="51">
        <f t="shared" si="53"/>
        <v>5320604805.82547</v>
      </c>
      <c r="N336" s="146"/>
      <c r="O336" s="146"/>
      <c r="P336" s="146"/>
    </row>
    <row r="337" spans="1:14" outlineLevel="1" x14ac:dyDescent="0.25">
      <c r="A337" s="29">
        <f t="shared" si="52"/>
        <v>330</v>
      </c>
      <c r="B337" s="224" t="s">
        <v>370</v>
      </c>
      <c r="C337" s="86" t="s">
        <v>371</v>
      </c>
      <c r="D337" s="87">
        <v>101.1</v>
      </c>
      <c r="M337" s="2">
        <f t="shared" si="53"/>
        <v>0</v>
      </c>
      <c r="N337" s="146"/>
    </row>
    <row r="338" spans="1:14" outlineLevel="1" x14ac:dyDescent="0.25">
      <c r="A338" s="29">
        <f t="shared" si="52"/>
        <v>331</v>
      </c>
      <c r="B338" s="225"/>
      <c r="C338" s="88" t="s">
        <v>372</v>
      </c>
      <c r="D338" s="89">
        <v>101.1</v>
      </c>
      <c r="M338" s="2">
        <f t="shared" si="53"/>
        <v>0</v>
      </c>
    </row>
    <row r="339" spans="1:14" outlineLevel="1" x14ac:dyDescent="0.25">
      <c r="A339" s="29">
        <f t="shared" si="52"/>
        <v>332</v>
      </c>
      <c r="B339" s="225"/>
      <c r="C339" s="88" t="s">
        <v>373</v>
      </c>
      <c r="D339" s="89">
        <v>101.1</v>
      </c>
      <c r="M339" s="2">
        <f t="shared" si="53"/>
        <v>0</v>
      </c>
    </row>
    <row r="340" spans="1:14" x14ac:dyDescent="0.25">
      <c r="A340" s="29">
        <f t="shared" si="52"/>
        <v>333</v>
      </c>
      <c r="B340" s="225"/>
      <c r="C340" s="88" t="s">
        <v>374</v>
      </c>
      <c r="D340" s="89">
        <v>101.1</v>
      </c>
      <c r="M340" s="2">
        <f t="shared" si="53"/>
        <v>0</v>
      </c>
    </row>
    <row r="341" spans="1:14" x14ac:dyDescent="0.25">
      <c r="A341" s="29">
        <f t="shared" si="52"/>
        <v>334</v>
      </c>
      <c r="B341" s="225"/>
      <c r="C341" s="88" t="s">
        <v>375</v>
      </c>
      <c r="D341" s="89">
        <v>101.1</v>
      </c>
      <c r="M341" s="2">
        <f t="shared" si="53"/>
        <v>0</v>
      </c>
    </row>
    <row r="342" spans="1:14" outlineLevel="1" x14ac:dyDescent="0.25">
      <c r="A342" s="29">
        <f t="shared" si="52"/>
        <v>335</v>
      </c>
      <c r="B342" s="226"/>
      <c r="C342" s="90" t="s">
        <v>376</v>
      </c>
      <c r="D342" s="91">
        <v>101.1</v>
      </c>
      <c r="M342" s="2">
        <f t="shared" si="53"/>
        <v>0</v>
      </c>
    </row>
    <row r="343" spans="1:14" outlineLevel="1" x14ac:dyDescent="0.25">
      <c r="A343" s="29">
        <f t="shared" si="52"/>
        <v>336</v>
      </c>
      <c r="B343" s="208" t="s">
        <v>377</v>
      </c>
      <c r="C343" s="235"/>
      <c r="D343" s="236"/>
      <c r="E343" s="147">
        <f t="shared" ref="E343:K343" si="58">SUM(E337:E342)</f>
        <v>0</v>
      </c>
      <c r="F343" s="147">
        <f t="shared" si="58"/>
        <v>0</v>
      </c>
      <c r="G343" s="147">
        <f t="shared" si="58"/>
        <v>0</v>
      </c>
      <c r="H343" s="147">
        <f t="shared" si="58"/>
        <v>0</v>
      </c>
      <c r="I343" s="147">
        <f t="shared" si="58"/>
        <v>0</v>
      </c>
      <c r="J343" s="147">
        <f t="shared" si="58"/>
        <v>0</v>
      </c>
      <c r="K343" s="147">
        <f t="shared" si="58"/>
        <v>0</v>
      </c>
      <c r="L343" s="147">
        <f t="shared" ref="L343" si="59">SUM(L337:L342)</f>
        <v>0</v>
      </c>
      <c r="M343" s="147">
        <f t="shared" si="53"/>
        <v>0</v>
      </c>
    </row>
    <row r="344" spans="1:14" outlineLevel="1" x14ac:dyDescent="0.25">
      <c r="A344" s="29">
        <f t="shared" si="52"/>
        <v>337</v>
      </c>
      <c r="B344" s="92" t="s">
        <v>378</v>
      </c>
      <c r="C344" s="93" t="s">
        <v>378</v>
      </c>
      <c r="D344" s="94">
        <v>102</v>
      </c>
      <c r="M344" s="2">
        <f t="shared" si="53"/>
        <v>0</v>
      </c>
    </row>
    <row r="345" spans="1:14" outlineLevel="1" x14ac:dyDescent="0.25">
      <c r="A345" s="29">
        <f t="shared" si="52"/>
        <v>338</v>
      </c>
      <c r="B345" s="208" t="s">
        <v>379</v>
      </c>
      <c r="C345" s="231"/>
      <c r="D345" s="232"/>
      <c r="E345" s="147">
        <f t="shared" ref="E345:K345" si="60">SUM(E344)</f>
        <v>0</v>
      </c>
      <c r="F345" s="147">
        <f t="shared" si="60"/>
        <v>0</v>
      </c>
      <c r="G345" s="147">
        <f t="shared" si="60"/>
        <v>0</v>
      </c>
      <c r="H345" s="147">
        <f t="shared" si="60"/>
        <v>0</v>
      </c>
      <c r="I345" s="147">
        <f t="shared" si="60"/>
        <v>0</v>
      </c>
      <c r="J345" s="147">
        <f t="shared" si="60"/>
        <v>0</v>
      </c>
      <c r="K345" s="147">
        <f t="shared" si="60"/>
        <v>0</v>
      </c>
      <c r="L345" s="147">
        <f t="shared" ref="L345" si="61">SUM(L344)</f>
        <v>0</v>
      </c>
      <c r="M345" s="147">
        <f t="shared" si="53"/>
        <v>0</v>
      </c>
    </row>
    <row r="346" spans="1:14" x14ac:dyDescent="0.25">
      <c r="A346" s="29">
        <f t="shared" si="52"/>
        <v>339</v>
      </c>
      <c r="B346" s="224" t="s">
        <v>380</v>
      </c>
      <c r="C346" s="95" t="s">
        <v>371</v>
      </c>
      <c r="D346" s="87">
        <v>104</v>
      </c>
      <c r="M346" s="2">
        <f t="shared" si="53"/>
        <v>0</v>
      </c>
    </row>
    <row r="347" spans="1:14" x14ac:dyDescent="0.25">
      <c r="A347" s="29">
        <f t="shared" si="52"/>
        <v>340</v>
      </c>
      <c r="B347" s="225"/>
      <c r="C347" s="88" t="s">
        <v>381</v>
      </c>
      <c r="D347" s="89">
        <v>104</v>
      </c>
      <c r="M347" s="2">
        <f t="shared" si="53"/>
        <v>0</v>
      </c>
    </row>
    <row r="348" spans="1:14" x14ac:dyDescent="0.25">
      <c r="A348" s="29">
        <f t="shared" si="52"/>
        <v>341</v>
      </c>
      <c r="B348" s="225"/>
      <c r="C348" s="88" t="s">
        <v>373</v>
      </c>
      <c r="D348" s="89">
        <v>104</v>
      </c>
      <c r="M348" s="2">
        <f t="shared" si="53"/>
        <v>0</v>
      </c>
    </row>
    <row r="349" spans="1:14" x14ac:dyDescent="0.25">
      <c r="A349" s="29">
        <f t="shared" si="52"/>
        <v>342</v>
      </c>
      <c r="B349" s="225"/>
      <c r="C349" s="96" t="s">
        <v>374</v>
      </c>
      <c r="D349" s="89">
        <v>104</v>
      </c>
      <c r="M349" s="2">
        <f t="shared" si="53"/>
        <v>0</v>
      </c>
    </row>
    <row r="350" spans="1:14" x14ac:dyDescent="0.25">
      <c r="A350" s="29">
        <f t="shared" si="52"/>
        <v>343</v>
      </c>
      <c r="B350" s="225"/>
      <c r="C350" s="96" t="s">
        <v>375</v>
      </c>
      <c r="D350" s="89">
        <v>104</v>
      </c>
      <c r="M350" s="2">
        <f t="shared" si="53"/>
        <v>0</v>
      </c>
    </row>
    <row r="351" spans="1:14" outlineLevel="1" x14ac:dyDescent="0.25">
      <c r="A351" s="29">
        <f t="shared" si="52"/>
        <v>344</v>
      </c>
      <c r="B351" s="226"/>
      <c r="C351" s="97" t="s">
        <v>376</v>
      </c>
      <c r="D351" s="91">
        <v>104</v>
      </c>
      <c r="M351" s="2">
        <f t="shared" si="53"/>
        <v>0</v>
      </c>
    </row>
    <row r="352" spans="1:14" outlineLevel="1" x14ac:dyDescent="0.25">
      <c r="A352" s="29">
        <f t="shared" si="52"/>
        <v>345</v>
      </c>
      <c r="B352" s="208" t="s">
        <v>382</v>
      </c>
      <c r="C352" s="209"/>
      <c r="D352" s="210"/>
      <c r="E352" s="147">
        <f t="shared" ref="E352:L352" si="62">SUM(E346:E351)</f>
        <v>0</v>
      </c>
      <c r="F352" s="147">
        <f t="shared" si="62"/>
        <v>0</v>
      </c>
      <c r="G352" s="147">
        <f t="shared" si="62"/>
        <v>0</v>
      </c>
      <c r="H352" s="147">
        <f t="shared" si="62"/>
        <v>0</v>
      </c>
      <c r="I352" s="147">
        <f t="shared" si="62"/>
        <v>0</v>
      </c>
      <c r="J352" s="147">
        <f t="shared" si="62"/>
        <v>0</v>
      </c>
      <c r="K352" s="147">
        <f t="shared" si="62"/>
        <v>0</v>
      </c>
      <c r="L352" s="147">
        <f t="shared" si="62"/>
        <v>0</v>
      </c>
      <c r="M352" s="147">
        <f t="shared" si="53"/>
        <v>0</v>
      </c>
    </row>
    <row r="353" spans="1:14" outlineLevel="1" x14ac:dyDescent="0.25">
      <c r="A353" s="29">
        <f t="shared" si="52"/>
        <v>346</v>
      </c>
      <c r="B353" s="224" t="s">
        <v>383</v>
      </c>
      <c r="C353" s="86" t="s">
        <v>371</v>
      </c>
      <c r="D353" s="87">
        <v>105</v>
      </c>
      <c r="M353" s="2">
        <f t="shared" si="53"/>
        <v>0</v>
      </c>
    </row>
    <row r="354" spans="1:14" outlineLevel="1" x14ac:dyDescent="0.25">
      <c r="A354" s="29">
        <f t="shared" si="52"/>
        <v>347</v>
      </c>
      <c r="B354" s="239"/>
      <c r="C354" s="88" t="s">
        <v>381</v>
      </c>
      <c r="D354" s="89">
        <v>105</v>
      </c>
      <c r="E354" s="146">
        <v>6028372.7272888264</v>
      </c>
      <c r="F354" s="146">
        <v>2048331.4459558832</v>
      </c>
      <c r="G354" s="146">
        <v>435796.54479455226</v>
      </c>
      <c r="H354" s="146">
        <v>103381.11193416039</v>
      </c>
      <c r="I354" s="146">
        <v>51032.915305921408</v>
      </c>
      <c r="J354" s="146">
        <v>101013.60555398877</v>
      </c>
      <c r="K354" s="146">
        <v>0</v>
      </c>
      <c r="L354" s="146">
        <v>0</v>
      </c>
      <c r="M354" s="146">
        <f t="shared" si="53"/>
        <v>8767928.3508333322</v>
      </c>
    </row>
    <row r="355" spans="1:14" outlineLevel="1" x14ac:dyDescent="0.25">
      <c r="A355" s="29">
        <f t="shared" si="52"/>
        <v>348</v>
      </c>
      <c r="B355" s="239"/>
      <c r="C355" s="88" t="s">
        <v>373</v>
      </c>
      <c r="D355" s="89">
        <v>105</v>
      </c>
      <c r="M355" s="2">
        <f t="shared" si="53"/>
        <v>0</v>
      </c>
    </row>
    <row r="356" spans="1:14" x14ac:dyDescent="0.25">
      <c r="A356" s="29">
        <f t="shared" si="52"/>
        <v>349</v>
      </c>
      <c r="B356" s="239"/>
      <c r="C356" s="88" t="s">
        <v>374</v>
      </c>
      <c r="D356" s="89">
        <v>105</v>
      </c>
      <c r="M356" s="2">
        <f t="shared" si="53"/>
        <v>0</v>
      </c>
    </row>
    <row r="357" spans="1:14" x14ac:dyDescent="0.25">
      <c r="A357" s="29">
        <f t="shared" si="52"/>
        <v>350</v>
      </c>
      <c r="B357" s="239"/>
      <c r="C357" s="88" t="s">
        <v>375</v>
      </c>
      <c r="D357" s="89">
        <v>105</v>
      </c>
      <c r="E357" s="146">
        <v>390145.4037142102</v>
      </c>
      <c r="F357" s="146">
        <v>201556.80451011658</v>
      </c>
      <c r="G357" s="146">
        <v>27572.620860714545</v>
      </c>
      <c r="H357" s="146">
        <v>11205.944441206839</v>
      </c>
      <c r="I357" s="146">
        <v>1066.7567996001499</v>
      </c>
      <c r="J357" s="146">
        <v>5847.6454952760496</v>
      </c>
      <c r="K357" s="146">
        <v>1103.8562438206868</v>
      </c>
      <c r="L357" s="146">
        <v>694.10793505495474</v>
      </c>
      <c r="M357" s="146">
        <f t="shared" si="53"/>
        <v>639193.14000000025</v>
      </c>
    </row>
    <row r="358" spans="1:14" outlineLevel="1" x14ac:dyDescent="0.25">
      <c r="A358" s="29">
        <f t="shared" si="52"/>
        <v>351</v>
      </c>
      <c r="B358" s="240"/>
      <c r="C358" s="90" t="s">
        <v>376</v>
      </c>
      <c r="D358" s="91">
        <v>105</v>
      </c>
      <c r="M358" s="2">
        <f t="shared" si="53"/>
        <v>0</v>
      </c>
    </row>
    <row r="359" spans="1:14" outlineLevel="1" x14ac:dyDescent="0.25">
      <c r="A359" s="29">
        <f t="shared" si="52"/>
        <v>352</v>
      </c>
      <c r="B359" s="208" t="s">
        <v>384</v>
      </c>
      <c r="C359" s="209"/>
      <c r="D359" s="210"/>
      <c r="E359" s="147">
        <f t="shared" ref="E359:L359" si="63">SUM(E353:E358)</f>
        <v>6418518.1310030362</v>
      </c>
      <c r="F359" s="147">
        <f t="shared" si="63"/>
        <v>2249888.2504659998</v>
      </c>
      <c r="G359" s="147">
        <f t="shared" si="63"/>
        <v>463369.16565526678</v>
      </c>
      <c r="H359" s="147">
        <f t="shared" si="63"/>
        <v>114587.05637536723</v>
      </c>
      <c r="I359" s="147">
        <f t="shared" si="63"/>
        <v>52099.67210552156</v>
      </c>
      <c r="J359" s="147">
        <f t="shared" si="63"/>
        <v>106861.25104926483</v>
      </c>
      <c r="K359" s="147">
        <f t="shared" si="63"/>
        <v>1103.8562438206868</v>
      </c>
      <c r="L359" s="147">
        <f t="shared" si="63"/>
        <v>694.10793505495474</v>
      </c>
      <c r="M359" s="147">
        <f t="shared" si="53"/>
        <v>9407121.4908333309</v>
      </c>
      <c r="N359" s="146"/>
    </row>
    <row r="360" spans="1:14" outlineLevel="1" x14ac:dyDescent="0.25">
      <c r="A360" s="29">
        <f t="shared" si="52"/>
        <v>353</v>
      </c>
      <c r="B360" s="98" t="s">
        <v>385</v>
      </c>
      <c r="C360" s="99" t="s">
        <v>385</v>
      </c>
      <c r="D360" s="100">
        <v>106</v>
      </c>
      <c r="E360" s="146">
        <v>74663850.933074847</v>
      </c>
      <c r="F360" s="146">
        <v>37768310.13046848</v>
      </c>
      <c r="G360" s="146">
        <v>5316177.9356926829</v>
      </c>
      <c r="H360" s="146">
        <v>2153911.5395188313</v>
      </c>
      <c r="I360" s="146">
        <v>211097.04085498204</v>
      </c>
      <c r="J360" s="146">
        <v>1149395.0514506786</v>
      </c>
      <c r="K360" s="146">
        <v>210740.72776150086</v>
      </c>
      <c r="L360" s="146">
        <v>138538.15957098905</v>
      </c>
      <c r="M360" s="146">
        <f t="shared" si="53"/>
        <v>121612021.51839299</v>
      </c>
      <c r="N360" s="146"/>
    </row>
    <row r="361" spans="1:14" outlineLevel="1" x14ac:dyDescent="0.25">
      <c r="A361" s="29">
        <f t="shared" si="52"/>
        <v>354</v>
      </c>
      <c r="B361" s="208" t="s">
        <v>386</v>
      </c>
      <c r="C361" s="209"/>
      <c r="D361" s="210"/>
      <c r="E361" s="147">
        <f t="shared" ref="E361:K361" si="64">SUM(E360)</f>
        <v>74663850.933074847</v>
      </c>
      <c r="F361" s="147">
        <f t="shared" si="64"/>
        <v>37768310.13046848</v>
      </c>
      <c r="G361" s="147">
        <f t="shared" si="64"/>
        <v>5316177.9356926829</v>
      </c>
      <c r="H361" s="147">
        <f t="shared" si="64"/>
        <v>2153911.5395188313</v>
      </c>
      <c r="I361" s="147">
        <f t="shared" si="64"/>
        <v>211097.04085498204</v>
      </c>
      <c r="J361" s="147">
        <f t="shared" si="64"/>
        <v>1149395.0514506786</v>
      </c>
      <c r="K361" s="147">
        <f t="shared" si="64"/>
        <v>210740.72776150086</v>
      </c>
      <c r="L361" s="147">
        <f t="shared" ref="L361" si="65">SUM(L360)</f>
        <v>138538.15957098905</v>
      </c>
      <c r="M361" s="147">
        <f t="shared" si="53"/>
        <v>121612021.51839299</v>
      </c>
      <c r="N361" s="146"/>
    </row>
    <row r="362" spans="1:14" x14ac:dyDescent="0.25">
      <c r="A362" s="29">
        <f t="shared" si="52"/>
        <v>355</v>
      </c>
      <c r="B362" s="224" t="s">
        <v>387</v>
      </c>
      <c r="C362" s="86" t="s">
        <v>371</v>
      </c>
      <c r="D362" s="87">
        <v>107</v>
      </c>
      <c r="M362" s="2">
        <f t="shared" si="53"/>
        <v>0</v>
      </c>
    </row>
    <row r="363" spans="1:14" x14ac:dyDescent="0.25">
      <c r="A363" s="29">
        <f t="shared" si="52"/>
        <v>356</v>
      </c>
      <c r="B363" s="225"/>
      <c r="C363" s="88" t="s">
        <v>381</v>
      </c>
      <c r="D363" s="89">
        <v>107</v>
      </c>
      <c r="M363" s="2">
        <f t="shared" si="53"/>
        <v>0</v>
      </c>
    </row>
    <row r="364" spans="1:14" x14ac:dyDescent="0.25">
      <c r="A364" s="29">
        <f t="shared" si="52"/>
        <v>357</v>
      </c>
      <c r="B364" s="225"/>
      <c r="C364" s="88" t="s">
        <v>373</v>
      </c>
      <c r="D364" s="89">
        <v>107</v>
      </c>
      <c r="M364" s="2">
        <f t="shared" si="53"/>
        <v>0</v>
      </c>
    </row>
    <row r="365" spans="1:14" x14ac:dyDescent="0.25">
      <c r="A365" s="29">
        <f t="shared" si="52"/>
        <v>358</v>
      </c>
      <c r="B365" s="225"/>
      <c r="C365" s="88" t="s">
        <v>374</v>
      </c>
      <c r="D365" s="89">
        <v>107</v>
      </c>
      <c r="M365" s="2">
        <f t="shared" si="53"/>
        <v>0</v>
      </c>
    </row>
    <row r="366" spans="1:14" x14ac:dyDescent="0.25">
      <c r="A366" s="29">
        <f t="shared" si="52"/>
        <v>359</v>
      </c>
      <c r="B366" s="225"/>
      <c r="C366" s="88" t="s">
        <v>375</v>
      </c>
      <c r="D366" s="89">
        <v>107</v>
      </c>
      <c r="M366" s="2">
        <f t="shared" si="53"/>
        <v>0</v>
      </c>
    </row>
    <row r="367" spans="1:14" outlineLevel="2" x14ac:dyDescent="0.25">
      <c r="A367" s="29">
        <f t="shared" si="52"/>
        <v>360</v>
      </c>
      <c r="B367" s="226"/>
      <c r="C367" s="88" t="s">
        <v>376</v>
      </c>
      <c r="D367" s="89">
        <v>107</v>
      </c>
      <c r="M367" s="2">
        <f t="shared" si="53"/>
        <v>0</v>
      </c>
    </row>
    <row r="368" spans="1:14" outlineLevel="2" x14ac:dyDescent="0.25">
      <c r="A368" s="29">
        <f t="shared" si="52"/>
        <v>361</v>
      </c>
      <c r="B368" s="208" t="s">
        <v>388</v>
      </c>
      <c r="C368" s="209"/>
      <c r="D368" s="210"/>
      <c r="E368" s="147">
        <f t="shared" ref="E368:K368" si="66">SUM(E362:E367)</f>
        <v>0</v>
      </c>
      <c r="F368" s="147">
        <f t="shared" si="66"/>
        <v>0</v>
      </c>
      <c r="G368" s="147">
        <f t="shared" si="66"/>
        <v>0</v>
      </c>
      <c r="H368" s="147">
        <f t="shared" si="66"/>
        <v>0</v>
      </c>
      <c r="I368" s="147">
        <f t="shared" si="66"/>
        <v>0</v>
      </c>
      <c r="J368" s="147">
        <f t="shared" si="66"/>
        <v>0</v>
      </c>
      <c r="K368" s="147">
        <f t="shared" si="66"/>
        <v>0</v>
      </c>
      <c r="L368" s="147">
        <f t="shared" ref="L368" si="67">SUM(L362:L367)</f>
        <v>0</v>
      </c>
      <c r="M368" s="147">
        <f t="shared" si="53"/>
        <v>0</v>
      </c>
    </row>
    <row r="369" spans="1:14" ht="15.6" customHeight="1" outlineLevel="2" x14ac:dyDescent="0.25">
      <c r="A369" s="29">
        <f t="shared" si="52"/>
        <v>362</v>
      </c>
      <c r="B369" s="224" t="s">
        <v>551</v>
      </c>
      <c r="C369" s="101" t="s">
        <v>552</v>
      </c>
      <c r="D369" s="89">
        <v>108</v>
      </c>
      <c r="M369" s="2">
        <f t="shared" si="53"/>
        <v>0</v>
      </c>
    </row>
    <row r="370" spans="1:14" ht="15.6" customHeight="1" outlineLevel="2" x14ac:dyDescent="0.25">
      <c r="A370" s="29">
        <f t="shared" si="52"/>
        <v>363</v>
      </c>
      <c r="B370" s="225"/>
      <c r="C370" s="101" t="s">
        <v>553</v>
      </c>
      <c r="D370" s="89">
        <v>108</v>
      </c>
      <c r="M370" s="2">
        <f t="shared" si="53"/>
        <v>0</v>
      </c>
    </row>
    <row r="371" spans="1:14" ht="15.6" customHeight="1" outlineLevel="2" x14ac:dyDescent="0.25">
      <c r="A371" s="29">
        <f t="shared" si="52"/>
        <v>364</v>
      </c>
      <c r="B371" s="225"/>
      <c r="C371" s="101" t="s">
        <v>554</v>
      </c>
      <c r="D371" s="89">
        <v>108</v>
      </c>
      <c r="M371" s="2">
        <f t="shared" si="53"/>
        <v>0</v>
      </c>
    </row>
    <row r="372" spans="1:14" ht="15.6" customHeight="1" outlineLevel="2" x14ac:dyDescent="0.25">
      <c r="A372" s="29">
        <f t="shared" si="52"/>
        <v>365</v>
      </c>
      <c r="B372" s="225"/>
      <c r="C372" s="260" t="s">
        <v>306</v>
      </c>
      <c r="D372" s="230"/>
      <c r="E372" s="147">
        <f t="shared" ref="E372:L372" si="68">SUM(E369:E371)</f>
        <v>0</v>
      </c>
      <c r="F372" s="147">
        <f t="shared" si="68"/>
        <v>0</v>
      </c>
      <c r="G372" s="147">
        <f t="shared" si="68"/>
        <v>0</v>
      </c>
      <c r="H372" s="147">
        <f t="shared" si="68"/>
        <v>0</v>
      </c>
      <c r="I372" s="147">
        <f t="shared" si="68"/>
        <v>0</v>
      </c>
      <c r="J372" s="147">
        <f t="shared" si="68"/>
        <v>0</v>
      </c>
      <c r="K372" s="147">
        <f t="shared" si="68"/>
        <v>0</v>
      </c>
      <c r="L372" s="147">
        <f t="shared" si="68"/>
        <v>0</v>
      </c>
      <c r="M372" s="147">
        <f t="shared" si="53"/>
        <v>0</v>
      </c>
    </row>
    <row r="373" spans="1:14" ht="15.6" customHeight="1" outlineLevel="2" x14ac:dyDescent="0.25">
      <c r="A373" s="29">
        <f t="shared" si="52"/>
        <v>366</v>
      </c>
      <c r="B373" s="225"/>
      <c r="C373" s="55" t="s">
        <v>389</v>
      </c>
      <c r="D373" s="59">
        <v>108</v>
      </c>
      <c r="E373" s="146">
        <v>0</v>
      </c>
      <c r="F373" s="146">
        <v>0</v>
      </c>
      <c r="G373" s="146">
        <v>0</v>
      </c>
      <c r="H373" s="146">
        <v>0</v>
      </c>
      <c r="I373" s="146">
        <v>0</v>
      </c>
      <c r="J373" s="146">
        <v>0</v>
      </c>
      <c r="K373" s="146">
        <v>0</v>
      </c>
      <c r="L373" s="146">
        <v>0</v>
      </c>
      <c r="M373" s="146">
        <f t="shared" si="53"/>
        <v>0</v>
      </c>
    </row>
    <row r="374" spans="1:14" ht="15.6" customHeight="1" outlineLevel="2" x14ac:dyDescent="0.25">
      <c r="A374" s="29">
        <f t="shared" si="52"/>
        <v>367</v>
      </c>
      <c r="B374" s="225"/>
      <c r="C374" s="58" t="s">
        <v>390</v>
      </c>
      <c r="D374" s="53">
        <v>108</v>
      </c>
      <c r="E374" s="146">
        <v>-340890.97549328452</v>
      </c>
      <c r="F374" s="146">
        <v>-115828.55545488185</v>
      </c>
      <c r="G374" s="146">
        <v>-24643.318519296354</v>
      </c>
      <c r="H374" s="146">
        <v>-5845.9703288230185</v>
      </c>
      <c r="I374" s="146">
        <v>-2885.7970579940597</v>
      </c>
      <c r="J374" s="146">
        <v>-5712.0931457202014</v>
      </c>
      <c r="K374" s="146">
        <v>0</v>
      </c>
      <c r="L374" s="146">
        <v>0</v>
      </c>
      <c r="M374" s="146">
        <f t="shared" si="53"/>
        <v>-495806.71</v>
      </c>
    </row>
    <row r="375" spans="1:14" ht="15.6" customHeight="1" outlineLevel="2" x14ac:dyDescent="0.25">
      <c r="A375" s="29">
        <f t="shared" si="52"/>
        <v>368</v>
      </c>
      <c r="B375" s="225"/>
      <c r="C375" s="58" t="s">
        <v>391</v>
      </c>
      <c r="D375" s="53">
        <v>108</v>
      </c>
      <c r="E375" s="146">
        <v>-4032841.7020441433</v>
      </c>
      <c r="F375" s="146">
        <v>-1370286.2859600172</v>
      </c>
      <c r="G375" s="146">
        <v>-291537.79286050028</v>
      </c>
      <c r="H375" s="146">
        <v>-69159.568970327935</v>
      </c>
      <c r="I375" s="146">
        <v>-34139.838117668238</v>
      </c>
      <c r="J375" s="146">
        <v>-67575.76204734332</v>
      </c>
      <c r="K375" s="146">
        <v>0</v>
      </c>
      <c r="L375" s="146">
        <v>0</v>
      </c>
      <c r="M375" s="146">
        <f t="shared" si="53"/>
        <v>-5865540.9500000011</v>
      </c>
    </row>
    <row r="376" spans="1:14" ht="15.6" customHeight="1" outlineLevel="2" x14ac:dyDescent="0.25">
      <c r="A376" s="29">
        <f t="shared" si="52"/>
        <v>369</v>
      </c>
      <c r="B376" s="225"/>
      <c r="C376" s="58" t="s">
        <v>392</v>
      </c>
      <c r="D376" s="53">
        <v>108</v>
      </c>
      <c r="E376" s="146">
        <v>-744.84838938725704</v>
      </c>
      <c r="F376" s="146">
        <v>-253.08594001580107</v>
      </c>
      <c r="G376" s="146">
        <v>-53.845767203704263</v>
      </c>
      <c r="H376" s="146">
        <v>-12.773472743092016</v>
      </c>
      <c r="I376" s="146">
        <v>-6.3054801836128522</v>
      </c>
      <c r="J376" s="146">
        <v>-12.480950466532658</v>
      </c>
      <c r="K376" s="146">
        <v>0</v>
      </c>
      <c r="L376" s="146">
        <v>0</v>
      </c>
      <c r="M376" s="146">
        <f t="shared" si="53"/>
        <v>-1083.3399999999999</v>
      </c>
    </row>
    <row r="377" spans="1:14" ht="15.6" customHeight="1" outlineLevel="2" x14ac:dyDescent="0.25">
      <c r="A377" s="29">
        <f t="shared" si="52"/>
        <v>370</v>
      </c>
      <c r="B377" s="225"/>
      <c r="C377" s="62" t="s">
        <v>393</v>
      </c>
      <c r="D377" s="63">
        <v>108</v>
      </c>
      <c r="E377" s="146">
        <v>0</v>
      </c>
      <c r="F377" s="146">
        <v>0</v>
      </c>
      <c r="G377" s="146">
        <v>0</v>
      </c>
      <c r="H377" s="146">
        <v>0</v>
      </c>
      <c r="I377" s="146">
        <v>0</v>
      </c>
      <c r="J377" s="146">
        <v>0</v>
      </c>
      <c r="K377" s="146">
        <v>0</v>
      </c>
      <c r="L377" s="146">
        <v>0</v>
      </c>
      <c r="M377" s="146">
        <f t="shared" si="53"/>
        <v>0</v>
      </c>
    </row>
    <row r="378" spans="1:14" ht="15.6" customHeight="1" outlineLevel="2" x14ac:dyDescent="0.25">
      <c r="A378" s="29">
        <f t="shared" si="52"/>
        <v>371</v>
      </c>
      <c r="B378" s="225"/>
      <c r="C378" s="227" t="s">
        <v>394</v>
      </c>
      <c r="D378" s="228"/>
      <c r="E378" s="155">
        <f t="shared" ref="E378:L378" si="69">SUM(E373:E377)</f>
        <v>-4374477.5259268153</v>
      </c>
      <c r="F378" s="155">
        <f t="shared" si="69"/>
        <v>-1486367.9273549148</v>
      </c>
      <c r="G378" s="155">
        <f t="shared" si="69"/>
        <v>-316234.95714700036</v>
      </c>
      <c r="H378" s="155">
        <f t="shared" si="69"/>
        <v>-75018.312771894052</v>
      </c>
      <c r="I378" s="155">
        <f t="shared" si="69"/>
        <v>-37031.940655845909</v>
      </c>
      <c r="J378" s="155">
        <f t="shared" si="69"/>
        <v>-73300.336143530047</v>
      </c>
      <c r="K378" s="155">
        <f t="shared" si="69"/>
        <v>0</v>
      </c>
      <c r="L378" s="155">
        <f t="shared" si="69"/>
        <v>0</v>
      </c>
      <c r="M378" s="155">
        <f t="shared" si="53"/>
        <v>-6362431.0000000009</v>
      </c>
      <c r="N378" s="146"/>
    </row>
    <row r="379" spans="1:14" ht="15.6" customHeight="1" outlineLevel="2" x14ac:dyDescent="0.25">
      <c r="A379" s="29">
        <f t="shared" ref="A379:A441" si="70">A378+1</f>
        <v>372</v>
      </c>
      <c r="B379" s="225"/>
      <c r="C379" s="101" t="s">
        <v>395</v>
      </c>
      <c r="D379" s="89">
        <v>108</v>
      </c>
      <c r="E379" s="146">
        <v>-7356.3469594804064</v>
      </c>
      <c r="F379" s="146">
        <v>-2551.0674670645612</v>
      </c>
      <c r="G379" s="146">
        <v>-597.9639755681369</v>
      </c>
      <c r="H379" s="146">
        <v>-226.55178741017664</v>
      </c>
      <c r="I379" s="146">
        <v>-66.351695044215589</v>
      </c>
      <c r="J379" s="146">
        <v>-246.29662420117847</v>
      </c>
      <c r="K379" s="146">
        <v>-12.728939234710234</v>
      </c>
      <c r="L379" s="146">
        <v>-58.569593663282703</v>
      </c>
      <c r="M379" s="146">
        <f t="shared" si="53"/>
        <v>-11115.877041666668</v>
      </c>
      <c r="N379" s="146"/>
    </row>
    <row r="380" spans="1:14" ht="15.6" customHeight="1" outlineLevel="2" x14ac:dyDescent="0.25">
      <c r="A380" s="29">
        <f t="shared" si="70"/>
        <v>373</v>
      </c>
      <c r="B380" s="225"/>
      <c r="C380" s="101" t="s">
        <v>396</v>
      </c>
      <c r="D380" s="89">
        <v>108</v>
      </c>
      <c r="E380" s="146">
        <v>-875.46722510568122</v>
      </c>
      <c r="F380" s="146">
        <v>-303.59850735019404</v>
      </c>
      <c r="G380" s="146">
        <v>-71.16274766365477</v>
      </c>
      <c r="H380" s="146">
        <v>-26.961570159644644</v>
      </c>
      <c r="I380" s="146">
        <v>-7.896410359839896</v>
      </c>
      <c r="J380" s="146">
        <v>-29.311371979868184</v>
      </c>
      <c r="K380" s="146">
        <v>-1.5148509405186767</v>
      </c>
      <c r="L380" s="146">
        <v>-6.9702747739325099</v>
      </c>
      <c r="M380" s="146">
        <f t="shared" si="53"/>
        <v>-1322.8829583333338</v>
      </c>
      <c r="N380" s="146"/>
    </row>
    <row r="381" spans="1:14" ht="15.6" customHeight="1" outlineLevel="2" x14ac:dyDescent="0.25">
      <c r="A381" s="29">
        <f t="shared" si="70"/>
        <v>374</v>
      </c>
      <c r="B381" s="225"/>
      <c r="C381" s="101" t="s">
        <v>397</v>
      </c>
      <c r="D381" s="89">
        <v>108</v>
      </c>
      <c r="E381" s="146">
        <v>-396440.43611429067</v>
      </c>
      <c r="F381" s="146">
        <v>-137479.41808218992</v>
      </c>
      <c r="G381" s="146">
        <v>-32224.839388436223</v>
      </c>
      <c r="H381" s="146">
        <v>-12209.088274121626</v>
      </c>
      <c r="I381" s="146">
        <v>-3575.7550677176314</v>
      </c>
      <c r="J381" s="146">
        <v>-13273.156044653095</v>
      </c>
      <c r="K381" s="146">
        <v>-685.97447201392731</v>
      </c>
      <c r="L381" s="146">
        <v>-3156.3703265769595</v>
      </c>
      <c r="M381" s="146">
        <f t="shared" ref="M381:M446" si="71">SUM(E381:L381)</f>
        <v>-599045.03777000005</v>
      </c>
      <c r="N381" s="146"/>
    </row>
    <row r="382" spans="1:14" ht="15.6" customHeight="1" outlineLevel="2" x14ac:dyDescent="0.25">
      <c r="A382" s="29">
        <f t="shared" si="70"/>
        <v>375</v>
      </c>
      <c r="B382" s="225"/>
      <c r="C382" s="101" t="s">
        <v>398</v>
      </c>
      <c r="D382" s="89">
        <v>108</v>
      </c>
      <c r="E382" s="146">
        <v>-5484775.6395813581</v>
      </c>
      <c r="F382" s="146">
        <v>-1902035.44984405</v>
      </c>
      <c r="G382" s="146">
        <v>-445832.45795886056</v>
      </c>
      <c r="H382" s="146">
        <v>-168913.42014389136</v>
      </c>
      <c r="I382" s="146">
        <v>-49470.771651742427</v>
      </c>
      <c r="J382" s="146">
        <v>-183634.85735114972</v>
      </c>
      <c r="K382" s="146">
        <v>-9490.4952440118832</v>
      </c>
      <c r="L382" s="146">
        <v>-43668.560266934663</v>
      </c>
      <c r="M382" s="146">
        <f t="shared" si="71"/>
        <v>-8287821.6520419978</v>
      </c>
      <c r="N382" s="146"/>
    </row>
    <row r="383" spans="1:14" ht="15.6" customHeight="1" outlineLevel="2" x14ac:dyDescent="0.25">
      <c r="A383" s="29">
        <f t="shared" si="70"/>
        <v>376</v>
      </c>
      <c r="B383" s="225"/>
      <c r="C383" s="101" t="s">
        <v>399</v>
      </c>
      <c r="D383" s="89">
        <v>108</v>
      </c>
      <c r="E383" s="146">
        <v>-138363.04993541655</v>
      </c>
      <c r="F383" s="146">
        <v>-47982.167953508499</v>
      </c>
      <c r="G383" s="146">
        <v>-11246.90282647546</v>
      </c>
      <c r="H383" s="146">
        <v>-4261.1361926037007</v>
      </c>
      <c r="I383" s="146">
        <v>-1247.9866631182904</v>
      </c>
      <c r="J383" s="146">
        <v>-4632.5101712819705</v>
      </c>
      <c r="K383" s="146">
        <v>-239.41432679264128</v>
      </c>
      <c r="L383" s="146">
        <v>-1101.6157418032162</v>
      </c>
      <c r="M383" s="146">
        <f t="shared" si="71"/>
        <v>-209074.78381100032</v>
      </c>
      <c r="N383" s="146"/>
    </row>
    <row r="384" spans="1:14" ht="15.6" customHeight="1" outlineLevel="2" x14ac:dyDescent="0.25">
      <c r="A384" s="29">
        <f t="shared" si="70"/>
        <v>377</v>
      </c>
      <c r="B384" s="225"/>
      <c r="C384" s="101" t="s">
        <v>400</v>
      </c>
      <c r="D384" s="89">
        <v>108</v>
      </c>
      <c r="E384" s="146">
        <v>-889037.16276449605</v>
      </c>
      <c r="F384" s="146">
        <v>-308304.3520693428</v>
      </c>
      <c r="G384" s="146">
        <v>-72265.786157539216</v>
      </c>
      <c r="H384" s="146">
        <v>-27379.48052311482</v>
      </c>
      <c r="I384" s="146">
        <v>-8018.8064852899524</v>
      </c>
      <c r="J384" s="146">
        <v>-29765.704796739919</v>
      </c>
      <c r="K384" s="146">
        <v>-1538.3314686706633</v>
      </c>
      <c r="L384" s="146">
        <v>-7078.3155908067865</v>
      </c>
      <c r="M384" s="146">
        <f t="shared" si="71"/>
        <v>-1343387.939856</v>
      </c>
      <c r="N384" s="146"/>
    </row>
    <row r="385" spans="1:14" ht="15.6" customHeight="1" outlineLevel="2" x14ac:dyDescent="0.25">
      <c r="A385" s="29">
        <f t="shared" si="70"/>
        <v>378</v>
      </c>
      <c r="B385" s="225"/>
      <c r="C385" s="101" t="s">
        <v>401</v>
      </c>
      <c r="D385" s="89">
        <v>108</v>
      </c>
      <c r="E385" s="146">
        <v>-1732092.7748877048</v>
      </c>
      <c r="F385" s="146">
        <v>-600663.01280951337</v>
      </c>
      <c r="G385" s="146">
        <v>-140793.94126318555</v>
      </c>
      <c r="H385" s="146">
        <v>-53342.877418981727</v>
      </c>
      <c r="I385" s="146">
        <v>-15622.875351131577</v>
      </c>
      <c r="J385" s="146">
        <v>-57991.908974373029</v>
      </c>
      <c r="K385" s="146">
        <v>-2997.0994845495297</v>
      </c>
      <c r="L385" s="146">
        <v>-13790.536331560705</v>
      </c>
      <c r="M385" s="146">
        <f t="shared" si="71"/>
        <v>-2617295.0265210005</v>
      </c>
      <c r="N385" s="146"/>
    </row>
    <row r="386" spans="1:14" ht="15.6" customHeight="1" outlineLevel="2" x14ac:dyDescent="0.25">
      <c r="A386" s="29">
        <f t="shared" si="70"/>
        <v>379</v>
      </c>
      <c r="B386" s="225"/>
      <c r="C386" s="101" t="s">
        <v>402</v>
      </c>
      <c r="D386" s="89">
        <v>108</v>
      </c>
      <c r="E386" s="146">
        <v>-1477187.1882529722</v>
      </c>
      <c r="F386" s="146">
        <v>-512265.6937571771</v>
      </c>
      <c r="G386" s="146">
        <v>-120073.82585560574</v>
      </c>
      <c r="H386" s="146">
        <v>-45492.606545268442</v>
      </c>
      <c r="I386" s="146">
        <v>-13323.715476996265</v>
      </c>
      <c r="J386" s="146">
        <v>-49457.457591918093</v>
      </c>
      <c r="K386" s="146">
        <v>-2556.0276127721754</v>
      </c>
      <c r="L386" s="146">
        <v>-11761.034907289724</v>
      </c>
      <c r="M386" s="146">
        <f t="shared" si="71"/>
        <v>-2232117.5500000003</v>
      </c>
      <c r="N386" s="146"/>
    </row>
    <row r="387" spans="1:14" ht="15.6" customHeight="1" outlineLevel="2" x14ac:dyDescent="0.25">
      <c r="A387" s="29">
        <f t="shared" si="70"/>
        <v>380</v>
      </c>
      <c r="B387" s="225"/>
      <c r="C387" s="101" t="s">
        <v>403</v>
      </c>
      <c r="D387" s="89">
        <v>108</v>
      </c>
      <c r="E387" s="146">
        <v>-7272392.024463498</v>
      </c>
      <c r="F387" s="146">
        <v>-2521953.1927377987</v>
      </c>
      <c r="G387" s="146">
        <v>-591139.66086577252</v>
      </c>
      <c r="H387" s="146">
        <v>-223966.24587784393</v>
      </c>
      <c r="I387" s="146">
        <v>-65594.450684157258</v>
      </c>
      <c r="J387" s="146">
        <v>-243485.74304051686</v>
      </c>
      <c r="K387" s="146">
        <v>-12583.669133643691</v>
      </c>
      <c r="L387" s="146">
        <v>-57901.163196768248</v>
      </c>
      <c r="M387" s="146">
        <f t="shared" si="71"/>
        <v>-10989016.15</v>
      </c>
      <c r="N387" s="146"/>
    </row>
    <row r="388" spans="1:14" ht="15.6" customHeight="1" outlineLevel="2" x14ac:dyDescent="0.25">
      <c r="A388" s="29">
        <f t="shared" si="70"/>
        <v>381</v>
      </c>
      <c r="B388" s="225"/>
      <c r="C388" s="101" t="s">
        <v>404</v>
      </c>
      <c r="D388" s="89">
        <v>108</v>
      </c>
      <c r="E388" s="146">
        <v>-382858.74097749498</v>
      </c>
      <c r="F388" s="146">
        <v>-132769.49605133513</v>
      </c>
      <c r="G388" s="146">
        <v>-31120.845182659068</v>
      </c>
      <c r="H388" s="146">
        <v>-11790.815818207106</v>
      </c>
      <c r="I388" s="146">
        <v>-3453.2528938990345</v>
      </c>
      <c r="J388" s="146">
        <v>-12818.429577624327</v>
      </c>
      <c r="K388" s="146">
        <v>-662.47359949487975</v>
      </c>
      <c r="L388" s="146">
        <v>-3048.2358992854965</v>
      </c>
      <c r="M388" s="146">
        <f t="shared" si="71"/>
        <v>-578522.29</v>
      </c>
      <c r="N388" s="146"/>
    </row>
    <row r="389" spans="1:14" ht="15.6" customHeight="1" outlineLevel="2" x14ac:dyDescent="0.25">
      <c r="A389" s="29">
        <f t="shared" si="70"/>
        <v>382</v>
      </c>
      <c r="B389" s="225"/>
      <c r="C389" s="101" t="s">
        <v>405</v>
      </c>
      <c r="D389" s="89">
        <v>108</v>
      </c>
      <c r="E389" s="146">
        <v>-1039098.2085702345</v>
      </c>
      <c r="F389" s="146">
        <v>-360343.20425199508</v>
      </c>
      <c r="G389" s="146">
        <v>-84463.56584658334</v>
      </c>
      <c r="H389" s="146">
        <v>-32000.877302683206</v>
      </c>
      <c r="I389" s="146">
        <v>-9372.3050089677545</v>
      </c>
      <c r="J389" s="146">
        <v>-34789.873614446464</v>
      </c>
      <c r="K389" s="146">
        <v>-1797.9872385900894</v>
      </c>
      <c r="L389" s="146">
        <v>-8273.0681664996191</v>
      </c>
      <c r="M389" s="146">
        <f t="shared" si="71"/>
        <v>-1570139.09</v>
      </c>
      <c r="N389" s="146"/>
    </row>
    <row r="390" spans="1:14" ht="15.6" customHeight="1" outlineLevel="2" x14ac:dyDescent="0.25">
      <c r="A390" s="29">
        <f t="shared" si="70"/>
        <v>383</v>
      </c>
      <c r="B390" s="225"/>
      <c r="C390" s="101" t="s">
        <v>406</v>
      </c>
      <c r="D390" s="89">
        <v>108</v>
      </c>
      <c r="E390" s="146">
        <v>-88175.224727053253</v>
      </c>
      <c r="F390" s="146">
        <v>-30577.805593087498</v>
      </c>
      <c r="G390" s="146">
        <v>-7167.3628520815137</v>
      </c>
      <c r="H390" s="146">
        <v>-2715.5128594721532</v>
      </c>
      <c r="I390" s="146">
        <v>-795.30990772597465</v>
      </c>
      <c r="J390" s="146">
        <v>-2952.1799757508215</v>
      </c>
      <c r="K390" s="146">
        <v>-152.57261297485837</v>
      </c>
      <c r="L390" s="146">
        <v>-702.03147185392095</v>
      </c>
      <c r="M390" s="146">
        <f t="shared" si="71"/>
        <v>-133237.99999999997</v>
      </c>
      <c r="N390" s="146"/>
    </row>
    <row r="391" spans="1:14" ht="15.6" customHeight="1" outlineLevel="2" x14ac:dyDescent="0.25">
      <c r="A391" s="29">
        <f t="shared" si="70"/>
        <v>384</v>
      </c>
      <c r="B391" s="225"/>
      <c r="C391" s="101" t="s">
        <v>407</v>
      </c>
      <c r="D391" s="89">
        <v>108</v>
      </c>
      <c r="E391" s="146">
        <v>0</v>
      </c>
      <c r="F391" s="146">
        <v>0</v>
      </c>
      <c r="G391" s="146">
        <v>0</v>
      </c>
      <c r="H391" s="146">
        <v>0</v>
      </c>
      <c r="I391" s="146">
        <v>0</v>
      </c>
      <c r="J391" s="146">
        <v>0</v>
      </c>
      <c r="K391" s="146">
        <v>0</v>
      </c>
      <c r="L391" s="146">
        <v>0</v>
      </c>
      <c r="M391" s="146">
        <f t="shared" si="71"/>
        <v>0</v>
      </c>
      <c r="N391" s="146"/>
    </row>
    <row r="392" spans="1:14" ht="15.6" customHeight="1" outlineLevel="2" x14ac:dyDescent="0.25">
      <c r="A392" s="29">
        <f t="shared" si="70"/>
        <v>385</v>
      </c>
      <c r="B392" s="225"/>
      <c r="C392" s="101" t="s">
        <v>408</v>
      </c>
      <c r="D392" s="89">
        <v>108</v>
      </c>
      <c r="E392" s="146">
        <v>0</v>
      </c>
      <c r="F392" s="146">
        <v>0</v>
      </c>
      <c r="G392" s="146">
        <v>0</v>
      </c>
      <c r="H392" s="146">
        <v>0</v>
      </c>
      <c r="I392" s="146">
        <v>0</v>
      </c>
      <c r="J392" s="146">
        <v>0</v>
      </c>
      <c r="K392" s="146">
        <v>0</v>
      </c>
      <c r="L392" s="146">
        <v>0</v>
      </c>
      <c r="M392" s="146">
        <f t="shared" si="71"/>
        <v>0</v>
      </c>
    </row>
    <row r="393" spans="1:14" ht="15.6" customHeight="1" outlineLevel="2" x14ac:dyDescent="0.25">
      <c r="A393" s="29">
        <f t="shared" si="70"/>
        <v>386</v>
      </c>
      <c r="B393" s="225"/>
      <c r="C393" s="101" t="s">
        <v>409</v>
      </c>
      <c r="D393" s="89">
        <v>108</v>
      </c>
      <c r="E393" s="146">
        <v>-1284916.6554162933</v>
      </c>
      <c r="F393" s="146">
        <v>-436591.31738944887</v>
      </c>
      <c r="G393" s="146">
        <v>-92887.793126094228</v>
      </c>
      <c r="H393" s="146">
        <v>-22035.152534339053</v>
      </c>
      <c r="I393" s="146">
        <v>-10877.403541124111</v>
      </c>
      <c r="J393" s="146">
        <v>-21530.530720575563</v>
      </c>
      <c r="K393" s="146">
        <v>0</v>
      </c>
      <c r="L393" s="146">
        <v>0</v>
      </c>
      <c r="M393" s="146">
        <f t="shared" si="71"/>
        <v>-1868838.8527278751</v>
      </c>
    </row>
    <row r="394" spans="1:14" ht="15.6" customHeight="1" outlineLevel="2" x14ac:dyDescent="0.25">
      <c r="A394" s="29">
        <f t="shared" si="70"/>
        <v>387</v>
      </c>
      <c r="B394" s="225"/>
      <c r="C394" s="101" t="s">
        <v>410</v>
      </c>
      <c r="D394" s="89">
        <v>108</v>
      </c>
      <c r="E394" s="146">
        <v>-1734067.04343169</v>
      </c>
      <c r="F394" s="146">
        <v>-589204.45286638942</v>
      </c>
      <c r="G394" s="146">
        <v>-125357.28299426181</v>
      </c>
      <c r="H394" s="146">
        <v>-29737.673370268545</v>
      </c>
      <c r="I394" s="146">
        <v>-14679.665734941724</v>
      </c>
      <c r="J394" s="146">
        <v>-29056.657949575372</v>
      </c>
      <c r="K394" s="146">
        <v>0</v>
      </c>
      <c r="L394" s="146">
        <v>0</v>
      </c>
      <c r="M394" s="146">
        <f t="shared" si="71"/>
        <v>-2522102.7763471268</v>
      </c>
    </row>
    <row r="395" spans="1:14" ht="15.6" customHeight="1" outlineLevel="2" x14ac:dyDescent="0.25">
      <c r="A395" s="29">
        <f t="shared" si="70"/>
        <v>388</v>
      </c>
      <c r="B395" s="225"/>
      <c r="C395" s="101" t="s">
        <v>411</v>
      </c>
      <c r="D395" s="89">
        <v>108</v>
      </c>
      <c r="E395" s="146">
        <v>-1714134.8031658463</v>
      </c>
      <c r="F395" s="146">
        <v>-582431.84002842428</v>
      </c>
      <c r="G395" s="146">
        <v>-123916.36322522555</v>
      </c>
      <c r="H395" s="146">
        <v>-29395.853569927753</v>
      </c>
      <c r="I395" s="146">
        <v>-14510.930260982144</v>
      </c>
      <c r="J395" s="146">
        <v>-28722.666083593529</v>
      </c>
      <c r="K395" s="146">
        <v>0</v>
      </c>
      <c r="L395" s="146">
        <v>0</v>
      </c>
      <c r="M395" s="146">
        <f t="shared" si="71"/>
        <v>-2493112.4563339991</v>
      </c>
    </row>
    <row r="396" spans="1:14" ht="15.6" customHeight="1" outlineLevel="2" x14ac:dyDescent="0.25">
      <c r="A396" s="29">
        <f t="shared" si="70"/>
        <v>389</v>
      </c>
      <c r="B396" s="225"/>
      <c r="C396" s="101" t="s">
        <v>412</v>
      </c>
      <c r="D396" s="89">
        <v>108</v>
      </c>
      <c r="E396" s="146">
        <v>11940.930696906595</v>
      </c>
      <c r="F396" s="146">
        <v>4057.3111429780079</v>
      </c>
      <c r="G396" s="146">
        <v>863.22073547092043</v>
      </c>
      <c r="H396" s="146">
        <v>204.77610606040548</v>
      </c>
      <c r="I396" s="146">
        <v>101.08540604508563</v>
      </c>
      <c r="J396" s="146">
        <v>200.08657691398398</v>
      </c>
      <c r="K396" s="146">
        <v>0</v>
      </c>
      <c r="L396" s="146">
        <v>0</v>
      </c>
      <c r="M396" s="146">
        <f t="shared" si="71"/>
        <v>17367.410664375002</v>
      </c>
    </row>
    <row r="397" spans="1:14" ht="15.6" customHeight="1" outlineLevel="2" x14ac:dyDescent="0.25">
      <c r="A397" s="29">
        <f t="shared" si="70"/>
        <v>390</v>
      </c>
      <c r="B397" s="225"/>
      <c r="C397" s="101" t="s">
        <v>413</v>
      </c>
      <c r="D397" s="89">
        <v>108</v>
      </c>
      <c r="E397" s="146">
        <v>33727.721020627789</v>
      </c>
      <c r="F397" s="146">
        <v>11460.06637151804</v>
      </c>
      <c r="G397" s="146">
        <v>2438.2076141457474</v>
      </c>
      <c r="H397" s="146">
        <v>578.39975393920247</v>
      </c>
      <c r="I397" s="146">
        <v>285.52048922189636</v>
      </c>
      <c r="J397" s="146">
        <v>565.15395804746504</v>
      </c>
      <c r="K397" s="146">
        <v>0</v>
      </c>
      <c r="L397" s="146">
        <v>0</v>
      </c>
      <c r="M397" s="146">
        <f t="shared" si="71"/>
        <v>49055.069207500135</v>
      </c>
    </row>
    <row r="398" spans="1:14" ht="15.6" customHeight="1" outlineLevel="2" x14ac:dyDescent="0.25">
      <c r="A398" s="29">
        <f t="shared" si="70"/>
        <v>391</v>
      </c>
      <c r="B398" s="225"/>
      <c r="C398" s="101" t="s">
        <v>414</v>
      </c>
      <c r="D398" s="89">
        <v>108</v>
      </c>
      <c r="E398" s="146">
        <v>5366.886730006021</v>
      </c>
      <c r="F398" s="146">
        <v>1823.5705310973185</v>
      </c>
      <c r="G398" s="146">
        <v>387.97712070007168</v>
      </c>
      <c r="H398" s="146">
        <v>92.037228431666904</v>
      </c>
      <c r="I398" s="146">
        <v>45.433135663469152</v>
      </c>
      <c r="J398" s="146">
        <v>89.929505643155437</v>
      </c>
      <c r="K398" s="146">
        <v>0</v>
      </c>
      <c r="L398" s="146">
        <v>0</v>
      </c>
      <c r="M398" s="146">
        <f t="shared" si="71"/>
        <v>7805.8342515417035</v>
      </c>
    </row>
    <row r="399" spans="1:14" ht="15.6" customHeight="1" outlineLevel="2" x14ac:dyDescent="0.25">
      <c r="A399" s="29">
        <f t="shared" si="70"/>
        <v>392</v>
      </c>
      <c r="B399" s="225"/>
      <c r="C399" s="101" t="s">
        <v>415</v>
      </c>
      <c r="D399" s="89">
        <v>108</v>
      </c>
      <c r="E399" s="146">
        <v>0</v>
      </c>
      <c r="F399" s="146">
        <v>0</v>
      </c>
      <c r="G399" s="146">
        <v>0</v>
      </c>
      <c r="H399" s="146">
        <v>0</v>
      </c>
      <c r="I399" s="146">
        <v>0</v>
      </c>
      <c r="J399" s="146">
        <v>0</v>
      </c>
      <c r="K399" s="146">
        <v>0</v>
      </c>
      <c r="L399" s="146">
        <v>0</v>
      </c>
      <c r="M399" s="146">
        <f t="shared" si="71"/>
        <v>0</v>
      </c>
    </row>
    <row r="400" spans="1:14" ht="15.6" customHeight="1" outlineLevel="2" x14ac:dyDescent="0.25">
      <c r="A400" s="29">
        <f t="shared" si="70"/>
        <v>393</v>
      </c>
      <c r="B400" s="225"/>
      <c r="C400" s="101" t="s">
        <v>416</v>
      </c>
      <c r="D400" s="89">
        <v>108</v>
      </c>
      <c r="E400" s="146">
        <v>11174.637803292058</v>
      </c>
      <c r="F400" s="146">
        <v>3796.938750325854</v>
      </c>
      <c r="G400" s="146">
        <v>807.82472556162224</v>
      </c>
      <c r="H400" s="146">
        <v>191.63487956481944</v>
      </c>
      <c r="I400" s="146">
        <v>94.598388385686945</v>
      </c>
      <c r="J400" s="146">
        <v>187.24629453661748</v>
      </c>
      <c r="K400" s="146">
        <v>0</v>
      </c>
      <c r="L400" s="146">
        <v>0</v>
      </c>
      <c r="M400" s="146">
        <f t="shared" si="71"/>
        <v>16252.880841666658</v>
      </c>
    </row>
    <row r="401" spans="1:16" ht="15.6" customHeight="1" outlineLevel="2" x14ac:dyDescent="0.25">
      <c r="A401" s="29">
        <f t="shared" si="70"/>
        <v>394</v>
      </c>
      <c r="B401" s="225"/>
      <c r="C401" s="101" t="s">
        <v>417</v>
      </c>
      <c r="D401" s="89">
        <v>108</v>
      </c>
      <c r="E401" s="146">
        <v>0</v>
      </c>
      <c r="F401" s="146">
        <v>0</v>
      </c>
      <c r="G401" s="146">
        <v>0</v>
      </c>
      <c r="H401" s="146">
        <v>0</v>
      </c>
      <c r="I401" s="146">
        <v>0</v>
      </c>
      <c r="J401" s="146">
        <v>0</v>
      </c>
      <c r="K401" s="146">
        <v>0</v>
      </c>
      <c r="L401" s="146">
        <v>0</v>
      </c>
      <c r="M401" s="146">
        <f t="shared" si="71"/>
        <v>0</v>
      </c>
    </row>
    <row r="402" spans="1:16" ht="15.6" customHeight="1" outlineLevel="2" x14ac:dyDescent="0.25">
      <c r="A402" s="29">
        <f t="shared" si="70"/>
        <v>395</v>
      </c>
      <c r="B402" s="225"/>
      <c r="C402" s="68" t="s">
        <v>418</v>
      </c>
      <c r="D402" s="53">
        <v>108</v>
      </c>
      <c r="E402" s="146">
        <v>0</v>
      </c>
      <c r="F402" s="146">
        <v>0</v>
      </c>
      <c r="G402" s="146">
        <v>0</v>
      </c>
      <c r="H402" s="146">
        <v>0</v>
      </c>
      <c r="I402" s="146">
        <v>0</v>
      </c>
      <c r="J402" s="146">
        <v>0</v>
      </c>
      <c r="K402" s="146">
        <v>0</v>
      </c>
      <c r="L402" s="146">
        <v>0</v>
      </c>
      <c r="M402" s="146">
        <f t="shared" si="71"/>
        <v>0</v>
      </c>
    </row>
    <row r="403" spans="1:16" ht="15.6" customHeight="1" outlineLevel="2" x14ac:dyDescent="0.25">
      <c r="A403" s="29">
        <f t="shared" si="70"/>
        <v>396</v>
      </c>
      <c r="B403" s="225"/>
      <c r="C403" s="68" t="s">
        <v>419</v>
      </c>
      <c r="D403" s="53">
        <v>108</v>
      </c>
      <c r="E403" s="146">
        <v>0</v>
      </c>
      <c r="F403" s="146">
        <v>0</v>
      </c>
      <c r="G403" s="146">
        <v>0</v>
      </c>
      <c r="H403" s="146">
        <v>0</v>
      </c>
      <c r="I403" s="146">
        <v>0</v>
      </c>
      <c r="J403" s="146">
        <v>0</v>
      </c>
      <c r="K403" s="146">
        <v>0</v>
      </c>
      <c r="L403" s="146">
        <v>0</v>
      </c>
      <c r="M403" s="146">
        <f t="shared" si="71"/>
        <v>0</v>
      </c>
    </row>
    <row r="404" spans="1:16" ht="15.6" customHeight="1" outlineLevel="2" x14ac:dyDescent="0.25">
      <c r="A404" s="29">
        <f t="shared" si="70"/>
        <v>397</v>
      </c>
      <c r="B404" s="225"/>
      <c r="C404" s="68" t="s">
        <v>420</v>
      </c>
      <c r="D404" s="53">
        <v>108</v>
      </c>
      <c r="E404" s="146">
        <v>6565.0133801032853</v>
      </c>
      <c r="F404" s="146">
        <v>2230.6721826794578</v>
      </c>
      <c r="G404" s="146">
        <v>474.59078544164845</v>
      </c>
      <c r="H404" s="146">
        <v>112.58401127478945</v>
      </c>
      <c r="I404" s="146">
        <v>55.575822359565265</v>
      </c>
      <c r="J404" s="146">
        <v>110.00575147460341</v>
      </c>
      <c r="K404" s="146">
        <v>0</v>
      </c>
      <c r="L404" s="146">
        <v>0</v>
      </c>
      <c r="M404" s="146">
        <f t="shared" si="71"/>
        <v>9548.4419333333517</v>
      </c>
    </row>
    <row r="405" spans="1:16" ht="15.6" customHeight="1" outlineLevel="2" x14ac:dyDescent="0.25">
      <c r="A405" s="29">
        <f t="shared" si="70"/>
        <v>398</v>
      </c>
      <c r="B405" s="225"/>
      <c r="C405" s="68" t="s">
        <v>421</v>
      </c>
      <c r="D405" s="53">
        <v>108</v>
      </c>
      <c r="E405" s="146">
        <v>-156136.37017091207</v>
      </c>
      <c r="F405" s="146">
        <v>-53052.299740981907</v>
      </c>
      <c r="G405" s="146">
        <v>-11287.240141809936</v>
      </c>
      <c r="H405" s="146">
        <v>-2677.5968062764414</v>
      </c>
      <c r="I405" s="146">
        <v>-1321.7653445741212</v>
      </c>
      <c r="J405" s="146">
        <v>-2616.2777954456833</v>
      </c>
      <c r="K405" s="146">
        <v>0</v>
      </c>
      <c r="L405" s="146">
        <v>0</v>
      </c>
      <c r="M405" s="146">
        <f t="shared" si="71"/>
        <v>-227091.55000000016</v>
      </c>
    </row>
    <row r="406" spans="1:16" ht="15.6" customHeight="1" outlineLevel="2" x14ac:dyDescent="0.25">
      <c r="A406" s="29">
        <f t="shared" si="70"/>
        <v>399</v>
      </c>
      <c r="B406" s="225"/>
      <c r="C406" s="68" t="s">
        <v>422</v>
      </c>
      <c r="D406" s="53">
        <v>108</v>
      </c>
      <c r="E406" s="146">
        <v>3021.0004271132357</v>
      </c>
      <c r="F406" s="146">
        <v>1026.4810178525845</v>
      </c>
      <c r="G406" s="146">
        <v>218.39086724004048</v>
      </c>
      <c r="H406" s="146">
        <v>51.807410960967346</v>
      </c>
      <c r="I406" s="146">
        <v>25.574141797525861</v>
      </c>
      <c r="J406" s="146">
        <v>50.620981702319241</v>
      </c>
      <c r="K406" s="146">
        <v>0</v>
      </c>
      <c r="L406" s="146">
        <v>0</v>
      </c>
      <c r="M406" s="146">
        <f t="shared" si="71"/>
        <v>4393.874846666673</v>
      </c>
    </row>
    <row r="407" spans="1:16" ht="15.6" customHeight="1" outlineLevel="2" x14ac:dyDescent="0.25">
      <c r="A407" s="29">
        <f t="shared" si="70"/>
        <v>400</v>
      </c>
      <c r="B407" s="225"/>
      <c r="C407" s="68" t="s">
        <v>423</v>
      </c>
      <c r="D407" s="53">
        <v>108</v>
      </c>
      <c r="E407" s="146">
        <v>1524.4524370455892</v>
      </c>
      <c r="F407" s="146">
        <v>517.98122079105406</v>
      </c>
      <c r="G407" s="146">
        <v>110.20405253987752</v>
      </c>
      <c r="H407" s="146">
        <v>26.142973429480001</v>
      </c>
      <c r="I407" s="146">
        <v>12.905182812516843</v>
      </c>
      <c r="J407" s="146">
        <v>25.544279381476642</v>
      </c>
      <c r="K407" s="146">
        <v>0</v>
      </c>
      <c r="L407" s="146">
        <v>0</v>
      </c>
      <c r="M407" s="146">
        <f t="shared" si="71"/>
        <v>2217.2301459999949</v>
      </c>
    </row>
    <row r="408" spans="1:16" ht="15.6" customHeight="1" outlineLevel="2" x14ac:dyDescent="0.25">
      <c r="A408" s="29">
        <f t="shared" si="70"/>
        <v>401</v>
      </c>
      <c r="B408" s="225"/>
      <c r="C408" s="68" t="s">
        <v>424</v>
      </c>
      <c r="D408" s="53">
        <v>108</v>
      </c>
      <c r="E408" s="146">
        <v>0</v>
      </c>
      <c r="F408" s="146">
        <v>0</v>
      </c>
      <c r="G408" s="146">
        <v>0</v>
      </c>
      <c r="H408" s="146">
        <v>0</v>
      </c>
      <c r="I408" s="146">
        <v>0</v>
      </c>
      <c r="J408" s="146">
        <v>0</v>
      </c>
      <c r="K408" s="146">
        <v>0</v>
      </c>
      <c r="L408" s="146">
        <v>0</v>
      </c>
      <c r="M408" s="146">
        <f t="shared" si="71"/>
        <v>0</v>
      </c>
    </row>
    <row r="409" spans="1:16" ht="15.6" customHeight="1" outlineLevel="2" x14ac:dyDescent="0.25">
      <c r="A409" s="29">
        <f t="shared" si="70"/>
        <v>402</v>
      </c>
      <c r="B409" s="225"/>
      <c r="C409" s="68" t="s">
        <v>425</v>
      </c>
      <c r="D409" s="53">
        <v>108</v>
      </c>
      <c r="E409" s="146">
        <v>0</v>
      </c>
      <c r="F409" s="146">
        <v>0</v>
      </c>
      <c r="G409" s="146">
        <v>0</v>
      </c>
      <c r="H409" s="146">
        <v>0</v>
      </c>
      <c r="I409" s="146">
        <v>0</v>
      </c>
      <c r="J409" s="146">
        <v>0</v>
      </c>
      <c r="K409" s="146">
        <v>0</v>
      </c>
      <c r="L409" s="146">
        <v>0</v>
      </c>
      <c r="M409" s="146">
        <f t="shared" si="71"/>
        <v>0</v>
      </c>
    </row>
    <row r="410" spans="1:16" ht="15.6" customHeight="1" outlineLevel="2" x14ac:dyDescent="0.25">
      <c r="A410" s="29">
        <f t="shared" si="70"/>
        <v>403</v>
      </c>
      <c r="B410" s="225"/>
      <c r="C410" s="68" t="s">
        <v>426</v>
      </c>
      <c r="D410" s="53">
        <v>108</v>
      </c>
      <c r="E410" s="146">
        <v>91122.65108557597</v>
      </c>
      <c r="F410" s="146">
        <v>30961.820063404433</v>
      </c>
      <c r="G410" s="146">
        <v>6587.3392857500021</v>
      </c>
      <c r="H410" s="146">
        <v>1562.670627343914</v>
      </c>
      <c r="I410" s="146">
        <v>771.39466082625768</v>
      </c>
      <c r="J410" s="146">
        <v>1526.8842770993967</v>
      </c>
      <c r="K410" s="146">
        <v>0</v>
      </c>
      <c r="L410" s="146">
        <v>0</v>
      </c>
      <c r="M410" s="146">
        <f t="shared" si="71"/>
        <v>132532.75999999998</v>
      </c>
    </row>
    <row r="411" spans="1:16" ht="15.6" customHeight="1" outlineLevel="2" x14ac:dyDescent="0.25">
      <c r="A411" s="29">
        <f t="shared" si="70"/>
        <v>404</v>
      </c>
      <c r="B411" s="225"/>
      <c r="C411" s="229" t="s">
        <v>427</v>
      </c>
      <c r="D411" s="230"/>
      <c r="E411" s="155">
        <f t="shared" ref="E411:K411" si="72">SUM(E379:E410)</f>
        <v>-23633463.843063176</v>
      </c>
      <c r="F411" s="155">
        <f t="shared" si="72"/>
        <v>-8162633.5278690113</v>
      </c>
      <c r="G411" s="155">
        <f t="shared" si="72"/>
        <v>-1878559.2392209726</v>
      </c>
      <c r="H411" s="155">
        <f t="shared" si="72"/>
        <v>-663351.79760356445</v>
      </c>
      <c r="I411" s="155">
        <f t="shared" si="72"/>
        <v>-210547.15495066033</v>
      </c>
      <c r="J411" s="155">
        <f t="shared" si="72"/>
        <v>-712248.09005902626</v>
      </c>
      <c r="K411" s="155">
        <f t="shared" si="72"/>
        <v>-32718.28898368957</v>
      </c>
      <c r="L411" s="155">
        <f t="shared" ref="L411" si="73">SUM(L379:L410)</f>
        <v>-150546.47176781658</v>
      </c>
      <c r="M411" s="155">
        <f t="shared" si="71"/>
        <v>-35444068.413517915</v>
      </c>
      <c r="N411" s="146"/>
      <c r="P411" s="146"/>
    </row>
    <row r="412" spans="1:16" ht="15.6" customHeight="1" outlineLevel="2" x14ac:dyDescent="0.25">
      <c r="A412" s="29">
        <f t="shared" si="70"/>
        <v>405</v>
      </c>
      <c r="B412" s="225"/>
      <c r="C412" s="68" t="s">
        <v>428</v>
      </c>
      <c r="D412" s="53">
        <v>108</v>
      </c>
      <c r="M412" s="2">
        <f t="shared" si="71"/>
        <v>0</v>
      </c>
    </row>
    <row r="413" spans="1:16" ht="15.6" customHeight="1" outlineLevel="2" x14ac:dyDescent="0.25">
      <c r="A413" s="29">
        <f t="shared" si="70"/>
        <v>406</v>
      </c>
      <c r="B413" s="225"/>
      <c r="C413" s="68" t="s">
        <v>429</v>
      </c>
      <c r="D413" s="53">
        <v>108</v>
      </c>
      <c r="M413" s="2">
        <f t="shared" si="71"/>
        <v>0</v>
      </c>
    </row>
    <row r="414" spans="1:16" ht="15.6" customHeight="1" outlineLevel="2" x14ac:dyDescent="0.25">
      <c r="A414" s="29">
        <f t="shared" si="70"/>
        <v>407</v>
      </c>
      <c r="B414" s="225"/>
      <c r="C414" s="68" t="s">
        <v>430</v>
      </c>
      <c r="D414" s="53">
        <v>108</v>
      </c>
      <c r="M414" s="2">
        <f t="shared" si="71"/>
        <v>0</v>
      </c>
    </row>
    <row r="415" spans="1:16" ht="15.6" customHeight="1" outlineLevel="2" x14ac:dyDescent="0.25">
      <c r="A415" s="29">
        <f t="shared" si="70"/>
        <v>408</v>
      </c>
      <c r="B415" s="225"/>
      <c r="C415" s="68" t="s">
        <v>431</v>
      </c>
      <c r="D415" s="53">
        <v>108</v>
      </c>
      <c r="M415" s="2">
        <f t="shared" si="71"/>
        <v>0</v>
      </c>
    </row>
    <row r="416" spans="1:16" ht="15.6" customHeight="1" outlineLevel="2" x14ac:dyDescent="0.25">
      <c r="A416" s="29">
        <f t="shared" si="70"/>
        <v>409</v>
      </c>
      <c r="B416" s="225"/>
      <c r="C416" s="68" t="s">
        <v>432</v>
      </c>
      <c r="D416" s="53">
        <v>108</v>
      </c>
      <c r="M416" s="2">
        <f t="shared" si="71"/>
        <v>0</v>
      </c>
    </row>
    <row r="417" spans="1:13" ht="15.6" customHeight="1" outlineLevel="2" x14ac:dyDescent="0.25">
      <c r="A417" s="29">
        <f t="shared" si="70"/>
        <v>410</v>
      </c>
      <c r="B417" s="225"/>
      <c r="C417" s="68" t="s">
        <v>433</v>
      </c>
      <c r="D417" s="53">
        <v>108</v>
      </c>
      <c r="M417" s="2">
        <f t="shared" si="71"/>
        <v>0</v>
      </c>
    </row>
    <row r="418" spans="1:13" ht="15.6" customHeight="1" outlineLevel="2" x14ac:dyDescent="0.25">
      <c r="A418" s="29">
        <f t="shared" si="70"/>
        <v>411</v>
      </c>
      <c r="B418" s="225"/>
      <c r="C418" s="68" t="s">
        <v>434</v>
      </c>
      <c r="D418" s="53">
        <v>108</v>
      </c>
      <c r="M418" s="2">
        <f t="shared" si="71"/>
        <v>0</v>
      </c>
    </row>
    <row r="419" spans="1:13" ht="15.6" customHeight="1" outlineLevel="2" x14ac:dyDescent="0.25">
      <c r="A419" s="29">
        <f t="shared" si="70"/>
        <v>412</v>
      </c>
      <c r="B419" s="225"/>
      <c r="C419" s="68" t="s">
        <v>435</v>
      </c>
      <c r="D419" s="53">
        <v>108</v>
      </c>
      <c r="M419" s="2">
        <f t="shared" si="71"/>
        <v>0</v>
      </c>
    </row>
    <row r="420" spans="1:13" ht="15.6" customHeight="1" outlineLevel="2" x14ac:dyDescent="0.25">
      <c r="A420" s="29">
        <f t="shared" si="70"/>
        <v>413</v>
      </c>
      <c r="B420" s="225"/>
      <c r="C420" s="68" t="s">
        <v>436</v>
      </c>
      <c r="D420" s="53">
        <v>108</v>
      </c>
      <c r="M420" s="2">
        <f t="shared" si="71"/>
        <v>0</v>
      </c>
    </row>
    <row r="421" spans="1:13" ht="15.6" customHeight="1" outlineLevel="2" x14ac:dyDescent="0.25">
      <c r="A421" s="29">
        <f t="shared" si="70"/>
        <v>414</v>
      </c>
      <c r="B421" s="225"/>
      <c r="C421" s="229" t="s">
        <v>345</v>
      </c>
      <c r="D421" s="230"/>
      <c r="E421" s="147">
        <f t="shared" ref="E421:L421" si="74">SUM(E412:E420)</f>
        <v>0</v>
      </c>
      <c r="F421" s="147">
        <f t="shared" si="74"/>
        <v>0</v>
      </c>
      <c r="G421" s="147">
        <f t="shared" si="74"/>
        <v>0</v>
      </c>
      <c r="H421" s="147">
        <f t="shared" si="74"/>
        <v>0</v>
      </c>
      <c r="I421" s="147">
        <f t="shared" si="74"/>
        <v>0</v>
      </c>
      <c r="J421" s="147">
        <f t="shared" si="74"/>
        <v>0</v>
      </c>
      <c r="K421" s="147">
        <f t="shared" si="74"/>
        <v>0</v>
      </c>
      <c r="L421" s="147">
        <f t="shared" si="74"/>
        <v>0</v>
      </c>
      <c r="M421" s="147">
        <f t="shared" si="71"/>
        <v>0</v>
      </c>
    </row>
    <row r="422" spans="1:13" ht="15.6" customHeight="1" outlineLevel="2" x14ac:dyDescent="0.25">
      <c r="A422" s="29">
        <f t="shared" si="70"/>
        <v>415</v>
      </c>
      <c r="B422" s="225"/>
      <c r="C422" s="68" t="s">
        <v>437</v>
      </c>
      <c r="D422" s="53">
        <v>108</v>
      </c>
      <c r="E422" s="146">
        <v>-2192721.1791410358</v>
      </c>
      <c r="F422" s="146">
        <v>-846124.77170064487</v>
      </c>
      <c r="G422" s="146">
        <v>-232094.62710036946</v>
      </c>
      <c r="H422" s="146">
        <v>-81714.690037255117</v>
      </c>
      <c r="I422" s="146">
        <v>-7302.4813063026631</v>
      </c>
      <c r="J422" s="146">
        <v>-52930.376329581908</v>
      </c>
      <c r="K422" s="146">
        <v>-8447.2325368624497</v>
      </c>
      <c r="L422" s="146">
        <v>-3328.4118479472795</v>
      </c>
      <c r="M422" s="146">
        <f t="shared" si="71"/>
        <v>-3424663.7699999996</v>
      </c>
    </row>
    <row r="423" spans="1:13" ht="15.6" customHeight="1" outlineLevel="2" x14ac:dyDescent="0.25">
      <c r="A423" s="29"/>
      <c r="B423" s="225"/>
      <c r="C423" s="68" t="s">
        <v>555</v>
      </c>
      <c r="D423" s="53">
        <v>108</v>
      </c>
      <c r="E423" s="146">
        <v>0</v>
      </c>
      <c r="F423" s="146">
        <v>0</v>
      </c>
      <c r="G423" s="146">
        <v>0</v>
      </c>
      <c r="H423" s="146">
        <v>0</v>
      </c>
      <c r="I423" s="146">
        <v>0</v>
      </c>
      <c r="J423" s="146">
        <v>0</v>
      </c>
      <c r="K423" s="146">
        <v>0</v>
      </c>
      <c r="L423" s="146">
        <v>0</v>
      </c>
      <c r="M423" s="146">
        <f t="shared" ref="M423" si="75">SUM(E423:L423)</f>
        <v>0</v>
      </c>
    </row>
    <row r="424" spans="1:13" ht="15.6" customHeight="1" outlineLevel="2" x14ac:dyDescent="0.25">
      <c r="A424" s="29">
        <f>A422+1</f>
        <v>416</v>
      </c>
      <c r="B424" s="225"/>
      <c r="C424" s="68" t="s">
        <v>438</v>
      </c>
      <c r="D424" s="53">
        <v>108</v>
      </c>
      <c r="E424" s="146">
        <v>-4120325.4131512628</v>
      </c>
      <c r="F424" s="146">
        <v>-1589946.5160913365</v>
      </c>
      <c r="G424" s="146">
        <v>-436127.2191807513</v>
      </c>
      <c r="H424" s="146">
        <v>-153549.44221415967</v>
      </c>
      <c r="I424" s="146">
        <v>-13722.036158380897</v>
      </c>
      <c r="J424" s="146">
        <v>-99461.060892324604</v>
      </c>
      <c r="K424" s="146">
        <v>-15873.12934427304</v>
      </c>
      <c r="L424" s="146">
        <v>-6254.3929675104573</v>
      </c>
      <c r="M424" s="146">
        <f t="shared" si="71"/>
        <v>-6435259.21</v>
      </c>
    </row>
    <row r="425" spans="1:13" ht="15.6" customHeight="1" outlineLevel="2" x14ac:dyDescent="0.25">
      <c r="A425" s="29">
        <f t="shared" si="70"/>
        <v>417</v>
      </c>
      <c r="B425" s="225"/>
      <c r="C425" s="68" t="s">
        <v>439</v>
      </c>
      <c r="D425" s="53">
        <v>108</v>
      </c>
      <c r="E425" s="146">
        <v>-630656277.66820741</v>
      </c>
      <c r="F425" s="146">
        <v>-243356932.03484514</v>
      </c>
      <c r="G425" s="146">
        <v>-66753554.89166598</v>
      </c>
      <c r="H425" s="146">
        <v>-23502250.418310944</v>
      </c>
      <c r="I425" s="146">
        <v>-2100292.4230332752</v>
      </c>
      <c r="J425" s="146">
        <v>-15223492.356957102</v>
      </c>
      <c r="K425" s="146">
        <v>-572479.22895826865</v>
      </c>
      <c r="L425" s="146">
        <v>-955489.65802197566</v>
      </c>
      <c r="M425" s="146">
        <f t="shared" si="71"/>
        <v>-983120768.67999995</v>
      </c>
    </row>
    <row r="426" spans="1:13" ht="15.6" customHeight="1" outlineLevel="2" x14ac:dyDescent="0.25">
      <c r="A426" s="29">
        <f t="shared" si="70"/>
        <v>418</v>
      </c>
      <c r="B426" s="225"/>
      <c r="C426" s="68" t="s">
        <v>440</v>
      </c>
      <c r="D426" s="53">
        <v>108</v>
      </c>
      <c r="E426" s="146">
        <v>0</v>
      </c>
      <c r="F426" s="146">
        <v>0</v>
      </c>
      <c r="G426" s="146">
        <v>0</v>
      </c>
      <c r="H426" s="146">
        <v>0</v>
      </c>
      <c r="I426" s="146">
        <v>0</v>
      </c>
      <c r="J426" s="146">
        <v>0</v>
      </c>
      <c r="K426" s="146">
        <v>0</v>
      </c>
      <c r="L426" s="146">
        <v>0</v>
      </c>
      <c r="M426" s="146">
        <f t="shared" si="71"/>
        <v>0</v>
      </c>
    </row>
    <row r="427" spans="1:13" ht="15.6" customHeight="1" outlineLevel="2" x14ac:dyDescent="0.25">
      <c r="A427" s="29">
        <f t="shared" si="70"/>
        <v>419</v>
      </c>
      <c r="B427" s="225"/>
      <c r="C427" s="68" t="s">
        <v>441</v>
      </c>
      <c r="D427" s="53">
        <v>108</v>
      </c>
      <c r="E427" s="146">
        <v>-44105610.143888004</v>
      </c>
      <c r="F427" s="146">
        <v>-17019423.020456232</v>
      </c>
      <c r="G427" s="146">
        <v>-4668480.0770657109</v>
      </c>
      <c r="H427" s="146">
        <v>-1643654.6041953515</v>
      </c>
      <c r="I427" s="146">
        <v>-146886.15982857664</v>
      </c>
      <c r="J427" s="146">
        <v>-1064670.9510400824</v>
      </c>
      <c r="K427" s="146">
        <v>-180019.03127926352</v>
      </c>
      <c r="L427" s="146">
        <v>-66949.522246767272</v>
      </c>
      <c r="M427" s="146">
        <f t="shared" si="71"/>
        <v>-68895693.50999999</v>
      </c>
    </row>
    <row r="428" spans="1:13" ht="15.6" customHeight="1" outlineLevel="2" x14ac:dyDescent="0.25">
      <c r="A428" s="29">
        <f t="shared" si="70"/>
        <v>420</v>
      </c>
      <c r="B428" s="225"/>
      <c r="C428" s="68" t="s">
        <v>442</v>
      </c>
      <c r="D428" s="53">
        <v>108</v>
      </c>
      <c r="E428" s="146">
        <v>0</v>
      </c>
      <c r="F428" s="146">
        <v>0</v>
      </c>
      <c r="G428" s="146">
        <v>0</v>
      </c>
      <c r="H428" s="146">
        <v>0</v>
      </c>
      <c r="I428" s="146">
        <v>0</v>
      </c>
      <c r="J428" s="146">
        <v>0</v>
      </c>
      <c r="K428" s="146">
        <v>0</v>
      </c>
      <c r="L428" s="146">
        <v>0</v>
      </c>
      <c r="M428" s="146">
        <f t="shared" si="71"/>
        <v>0</v>
      </c>
    </row>
    <row r="429" spans="1:13" ht="15.6" customHeight="1" outlineLevel="2" x14ac:dyDescent="0.25">
      <c r="A429" s="29">
        <f t="shared" si="70"/>
        <v>421</v>
      </c>
      <c r="B429" s="225"/>
      <c r="C429" s="68" t="s">
        <v>443</v>
      </c>
      <c r="D429" s="53">
        <v>108</v>
      </c>
      <c r="E429" s="146">
        <v>-374024598.84885454</v>
      </c>
      <c r="F429" s="146">
        <v>-360376730.70962012</v>
      </c>
      <c r="G429" s="146">
        <v>-5515549.0111519992</v>
      </c>
      <c r="H429" s="146">
        <v>-6751810.5886360193</v>
      </c>
      <c r="I429" s="146">
        <v>-469106.86356209731</v>
      </c>
      <c r="J429" s="146">
        <v>-418333.6213127657</v>
      </c>
      <c r="K429" s="146">
        <v>-232538.14739232929</v>
      </c>
      <c r="L429" s="146">
        <v>-1230168.6994699312</v>
      </c>
      <c r="M429" s="146">
        <f t="shared" si="71"/>
        <v>-749018836.48999977</v>
      </c>
    </row>
    <row r="430" spans="1:13" ht="15.6" customHeight="1" outlineLevel="2" x14ac:dyDescent="0.25">
      <c r="A430" s="29">
        <f t="shared" si="70"/>
        <v>422</v>
      </c>
      <c r="B430" s="225"/>
      <c r="C430" s="68" t="s">
        <v>444</v>
      </c>
      <c r="D430" s="53">
        <v>108</v>
      </c>
      <c r="E430" s="146">
        <v>-38097618.544696525</v>
      </c>
      <c r="F430" s="146">
        <v>-11136087.691739205</v>
      </c>
      <c r="G430" s="146">
        <v>-192113.06814299026</v>
      </c>
      <c r="H430" s="146">
        <v>-1683.3422640735869</v>
      </c>
      <c r="I430" s="146">
        <v>-23031.903057203665</v>
      </c>
      <c r="J430" s="146">
        <v>0</v>
      </c>
      <c r="K430" s="146">
        <v>0</v>
      </c>
      <c r="L430" s="146">
        <v>0</v>
      </c>
      <c r="M430" s="146">
        <f t="shared" si="71"/>
        <v>-49450534.549899988</v>
      </c>
    </row>
    <row r="431" spans="1:13" ht="15.6" customHeight="1" outlineLevel="2" x14ac:dyDescent="0.25">
      <c r="A431" s="29">
        <f t="shared" si="70"/>
        <v>423</v>
      </c>
      <c r="B431" s="225"/>
      <c r="C431" s="68" t="s">
        <v>445</v>
      </c>
      <c r="D431" s="53">
        <v>108</v>
      </c>
      <c r="E431" s="146">
        <v>-71764419.012996361</v>
      </c>
      <c r="F431" s="146">
        <v>-5627147.6280995468</v>
      </c>
      <c r="G431" s="146">
        <v>-39038.685229630151</v>
      </c>
      <c r="H431" s="146">
        <v>-323.30174103213375</v>
      </c>
      <c r="I431" s="146">
        <v>-4202.9226334177392</v>
      </c>
      <c r="J431" s="146">
        <v>0</v>
      </c>
      <c r="K431" s="146">
        <v>0</v>
      </c>
      <c r="L431" s="146">
        <v>0</v>
      </c>
      <c r="M431" s="146">
        <f t="shared" si="71"/>
        <v>-77435131.550699994</v>
      </c>
    </row>
    <row r="432" spans="1:13" ht="15.6" customHeight="1" outlineLevel="2" x14ac:dyDescent="0.25">
      <c r="A432" s="29">
        <f t="shared" si="70"/>
        <v>424</v>
      </c>
      <c r="B432" s="225"/>
      <c r="C432" s="68" t="s">
        <v>446</v>
      </c>
      <c r="D432" s="53">
        <v>108</v>
      </c>
      <c r="E432" s="146">
        <v>-5844024.8460505391</v>
      </c>
      <c r="F432" s="146">
        <v>-1708232.0534541935</v>
      </c>
      <c r="G432" s="146">
        <v>-29469.389068543904</v>
      </c>
      <c r="H432" s="146">
        <v>-258.2180826896452</v>
      </c>
      <c r="I432" s="146">
        <v>-3533.0033440335019</v>
      </c>
      <c r="J432" s="146">
        <v>0</v>
      </c>
      <c r="K432" s="146">
        <v>0</v>
      </c>
      <c r="L432" s="146">
        <v>0</v>
      </c>
      <c r="M432" s="146">
        <f t="shared" si="71"/>
        <v>-7585517.5099999998</v>
      </c>
    </row>
    <row r="433" spans="1:14" ht="15.6" customHeight="1" outlineLevel="2" x14ac:dyDescent="0.25">
      <c r="A433" s="29">
        <f t="shared" si="70"/>
        <v>425</v>
      </c>
      <c r="B433" s="225"/>
      <c r="C433" s="68" t="s">
        <v>447</v>
      </c>
      <c r="D433" s="53">
        <v>108</v>
      </c>
      <c r="E433" s="146">
        <v>-28500244.381320901</v>
      </c>
      <c r="F433" s="146">
        <v>-8330736.4814425902</v>
      </c>
      <c r="G433" s="146">
        <v>-143716.84110640496</v>
      </c>
      <c r="H433" s="146">
        <v>-1259.2825414328113</v>
      </c>
      <c r="I433" s="146">
        <v>-17229.813588665224</v>
      </c>
      <c r="J433" s="146">
        <v>0</v>
      </c>
      <c r="K433" s="146">
        <v>0</v>
      </c>
      <c r="L433" s="146">
        <v>0</v>
      </c>
      <c r="M433" s="146">
        <f t="shared" si="71"/>
        <v>-36993186.799999997</v>
      </c>
    </row>
    <row r="434" spans="1:14" ht="15.6" customHeight="1" outlineLevel="2" x14ac:dyDescent="0.25">
      <c r="A434" s="29">
        <f t="shared" si="70"/>
        <v>426</v>
      </c>
      <c r="B434" s="225"/>
      <c r="C434" s="68" t="s">
        <v>448</v>
      </c>
      <c r="D434" s="53">
        <v>108</v>
      </c>
      <c r="E434" s="146">
        <v>-90494.032733095999</v>
      </c>
      <c r="F434" s="146">
        <v>-11046288.641958833</v>
      </c>
      <c r="G434" s="146">
        <v>-4975466.5659144726</v>
      </c>
      <c r="H434" s="146">
        <v>-2458247.8479503854</v>
      </c>
      <c r="I434" s="146">
        <v>-465692.32466585451</v>
      </c>
      <c r="J434" s="146">
        <v>-619759.84767233499</v>
      </c>
      <c r="K434" s="146">
        <v>-29564.664552511938</v>
      </c>
      <c r="L434" s="146">
        <v>-29564.664552511938</v>
      </c>
      <c r="M434" s="146">
        <f t="shared" si="71"/>
        <v>-19715078.590000004</v>
      </c>
    </row>
    <row r="435" spans="1:14" ht="15.6" customHeight="1" outlineLevel="2" x14ac:dyDescent="0.25">
      <c r="A435" s="29">
        <f t="shared" si="70"/>
        <v>427</v>
      </c>
      <c r="B435" s="225"/>
      <c r="C435" s="68" t="s">
        <v>449</v>
      </c>
      <c r="D435" s="53">
        <v>108</v>
      </c>
      <c r="E435" s="146">
        <v>-436927.59410734079</v>
      </c>
      <c r="F435" s="146">
        <v>-168601.12645904577</v>
      </c>
      <c r="G435" s="146">
        <v>-46247.807513735082</v>
      </c>
      <c r="H435" s="146">
        <v>-16282.691689597861</v>
      </c>
      <c r="I435" s="146">
        <v>-1455.1123136533679</v>
      </c>
      <c r="J435" s="146">
        <v>-10547.050945136536</v>
      </c>
      <c r="K435" s="146">
        <v>-1683.2185616241381</v>
      </c>
      <c r="L435" s="146">
        <v>-663.2284098663481</v>
      </c>
      <c r="M435" s="146">
        <f t="shared" si="71"/>
        <v>-682407.83</v>
      </c>
    </row>
    <row r="436" spans="1:14" ht="15.6" customHeight="1" outlineLevel="2" x14ac:dyDescent="0.25">
      <c r="A436" s="29">
        <f t="shared" si="70"/>
        <v>428</v>
      </c>
      <c r="B436" s="225"/>
      <c r="C436" s="68" t="s">
        <v>450</v>
      </c>
      <c r="D436" s="53">
        <v>108</v>
      </c>
      <c r="E436" s="146">
        <v>-2144762.4783485914</v>
      </c>
      <c r="F436" s="146">
        <v>-827618.52241318964</v>
      </c>
      <c r="G436" s="146">
        <v>-227018.30600559126</v>
      </c>
      <c r="H436" s="146">
        <v>-79927.44485208331</v>
      </c>
      <c r="I436" s="146">
        <v>-7142.7630898039379</v>
      </c>
      <c r="J436" s="146">
        <v>-51772.695131730608</v>
      </c>
      <c r="K436" s="146">
        <v>-8262.4765808323773</v>
      </c>
      <c r="L436" s="146">
        <v>-3255.613578177175</v>
      </c>
      <c r="M436" s="146">
        <f t="shared" si="71"/>
        <v>-3349760.2999999993</v>
      </c>
    </row>
    <row r="437" spans="1:14" ht="15.6" customHeight="1" outlineLevel="2" x14ac:dyDescent="0.25">
      <c r="A437" s="29">
        <f t="shared" si="70"/>
        <v>429</v>
      </c>
      <c r="B437" s="225"/>
      <c r="C437" s="68" t="s">
        <v>451</v>
      </c>
      <c r="D437" s="53">
        <v>108</v>
      </c>
      <c r="E437" s="146">
        <v>-1185329.4078745856</v>
      </c>
      <c r="F437" s="146">
        <v>-457393.57295797579</v>
      </c>
      <c r="G437" s="146">
        <v>-125464.46375800644</v>
      </c>
      <c r="H437" s="146">
        <v>-44172.887131257528</v>
      </c>
      <c r="I437" s="146">
        <v>-3947.5360228908612</v>
      </c>
      <c r="J437" s="146">
        <v>-28612.817822054185</v>
      </c>
      <c r="K437" s="146">
        <v>-4566.3594789650542</v>
      </c>
      <c r="L437" s="146">
        <v>-1799.2549542644538</v>
      </c>
      <c r="M437" s="146">
        <f t="shared" si="71"/>
        <v>-1851286.3</v>
      </c>
    </row>
    <row r="438" spans="1:14" ht="15.6" customHeight="1" outlineLevel="2" x14ac:dyDescent="0.25">
      <c r="A438" s="29">
        <f t="shared" si="70"/>
        <v>430</v>
      </c>
      <c r="B438" s="225"/>
      <c r="C438" s="229" t="s">
        <v>357</v>
      </c>
      <c r="D438" s="230"/>
      <c r="E438" s="155">
        <f t="shared" ref="E438:K438" si="76">SUM(E422:E437)</f>
        <v>-1203163353.5513704</v>
      </c>
      <c r="F438" s="155">
        <f t="shared" si="76"/>
        <v>-662491262.77123785</v>
      </c>
      <c r="G438" s="155">
        <f t="shared" si="76"/>
        <v>-83384340.95290418</v>
      </c>
      <c r="H438" s="155">
        <f t="shared" si="76"/>
        <v>-34735134.759646282</v>
      </c>
      <c r="I438" s="155">
        <f t="shared" si="76"/>
        <v>-3263545.3426041557</v>
      </c>
      <c r="J438" s="155">
        <f t="shared" si="76"/>
        <v>-17569580.778103113</v>
      </c>
      <c r="K438" s="155">
        <f t="shared" si="76"/>
        <v>-1053433.4886849306</v>
      </c>
      <c r="L438" s="155">
        <f t="shared" ref="L438" si="77">SUM(L422:L437)</f>
        <v>-2297473.4460489517</v>
      </c>
      <c r="M438" s="155">
        <f t="shared" si="71"/>
        <v>-2007958125.0905998</v>
      </c>
      <c r="N438" s="146"/>
    </row>
    <row r="439" spans="1:14" ht="15.6" customHeight="1" outlineLevel="2" x14ac:dyDescent="0.25">
      <c r="A439" s="29">
        <f t="shared" si="70"/>
        <v>431</v>
      </c>
      <c r="B439" s="225"/>
      <c r="C439" s="68" t="s">
        <v>452</v>
      </c>
      <c r="D439" s="53">
        <v>108</v>
      </c>
      <c r="E439" s="146">
        <v>-4402919.6221744549</v>
      </c>
      <c r="F439" s="146">
        <v>-2253010.1420071293</v>
      </c>
      <c r="G439" s="146">
        <v>-313979.1017179059</v>
      </c>
      <c r="H439" s="146">
        <v>-126889.49426751636</v>
      </c>
      <c r="I439" s="146">
        <v>-12566.068806873529</v>
      </c>
      <c r="J439" s="146">
        <v>-67708.423497619035</v>
      </c>
      <c r="K439" s="146">
        <v>-12399.127886871118</v>
      </c>
      <c r="L439" s="146">
        <v>-8160.5390466306753</v>
      </c>
      <c r="M439" s="146">
        <f t="shared" si="71"/>
        <v>-7197632.5194050008</v>
      </c>
    </row>
    <row r="440" spans="1:14" ht="15.6" customHeight="1" outlineLevel="2" x14ac:dyDescent="0.25">
      <c r="A440" s="29">
        <f t="shared" si="70"/>
        <v>432</v>
      </c>
      <c r="B440" s="225"/>
      <c r="C440" s="68" t="s">
        <v>453</v>
      </c>
      <c r="D440" s="53">
        <v>108</v>
      </c>
      <c r="E440" s="146">
        <v>-13514540.451858087</v>
      </c>
      <c r="F440" s="146">
        <v>-6915501.375327047</v>
      </c>
      <c r="G440" s="146">
        <v>-963743.06944742461</v>
      </c>
      <c r="H440" s="146">
        <v>-389480.92410264257</v>
      </c>
      <c r="I440" s="146">
        <v>-38570.916524579596</v>
      </c>
      <c r="J440" s="146">
        <v>-207827.60232134318</v>
      </c>
      <c r="K440" s="146">
        <v>-38058.499762510975</v>
      </c>
      <c r="L440" s="146">
        <v>-25048.364385128418</v>
      </c>
      <c r="M440" s="146">
        <f t="shared" si="71"/>
        <v>-22092771.203728758</v>
      </c>
    </row>
    <row r="441" spans="1:14" ht="15.6" customHeight="1" outlineLevel="2" x14ac:dyDescent="0.25">
      <c r="A441" s="29">
        <f t="shared" si="70"/>
        <v>433</v>
      </c>
      <c r="B441" s="225"/>
      <c r="C441" s="68" t="s">
        <v>454</v>
      </c>
      <c r="D441" s="53">
        <v>108</v>
      </c>
      <c r="E441" s="146">
        <v>-11949730.249643756</v>
      </c>
      <c r="F441" s="146">
        <v>-4093881.500984503</v>
      </c>
      <c r="G441" s="146">
        <v>-937181.43752412358</v>
      </c>
      <c r="H441" s="146">
        <v>-369555.23218535981</v>
      </c>
      <c r="I441" s="146">
        <v>-41978.546873876861</v>
      </c>
      <c r="J441" s="146">
        <v>-239651.5608532599</v>
      </c>
      <c r="K441" s="146">
        <v>-34601.903462649025</v>
      </c>
      <c r="L441" s="146">
        <v>-29870.361902469034</v>
      </c>
      <c r="M441" s="146">
        <f t="shared" si="71"/>
        <v>-17696450.793430001</v>
      </c>
    </row>
    <row r="442" spans="1:14" ht="15.6" customHeight="1" outlineLevel="2" x14ac:dyDescent="0.25">
      <c r="A442" s="29"/>
      <c r="B442" s="225"/>
      <c r="C442" s="68" t="s">
        <v>556</v>
      </c>
      <c r="D442" s="53">
        <v>108</v>
      </c>
      <c r="E442" s="146">
        <v>0</v>
      </c>
      <c r="F442" s="146">
        <v>0</v>
      </c>
      <c r="G442" s="146">
        <v>0</v>
      </c>
      <c r="H442" s="146">
        <v>0</v>
      </c>
      <c r="I442" s="146">
        <v>0</v>
      </c>
      <c r="J442" s="146">
        <v>0</v>
      </c>
      <c r="K442" s="146">
        <v>0</v>
      </c>
      <c r="L442" s="146">
        <v>0</v>
      </c>
      <c r="M442" s="146">
        <f t="shared" ref="M442" si="78">SUM(E442:L442)</f>
        <v>0</v>
      </c>
    </row>
    <row r="443" spans="1:14" ht="15.6" customHeight="1" outlineLevel="2" x14ac:dyDescent="0.25">
      <c r="A443" s="29">
        <f>A441+1</f>
        <v>434</v>
      </c>
      <c r="B443" s="225"/>
      <c r="C443" s="68" t="s">
        <v>455</v>
      </c>
      <c r="D443" s="53">
        <v>108</v>
      </c>
      <c r="E443" s="146">
        <v>435491.0354267892</v>
      </c>
      <c r="F443" s="146">
        <v>149195.72714467504</v>
      </c>
      <c r="G443" s="146">
        <v>34154.253366707977</v>
      </c>
      <c r="H443" s="146">
        <v>13467.918300213323</v>
      </c>
      <c r="I443" s="146">
        <v>1529.8488302162002</v>
      </c>
      <c r="J443" s="146">
        <v>8733.762536668446</v>
      </c>
      <c r="K443" s="146">
        <v>1261.0174833976741</v>
      </c>
      <c r="L443" s="146">
        <v>1088.583136332049</v>
      </c>
      <c r="M443" s="146">
        <f t="shared" si="71"/>
        <v>644922.14622499992</v>
      </c>
    </row>
    <row r="444" spans="1:14" ht="15.6" customHeight="1" outlineLevel="2" x14ac:dyDescent="0.25">
      <c r="A444" s="29">
        <f t="shared" ref="A444:A502" si="79">A443+1</f>
        <v>435</v>
      </c>
      <c r="B444" s="225"/>
      <c r="C444" s="68" t="s">
        <v>456</v>
      </c>
      <c r="D444" s="53">
        <v>108</v>
      </c>
      <c r="E444" s="146">
        <v>-10487.982587651497</v>
      </c>
      <c r="F444" s="146">
        <v>-5366.7868521077307</v>
      </c>
      <c r="G444" s="146">
        <v>-747.91448272624825</v>
      </c>
      <c r="H444" s="146">
        <v>-302.25734754076007</v>
      </c>
      <c r="I444" s="146">
        <v>-29.93302675296902</v>
      </c>
      <c r="J444" s="146">
        <v>-161.28497170467426</v>
      </c>
      <c r="K444" s="146">
        <v>-29.535364834878607</v>
      </c>
      <c r="L444" s="146">
        <v>-19.438826681247434</v>
      </c>
      <c r="M444" s="146">
        <f t="shared" si="71"/>
        <v>-17145.133460000005</v>
      </c>
    </row>
    <row r="445" spans="1:14" ht="15.6" customHeight="1" outlineLevel="2" x14ac:dyDescent="0.25">
      <c r="A445" s="29">
        <f t="shared" si="79"/>
        <v>436</v>
      </c>
      <c r="B445" s="225"/>
      <c r="C445" s="68" t="s">
        <v>457</v>
      </c>
      <c r="D445" s="53">
        <v>108</v>
      </c>
      <c r="E445" s="146">
        <v>-1387261.1422377112</v>
      </c>
      <c r="F445" s="146">
        <v>-475264.5129718227</v>
      </c>
      <c r="G445" s="146">
        <v>-108798.7230123839</v>
      </c>
      <c r="H445" s="146">
        <v>-42902.191330776564</v>
      </c>
      <c r="I445" s="146">
        <v>-4873.3490772705773</v>
      </c>
      <c r="J445" s="146">
        <v>-27821.489782855548</v>
      </c>
      <c r="K445" s="146">
        <v>-4016.9840756551412</v>
      </c>
      <c r="L445" s="146">
        <v>-3467.6927015242327</v>
      </c>
      <c r="M445" s="146">
        <f t="shared" si="71"/>
        <v>-2054406.0851899998</v>
      </c>
    </row>
    <row r="446" spans="1:14" ht="15.6" customHeight="1" outlineLevel="2" x14ac:dyDescent="0.25">
      <c r="A446" s="29">
        <f t="shared" si="79"/>
        <v>437</v>
      </c>
      <c r="B446" s="225"/>
      <c r="C446" s="68" t="s">
        <v>458</v>
      </c>
      <c r="D446" s="53">
        <v>108</v>
      </c>
      <c r="E446" s="146">
        <v>-470244.23163922905</v>
      </c>
      <c r="F446" s="146">
        <v>-240627.83653095594</v>
      </c>
      <c r="G446" s="146">
        <v>-33533.853467257744</v>
      </c>
      <c r="H446" s="146">
        <v>-13552.155809160568</v>
      </c>
      <c r="I446" s="146">
        <v>-1342.0915841964907</v>
      </c>
      <c r="J446" s="146">
        <v>-7231.4505635732976</v>
      </c>
      <c r="K446" s="146">
        <v>-1324.2618231760268</v>
      </c>
      <c r="L446" s="146">
        <v>-871.5685824511105</v>
      </c>
      <c r="M446" s="146">
        <f t="shared" si="71"/>
        <v>-768727.45000000019</v>
      </c>
    </row>
    <row r="447" spans="1:14" ht="15.6" customHeight="1" outlineLevel="2" x14ac:dyDescent="0.25">
      <c r="A447" s="29">
        <f t="shared" si="79"/>
        <v>438</v>
      </c>
      <c r="B447" s="225"/>
      <c r="C447" s="68" t="s">
        <v>459</v>
      </c>
      <c r="D447" s="53">
        <v>108</v>
      </c>
      <c r="E447" s="146">
        <v>-91215.54953664534</v>
      </c>
      <c r="F447" s="146">
        <v>-46675.746061728336</v>
      </c>
      <c r="G447" s="146">
        <v>-6504.723856865874</v>
      </c>
      <c r="H447" s="146">
        <v>-2628.7772531087812</v>
      </c>
      <c r="I447" s="146">
        <v>-260.33200014861649</v>
      </c>
      <c r="J447" s="146">
        <v>-1402.7194651682246</v>
      </c>
      <c r="K447" s="146">
        <v>-256.87347510957591</v>
      </c>
      <c r="L447" s="146">
        <v>-169.0623762252672</v>
      </c>
      <c r="M447" s="146">
        <f t="shared" ref="M447:M499" si="80">SUM(E447:L447)</f>
        <v>-149113.78402500003</v>
      </c>
    </row>
    <row r="448" spans="1:14" ht="15.6" customHeight="1" outlineLevel="2" x14ac:dyDescent="0.25">
      <c r="A448" s="29">
        <f t="shared" si="79"/>
        <v>439</v>
      </c>
      <c r="B448" s="225"/>
      <c r="C448" s="68" t="s">
        <v>460</v>
      </c>
      <c r="D448" s="53">
        <v>108</v>
      </c>
      <c r="E448" s="146">
        <v>-12893609.203783795</v>
      </c>
      <c r="F448" s="146">
        <v>-4417246.8413559059</v>
      </c>
      <c r="G448" s="146">
        <v>-1011207.0277767656</v>
      </c>
      <c r="H448" s="146">
        <v>-398745.46483203361</v>
      </c>
      <c r="I448" s="146">
        <v>-45294.326066533933</v>
      </c>
      <c r="J448" s="146">
        <v>-258581.03121707385</v>
      </c>
      <c r="K448" s="146">
        <v>-37335.020258532633</v>
      </c>
      <c r="L448" s="146">
        <v>-32229.746203476789</v>
      </c>
      <c r="M448" s="146">
        <f t="shared" si="80"/>
        <v>-19094248.661494117</v>
      </c>
    </row>
    <row r="449" spans="1:14" ht="15.6" customHeight="1" outlineLevel="2" x14ac:dyDescent="0.25">
      <c r="A449" s="29">
        <f t="shared" si="79"/>
        <v>440</v>
      </c>
      <c r="B449" s="225"/>
      <c r="C449" s="68" t="s">
        <v>461</v>
      </c>
      <c r="D449" s="53">
        <v>108</v>
      </c>
      <c r="E449" s="146">
        <v>-233216.41469090825</v>
      </c>
      <c r="F449" s="146">
        <v>-79898.068482131872</v>
      </c>
      <c r="G449" s="146">
        <v>-18290.462647118198</v>
      </c>
      <c r="H449" s="146">
        <v>-7212.4093582033056</v>
      </c>
      <c r="I449" s="146">
        <v>-819.27256861314129</v>
      </c>
      <c r="J449" s="146">
        <v>-4677.149745614006</v>
      </c>
      <c r="K449" s="146">
        <v>-675.30661349284446</v>
      </c>
      <c r="L449" s="146">
        <v>-582.96367891830869</v>
      </c>
      <c r="M449" s="146">
        <f t="shared" si="80"/>
        <v>-345372.04778499989</v>
      </c>
    </row>
    <row r="450" spans="1:14" ht="15.6" customHeight="1" outlineLevel="2" x14ac:dyDescent="0.25">
      <c r="A450" s="29">
        <f t="shared" si="79"/>
        <v>441</v>
      </c>
      <c r="B450" s="225"/>
      <c r="C450" s="68" t="s">
        <v>462</v>
      </c>
      <c r="D450" s="53">
        <v>108</v>
      </c>
      <c r="E450" s="146">
        <v>-94298.858793309599</v>
      </c>
      <c r="F450" s="146">
        <v>-32306.030806794901</v>
      </c>
      <c r="G450" s="146">
        <v>-7395.5761506359431</v>
      </c>
      <c r="H450" s="146">
        <v>-2916.2697339728561</v>
      </c>
      <c r="I450" s="146">
        <v>-331.26513999142816</v>
      </c>
      <c r="J450" s="146">
        <v>-1891.1614090344437</v>
      </c>
      <c r="K450" s="146">
        <v>-273.05386317832114</v>
      </c>
      <c r="L450" s="146">
        <v>-235.71586808245775</v>
      </c>
      <c r="M450" s="146">
        <f t="shared" si="80"/>
        <v>-139647.93176499996</v>
      </c>
    </row>
    <row r="451" spans="1:14" ht="15.6" customHeight="1" outlineLevel="2" x14ac:dyDescent="0.25">
      <c r="A451" s="29">
        <f t="shared" si="79"/>
        <v>442</v>
      </c>
      <c r="B451" s="225"/>
      <c r="C451" s="68" t="s">
        <v>463</v>
      </c>
      <c r="D451" s="53">
        <v>108</v>
      </c>
      <c r="E451" s="146">
        <v>0</v>
      </c>
      <c r="F451" s="146">
        <v>0</v>
      </c>
      <c r="G451" s="146">
        <v>0</v>
      </c>
      <c r="H451" s="146">
        <v>0</v>
      </c>
      <c r="I451" s="146">
        <v>0</v>
      </c>
      <c r="J451" s="146">
        <v>0</v>
      </c>
      <c r="K451" s="146">
        <v>0</v>
      </c>
      <c r="L451" s="146">
        <v>0</v>
      </c>
      <c r="M451" s="146">
        <f t="shared" si="80"/>
        <v>0</v>
      </c>
    </row>
    <row r="452" spans="1:14" ht="15.6" customHeight="1" outlineLevel="2" x14ac:dyDescent="0.25">
      <c r="A452" s="29">
        <f t="shared" si="79"/>
        <v>443</v>
      </c>
      <c r="B452" s="225"/>
      <c r="C452" s="229" t="s">
        <v>368</v>
      </c>
      <c r="D452" s="230"/>
      <c r="E452" s="155">
        <f t="shared" ref="E452:L452" si="81">SUM(E439:E451)</f>
        <v>-44612032.671518765</v>
      </c>
      <c r="F452" s="155">
        <f t="shared" si="81"/>
        <v>-18410583.11423545</v>
      </c>
      <c r="G452" s="155">
        <f t="shared" si="81"/>
        <v>-3367227.6367164999</v>
      </c>
      <c r="H452" s="155">
        <f t="shared" si="81"/>
        <v>-1340717.257920102</v>
      </c>
      <c r="I452" s="155">
        <f t="shared" si="81"/>
        <v>-144536.25283862092</v>
      </c>
      <c r="J452" s="155">
        <f t="shared" si="81"/>
        <v>-808220.11129057757</v>
      </c>
      <c r="K452" s="155">
        <f t="shared" si="81"/>
        <v>-127709.54910261286</v>
      </c>
      <c r="L452" s="155">
        <f t="shared" si="81"/>
        <v>-99566.870435255492</v>
      </c>
      <c r="M452" s="155">
        <f t="shared" si="80"/>
        <v>-68910593.464057893</v>
      </c>
      <c r="N452" s="146"/>
    </row>
    <row r="453" spans="1:14" ht="15.6" customHeight="1" outlineLevel="1" x14ac:dyDescent="0.25">
      <c r="A453" s="29">
        <f t="shared" si="79"/>
        <v>444</v>
      </c>
      <c r="B453" s="226"/>
      <c r="C453" s="101" t="s">
        <v>464</v>
      </c>
      <c r="D453" s="89">
        <v>108</v>
      </c>
      <c r="E453" s="146">
        <v>14818005.536558906</v>
      </c>
      <c r="F453" s="146">
        <v>7655273.692138196</v>
      </c>
      <c r="G453" s="146">
        <v>1047228.1479722233</v>
      </c>
      <c r="H453" s="146">
        <v>425609.90131210012</v>
      </c>
      <c r="I453" s="146">
        <v>40516.197325794965</v>
      </c>
      <c r="J453" s="146">
        <v>222097.81917181713</v>
      </c>
      <c r="K453" s="146">
        <v>41925.261137977854</v>
      </c>
      <c r="L453" s="146">
        <v>26362.723042991394</v>
      </c>
      <c r="M453" s="146">
        <f t="shared" si="80"/>
        <v>24277019.278660007</v>
      </c>
      <c r="N453" s="146"/>
    </row>
    <row r="454" spans="1:14" outlineLevel="1" x14ac:dyDescent="0.25">
      <c r="A454" s="29">
        <f t="shared" si="79"/>
        <v>445</v>
      </c>
      <c r="B454" s="208" t="s">
        <v>465</v>
      </c>
      <c r="C454" s="209"/>
      <c r="D454" s="210"/>
      <c r="E454" s="155">
        <f t="shared" ref="E454:L454" si="82">E372+E378+E411+E421+E438+E452+E453</f>
        <v>-1260965322.0553203</v>
      </c>
      <c r="F454" s="155">
        <f t="shared" si="82"/>
        <v>-682895573.64855897</v>
      </c>
      <c r="G454" s="155">
        <f t="shared" si="82"/>
        <v>-87899134.638016433</v>
      </c>
      <c r="H454" s="155">
        <f t="shared" si="82"/>
        <v>-36388612.226629741</v>
      </c>
      <c r="I454" s="155">
        <f t="shared" si="82"/>
        <v>-3615144.4937234879</v>
      </c>
      <c r="J454" s="155">
        <f t="shared" si="82"/>
        <v>-18941251.496424433</v>
      </c>
      <c r="K454" s="155">
        <f t="shared" si="82"/>
        <v>-1171936.0656332551</v>
      </c>
      <c r="L454" s="155">
        <f t="shared" si="82"/>
        <v>-2521224.0652090325</v>
      </c>
      <c r="M454" s="155">
        <f t="shared" si="80"/>
        <v>-2094398198.6895158</v>
      </c>
      <c r="N454" s="146"/>
    </row>
    <row r="455" spans="1:14" ht="15.6" customHeight="1" outlineLevel="1" x14ac:dyDescent="0.25">
      <c r="A455" s="29">
        <f t="shared" si="79"/>
        <v>446</v>
      </c>
      <c r="B455" s="224" t="s">
        <v>466</v>
      </c>
      <c r="C455" s="101" t="s">
        <v>371</v>
      </c>
      <c r="D455" s="89">
        <v>111</v>
      </c>
      <c r="E455" s="146">
        <v>-63972485.547553308</v>
      </c>
      <c r="F455" s="146">
        <v>-25920322.84971635</v>
      </c>
      <c r="G455" s="146">
        <v>-4512118.7083039768</v>
      </c>
      <c r="H455" s="146">
        <v>-1798170.6948584053</v>
      </c>
      <c r="I455" s="146">
        <v>-192222.87555339644</v>
      </c>
      <c r="J455" s="146">
        <v>-1067140.8373757747</v>
      </c>
      <c r="K455" s="146">
        <v>-171826.39576210501</v>
      </c>
      <c r="L455" s="146">
        <v>-131157.44824168147</v>
      </c>
      <c r="M455" s="146">
        <f t="shared" si="80"/>
        <v>-97765445.357364997</v>
      </c>
    </row>
    <row r="456" spans="1:14" ht="15.6" customHeight="1" outlineLevel="1" x14ac:dyDescent="0.25">
      <c r="A456" s="29">
        <f t="shared" si="79"/>
        <v>447</v>
      </c>
      <c r="B456" s="225"/>
      <c r="C456" s="88" t="s">
        <v>381</v>
      </c>
      <c r="D456" s="89">
        <v>111</v>
      </c>
      <c r="E456" s="146">
        <v>0</v>
      </c>
      <c r="F456" s="146">
        <v>0</v>
      </c>
      <c r="G456" s="146">
        <v>0</v>
      </c>
      <c r="H456" s="146">
        <v>0</v>
      </c>
      <c r="I456" s="146">
        <v>0</v>
      </c>
      <c r="J456" s="146">
        <v>0</v>
      </c>
      <c r="K456" s="146">
        <v>0</v>
      </c>
      <c r="L456" s="146">
        <v>0</v>
      </c>
      <c r="M456" s="146">
        <f t="shared" si="80"/>
        <v>0</v>
      </c>
    </row>
    <row r="457" spans="1:14" outlineLevel="1" x14ac:dyDescent="0.25">
      <c r="A457" s="29">
        <f t="shared" si="79"/>
        <v>448</v>
      </c>
      <c r="B457" s="225"/>
      <c r="C457" s="88" t="s">
        <v>373</v>
      </c>
      <c r="D457" s="89">
        <v>111</v>
      </c>
      <c r="E457" s="146">
        <v>0</v>
      </c>
      <c r="F457" s="146">
        <v>0</v>
      </c>
      <c r="G457" s="146">
        <v>0</v>
      </c>
      <c r="H457" s="146">
        <v>0</v>
      </c>
      <c r="I457" s="146">
        <v>0</v>
      </c>
      <c r="J457" s="146">
        <v>0</v>
      </c>
      <c r="K457" s="146">
        <v>0</v>
      </c>
      <c r="L457" s="146">
        <v>0</v>
      </c>
      <c r="M457" s="146">
        <f t="shared" si="80"/>
        <v>0</v>
      </c>
    </row>
    <row r="458" spans="1:14" x14ac:dyDescent="0.25">
      <c r="A458" s="29">
        <f t="shared" si="79"/>
        <v>449</v>
      </c>
      <c r="B458" s="225"/>
      <c r="C458" s="101" t="s">
        <v>374</v>
      </c>
      <c r="D458" s="89">
        <v>111</v>
      </c>
      <c r="E458" s="146">
        <v>0</v>
      </c>
      <c r="F458" s="146">
        <v>0</v>
      </c>
      <c r="G458" s="146">
        <v>0</v>
      </c>
      <c r="H458" s="146">
        <v>0</v>
      </c>
      <c r="I458" s="146">
        <v>0</v>
      </c>
      <c r="J458" s="146">
        <v>0</v>
      </c>
      <c r="K458" s="146">
        <v>0</v>
      </c>
      <c r="L458" s="146">
        <v>0</v>
      </c>
      <c r="M458" s="146">
        <f t="shared" si="80"/>
        <v>0</v>
      </c>
    </row>
    <row r="459" spans="1:14" x14ac:dyDescent="0.25">
      <c r="A459" s="29">
        <f t="shared" si="79"/>
        <v>450</v>
      </c>
      <c r="B459" s="225"/>
      <c r="C459" s="101" t="s">
        <v>375</v>
      </c>
      <c r="D459" s="89">
        <v>111</v>
      </c>
      <c r="E459" s="146">
        <v>0</v>
      </c>
      <c r="F459" s="146">
        <v>0</v>
      </c>
      <c r="G459" s="146">
        <v>0</v>
      </c>
      <c r="H459" s="146">
        <v>0</v>
      </c>
      <c r="I459" s="146">
        <v>0</v>
      </c>
      <c r="J459" s="146">
        <v>0</v>
      </c>
      <c r="K459" s="146">
        <v>0</v>
      </c>
      <c r="L459" s="146">
        <v>0</v>
      </c>
      <c r="M459" s="146">
        <f t="shared" si="80"/>
        <v>0</v>
      </c>
    </row>
    <row r="460" spans="1:14" ht="15.6" customHeight="1" outlineLevel="1" x14ac:dyDescent="0.25">
      <c r="A460" s="29">
        <f t="shared" si="79"/>
        <v>451</v>
      </c>
      <c r="B460" s="226"/>
      <c r="C460" s="101" t="s">
        <v>376</v>
      </c>
      <c r="D460" s="89">
        <v>111</v>
      </c>
      <c r="E460" s="146">
        <v>-8184774.087023668</v>
      </c>
      <c r="F460" s="146">
        <v>-3474707.4617305123</v>
      </c>
      <c r="G460" s="146">
        <v>-613689.36389792664</v>
      </c>
      <c r="H460" s="146">
        <v>-244767.35615992744</v>
      </c>
      <c r="I460" s="146">
        <v>-26139.514918585792</v>
      </c>
      <c r="J460" s="146">
        <v>-145598.1125163617</v>
      </c>
      <c r="K460" s="146">
        <v>-23384.70898469965</v>
      </c>
      <c r="L460" s="146">
        <v>-17896.44490456512</v>
      </c>
      <c r="M460" s="146">
        <f t="shared" si="80"/>
        <v>-12730957.050136248</v>
      </c>
    </row>
    <row r="461" spans="1:14" outlineLevel="1" x14ac:dyDescent="0.25">
      <c r="A461" s="29">
        <f t="shared" si="79"/>
        <v>452</v>
      </c>
      <c r="B461" s="208" t="s">
        <v>465</v>
      </c>
      <c r="C461" s="209"/>
      <c r="D461" s="210"/>
      <c r="E461" s="155">
        <f t="shared" ref="E461:K461" si="83">SUM(E455:E460)</f>
        <v>-72157259.634576976</v>
      </c>
      <c r="F461" s="155">
        <f t="shared" si="83"/>
        <v>-29395030.311446864</v>
      </c>
      <c r="G461" s="155">
        <f t="shared" si="83"/>
        <v>-5125808.0722019039</v>
      </c>
      <c r="H461" s="155">
        <f t="shared" si="83"/>
        <v>-2042938.0510183326</v>
      </c>
      <c r="I461" s="155">
        <f t="shared" si="83"/>
        <v>-218362.39047198225</v>
      </c>
      <c r="J461" s="155">
        <f t="shared" si="83"/>
        <v>-1212738.9498921365</v>
      </c>
      <c r="K461" s="155">
        <f t="shared" si="83"/>
        <v>-195211.10474680466</v>
      </c>
      <c r="L461" s="155">
        <f t="shared" ref="L461" si="84">SUM(L455:L460)</f>
        <v>-149053.89314624658</v>
      </c>
      <c r="M461" s="155">
        <f t="shared" si="80"/>
        <v>-110496402.40750124</v>
      </c>
      <c r="N461" s="146"/>
    </row>
    <row r="462" spans="1:14" ht="31.5" outlineLevel="1" x14ac:dyDescent="0.25">
      <c r="A462" s="29">
        <f t="shared" si="79"/>
        <v>453</v>
      </c>
      <c r="B462" s="92" t="s">
        <v>467</v>
      </c>
      <c r="C462" s="99" t="s">
        <v>467</v>
      </c>
      <c r="D462" s="100">
        <v>114</v>
      </c>
      <c r="E462" s="146"/>
      <c r="F462" s="146"/>
      <c r="G462" s="146"/>
      <c r="H462" s="146"/>
      <c r="I462" s="146"/>
      <c r="J462" s="146"/>
      <c r="K462" s="146"/>
      <c r="L462" s="146"/>
      <c r="M462" s="146">
        <f t="shared" si="80"/>
        <v>0</v>
      </c>
    </row>
    <row r="463" spans="1:14" outlineLevel="1" x14ac:dyDescent="0.25">
      <c r="A463" s="29">
        <f t="shared" si="79"/>
        <v>454</v>
      </c>
      <c r="B463" s="208" t="s">
        <v>468</v>
      </c>
      <c r="C463" s="231"/>
      <c r="D463" s="232"/>
      <c r="E463" s="155">
        <f t="shared" ref="E463:K463" si="85">SUM(E462)</f>
        <v>0</v>
      </c>
      <c r="F463" s="155">
        <f t="shared" si="85"/>
        <v>0</v>
      </c>
      <c r="G463" s="155">
        <f t="shared" si="85"/>
        <v>0</v>
      </c>
      <c r="H463" s="155">
        <f t="shared" si="85"/>
        <v>0</v>
      </c>
      <c r="I463" s="155">
        <f t="shared" si="85"/>
        <v>0</v>
      </c>
      <c r="J463" s="155">
        <f t="shared" si="85"/>
        <v>0</v>
      </c>
      <c r="K463" s="155">
        <f t="shared" si="85"/>
        <v>0</v>
      </c>
      <c r="L463" s="155">
        <f t="shared" ref="L463" si="86">SUM(L462)</f>
        <v>0</v>
      </c>
      <c r="M463" s="155">
        <f t="shared" si="80"/>
        <v>0</v>
      </c>
    </row>
    <row r="464" spans="1:14" ht="47.25" x14ac:dyDescent="0.25">
      <c r="A464" s="29">
        <f t="shared" si="79"/>
        <v>455</v>
      </c>
      <c r="B464" s="156" t="s">
        <v>469</v>
      </c>
      <c r="C464" s="99" t="s">
        <v>469</v>
      </c>
      <c r="D464" s="100">
        <v>115</v>
      </c>
      <c r="E464" s="146"/>
      <c r="F464" s="146"/>
      <c r="G464" s="146"/>
      <c r="H464" s="146"/>
      <c r="I464" s="146"/>
      <c r="J464" s="146"/>
      <c r="K464" s="146"/>
      <c r="L464" s="146"/>
      <c r="M464" s="146">
        <f t="shared" si="80"/>
        <v>0</v>
      </c>
    </row>
    <row r="465" spans="1:15" x14ac:dyDescent="0.25">
      <c r="A465" s="29">
        <f t="shared" si="79"/>
        <v>456</v>
      </c>
      <c r="B465" s="203" t="s">
        <v>470</v>
      </c>
      <c r="C465" s="204"/>
      <c r="D465" s="205"/>
      <c r="E465" s="155">
        <f t="shared" ref="E465:L465" si="87">SUM(E464)</f>
        <v>0</v>
      </c>
      <c r="F465" s="155">
        <f t="shared" si="87"/>
        <v>0</v>
      </c>
      <c r="G465" s="155">
        <f t="shared" si="87"/>
        <v>0</v>
      </c>
      <c r="H465" s="155">
        <f t="shared" si="87"/>
        <v>0</v>
      </c>
      <c r="I465" s="155">
        <f t="shared" si="87"/>
        <v>0</v>
      </c>
      <c r="J465" s="155">
        <f t="shared" si="87"/>
        <v>0</v>
      </c>
      <c r="K465" s="155">
        <f t="shared" si="87"/>
        <v>0</v>
      </c>
      <c r="L465" s="155">
        <f t="shared" si="87"/>
        <v>0</v>
      </c>
      <c r="M465" s="155">
        <f t="shared" si="80"/>
        <v>0</v>
      </c>
    </row>
    <row r="466" spans="1:15" x14ac:dyDescent="0.25">
      <c r="A466" s="29">
        <f t="shared" si="79"/>
        <v>457</v>
      </c>
      <c r="B466" s="200" t="s">
        <v>471</v>
      </c>
      <c r="C466" s="86" t="s">
        <v>472</v>
      </c>
      <c r="D466" s="87">
        <v>117.1</v>
      </c>
      <c r="E466" s="146">
        <v>6039383.3149570478</v>
      </c>
      <c r="F466" s="146">
        <v>2052072.6434530418</v>
      </c>
      <c r="G466" s="146">
        <v>436592.51018671313</v>
      </c>
      <c r="H466" s="146">
        <v>103569.93350304523</v>
      </c>
      <c r="I466" s="146">
        <v>51126.124935345477</v>
      </c>
      <c r="J466" s="146">
        <v>101198.10296480755</v>
      </c>
      <c r="K466" s="146">
        <v>0</v>
      </c>
      <c r="L466" s="146">
        <v>0</v>
      </c>
      <c r="M466" s="146">
        <f t="shared" si="80"/>
        <v>8783942.6300000008</v>
      </c>
    </row>
    <row r="467" spans="1:15" x14ac:dyDescent="0.25">
      <c r="A467" s="29">
        <f t="shared" si="79"/>
        <v>458</v>
      </c>
      <c r="B467" s="201"/>
      <c r="C467" s="88" t="s">
        <v>473</v>
      </c>
      <c r="D467" s="89">
        <v>117.2</v>
      </c>
      <c r="E467" s="146"/>
      <c r="F467" s="146"/>
      <c r="G467" s="146"/>
      <c r="H467" s="146"/>
      <c r="I467" s="146"/>
      <c r="J467" s="146"/>
      <c r="K467" s="146"/>
      <c r="L467" s="146"/>
      <c r="M467" s="146">
        <f t="shared" si="80"/>
        <v>0</v>
      </c>
    </row>
    <row r="468" spans="1:15" x14ac:dyDescent="0.25">
      <c r="A468" s="29">
        <f t="shared" si="79"/>
        <v>459</v>
      </c>
      <c r="B468" s="201"/>
      <c r="C468" s="88" t="s">
        <v>474</v>
      </c>
      <c r="D468" s="89">
        <v>117.3</v>
      </c>
      <c r="E468" s="146"/>
      <c r="F468" s="146"/>
      <c r="G468" s="146"/>
      <c r="H468" s="146"/>
      <c r="I468" s="146"/>
      <c r="J468" s="146"/>
      <c r="K468" s="146"/>
      <c r="L468" s="146"/>
      <c r="M468" s="146">
        <f t="shared" si="80"/>
        <v>0</v>
      </c>
    </row>
    <row r="469" spans="1:15" x14ac:dyDescent="0.25">
      <c r="A469" s="29">
        <f t="shared" si="79"/>
        <v>460</v>
      </c>
      <c r="B469" s="202"/>
      <c r="C469" s="90" t="s">
        <v>475</v>
      </c>
      <c r="D469" s="91">
        <v>117.4</v>
      </c>
      <c r="E469" s="146"/>
      <c r="F469" s="146"/>
      <c r="G469" s="146"/>
      <c r="H469" s="146"/>
      <c r="I469" s="146"/>
      <c r="J469" s="146"/>
      <c r="K469" s="146"/>
      <c r="L469" s="146"/>
      <c r="M469" s="146">
        <f t="shared" si="80"/>
        <v>0</v>
      </c>
    </row>
    <row r="470" spans="1:15" ht="15.6" customHeight="1" outlineLevel="1" x14ac:dyDescent="0.25">
      <c r="A470" s="29">
        <f t="shared" si="79"/>
        <v>461</v>
      </c>
      <c r="B470" s="203" t="s">
        <v>476</v>
      </c>
      <c r="C470" s="204"/>
      <c r="D470" s="205"/>
      <c r="E470" s="155">
        <f t="shared" ref="E470:L470" si="88">SUM(E466:E469)</f>
        <v>6039383.3149570478</v>
      </c>
      <c r="F470" s="155">
        <f t="shared" si="88"/>
        <v>2052072.6434530418</v>
      </c>
      <c r="G470" s="155">
        <f t="shared" si="88"/>
        <v>436592.51018671313</v>
      </c>
      <c r="H470" s="155">
        <f t="shared" si="88"/>
        <v>103569.93350304523</v>
      </c>
      <c r="I470" s="155">
        <f t="shared" si="88"/>
        <v>51126.124935345477</v>
      </c>
      <c r="J470" s="155">
        <f t="shared" si="88"/>
        <v>101198.10296480755</v>
      </c>
      <c r="K470" s="155">
        <f t="shared" si="88"/>
        <v>0</v>
      </c>
      <c r="L470" s="155">
        <f t="shared" si="88"/>
        <v>0</v>
      </c>
      <c r="M470" s="155">
        <f t="shared" si="80"/>
        <v>8783942.6300000008</v>
      </c>
      <c r="N470" s="146"/>
    </row>
    <row r="471" spans="1:15" ht="16.5" outlineLevel="1" thickBot="1" x14ac:dyDescent="0.3">
      <c r="A471" s="29">
        <f t="shared" si="79"/>
        <v>462</v>
      </c>
      <c r="B471" s="206" t="s">
        <v>477</v>
      </c>
      <c r="C471" s="206"/>
      <c r="D471" s="207"/>
      <c r="E471" s="157">
        <f t="shared" ref="E471:L471" si="89">E336+E359+E361+E454+E461+E463+E465+E470</f>
        <v>2024499707.6720765</v>
      </c>
      <c r="F471" s="157">
        <f t="shared" si="89"/>
        <v>976370929.77532887</v>
      </c>
      <c r="G471" s="157">
        <f t="shared" si="89"/>
        <v>146836463.35529095</v>
      </c>
      <c r="H471" s="157">
        <f t="shared" si="89"/>
        <v>58253845.927781239</v>
      </c>
      <c r="I471" s="157">
        <f t="shared" si="89"/>
        <v>5884102.8815003056</v>
      </c>
      <c r="J471" s="157">
        <f t="shared" si="89"/>
        <v>32020095.84793726</v>
      </c>
      <c r="K471" s="157">
        <f t="shared" si="89"/>
        <v>8043040.1852323208</v>
      </c>
      <c r="L471" s="157">
        <f t="shared" si="89"/>
        <v>3605104.722531077</v>
      </c>
      <c r="M471" s="157">
        <f t="shared" si="80"/>
        <v>3255513290.3676777</v>
      </c>
      <c r="N471" s="146"/>
      <c r="O471" s="146"/>
    </row>
    <row r="472" spans="1:15" outlineLevel="1" x14ac:dyDescent="0.25">
      <c r="A472" s="29">
        <f t="shared" si="79"/>
        <v>463</v>
      </c>
      <c r="B472" s="92" t="s">
        <v>478</v>
      </c>
      <c r="C472" s="103" t="s">
        <v>478</v>
      </c>
      <c r="D472" s="104">
        <v>165</v>
      </c>
      <c r="E472" s="146"/>
      <c r="F472" s="146"/>
      <c r="G472" s="146"/>
      <c r="H472" s="146"/>
      <c r="I472" s="146"/>
      <c r="J472" s="146"/>
      <c r="K472" s="146"/>
      <c r="L472" s="146"/>
      <c r="M472" s="146">
        <f t="shared" si="80"/>
        <v>0</v>
      </c>
    </row>
    <row r="473" spans="1:15" x14ac:dyDescent="0.25">
      <c r="A473" s="29">
        <f t="shared" si="79"/>
        <v>464</v>
      </c>
      <c r="B473" s="208" t="s">
        <v>479</v>
      </c>
      <c r="C473" s="209"/>
      <c r="D473" s="210"/>
      <c r="E473" s="155">
        <f t="shared" ref="E473:K473" si="90">SUM(E472)</f>
        <v>0</v>
      </c>
      <c r="F473" s="155">
        <f t="shared" si="90"/>
        <v>0</v>
      </c>
      <c r="G473" s="155">
        <f t="shared" si="90"/>
        <v>0</v>
      </c>
      <c r="H473" s="155">
        <f t="shared" si="90"/>
        <v>0</v>
      </c>
      <c r="I473" s="155">
        <f t="shared" si="90"/>
        <v>0</v>
      </c>
      <c r="J473" s="155">
        <f t="shared" si="90"/>
        <v>0</v>
      </c>
      <c r="K473" s="155">
        <f t="shared" si="90"/>
        <v>0</v>
      </c>
      <c r="L473" s="155">
        <f t="shared" ref="L473" si="91">SUM(L472)</f>
        <v>0</v>
      </c>
      <c r="M473" s="155">
        <f t="shared" si="80"/>
        <v>0</v>
      </c>
    </row>
    <row r="474" spans="1:15" ht="16.5" thickBot="1" x14ac:dyDescent="0.3">
      <c r="A474" s="29">
        <f t="shared" si="79"/>
        <v>465</v>
      </c>
      <c r="B474" s="190" t="s">
        <v>480</v>
      </c>
      <c r="C474" s="190"/>
      <c r="D474" s="191"/>
      <c r="E474" s="157">
        <f t="shared" ref="E474:L474" si="92">E471+E473</f>
        <v>2024499707.6720765</v>
      </c>
      <c r="F474" s="157">
        <f t="shared" si="92"/>
        <v>976370929.77532887</v>
      </c>
      <c r="G474" s="157">
        <f t="shared" si="92"/>
        <v>146836463.35529095</v>
      </c>
      <c r="H474" s="157">
        <f t="shared" si="92"/>
        <v>58253845.927781239</v>
      </c>
      <c r="I474" s="157">
        <f t="shared" si="92"/>
        <v>5884102.8815003056</v>
      </c>
      <c r="J474" s="157">
        <f t="shared" si="92"/>
        <v>32020095.84793726</v>
      </c>
      <c r="K474" s="157">
        <f t="shared" si="92"/>
        <v>8043040.1852323208</v>
      </c>
      <c r="L474" s="157">
        <f t="shared" si="92"/>
        <v>3605104.722531077</v>
      </c>
      <c r="M474" s="157">
        <f t="shared" si="80"/>
        <v>3255513290.3676777</v>
      </c>
      <c r="N474" s="146"/>
    </row>
    <row r="475" spans="1:15" x14ac:dyDescent="0.25">
      <c r="A475" s="29">
        <f t="shared" si="79"/>
        <v>466</v>
      </c>
      <c r="B475" s="200" t="s">
        <v>481</v>
      </c>
      <c r="C475" s="55" t="s">
        <v>482</v>
      </c>
      <c r="D475" s="70">
        <v>182.3</v>
      </c>
      <c r="E475" s="146">
        <v>19807305.991204873</v>
      </c>
      <c r="F475" s="146">
        <v>10056514.067948319</v>
      </c>
      <c r="G475" s="146">
        <v>1415815.8896547221</v>
      </c>
      <c r="H475" s="146">
        <v>571819.21039138245</v>
      </c>
      <c r="I475" s="146">
        <v>56838.641264785176</v>
      </c>
      <c r="J475" s="146">
        <v>306784.26102682826</v>
      </c>
      <c r="K475" s="146">
        <v>55816.813718103862</v>
      </c>
      <c r="L475" s="146">
        <v>37013.67225472194</v>
      </c>
      <c r="M475" s="146">
        <f t="shared" si="80"/>
        <v>32307908.547463737</v>
      </c>
    </row>
    <row r="476" spans="1:15" x14ac:dyDescent="0.25">
      <c r="A476" s="29">
        <f t="shared" si="79"/>
        <v>467</v>
      </c>
      <c r="B476" s="201"/>
      <c r="C476" s="58" t="s">
        <v>483</v>
      </c>
      <c r="D476" s="53">
        <v>186</v>
      </c>
      <c r="E476" s="146">
        <v>0</v>
      </c>
      <c r="F476" s="146">
        <v>0</v>
      </c>
      <c r="G476" s="146">
        <v>0</v>
      </c>
      <c r="H476" s="146">
        <v>0</v>
      </c>
      <c r="I476" s="146">
        <v>0</v>
      </c>
      <c r="J476" s="146">
        <v>0</v>
      </c>
      <c r="K476" s="146">
        <v>0</v>
      </c>
      <c r="L476" s="146">
        <v>0</v>
      </c>
      <c r="M476" s="146">
        <f t="shared" si="80"/>
        <v>0</v>
      </c>
    </row>
    <row r="477" spans="1:15" x14ac:dyDescent="0.25">
      <c r="A477" s="29">
        <f t="shared" si="79"/>
        <v>468</v>
      </c>
      <c r="B477" s="202"/>
      <c r="C477" s="62" t="s">
        <v>485</v>
      </c>
      <c r="D477" s="63">
        <v>190</v>
      </c>
      <c r="E477" s="146">
        <v>1876251.0123469564</v>
      </c>
      <c r="F477" s="146">
        <v>944181.53974294267</v>
      </c>
      <c r="G477" s="146">
        <v>134032.50386665316</v>
      </c>
      <c r="H477" s="146">
        <v>54067.512097066901</v>
      </c>
      <c r="I477" s="146">
        <v>5411.398203544134</v>
      </c>
      <c r="J477" s="146">
        <v>29150.945067913926</v>
      </c>
      <c r="K477" s="146">
        <v>5267.9208741896391</v>
      </c>
      <c r="L477" s="146">
        <v>3513.0245731455025</v>
      </c>
      <c r="M477" s="146">
        <f t="shared" si="80"/>
        <v>3051875.8567724116</v>
      </c>
    </row>
    <row r="478" spans="1:15" x14ac:dyDescent="0.25">
      <c r="A478" s="29">
        <f t="shared" si="79"/>
        <v>469</v>
      </c>
      <c r="B478" s="211" t="s">
        <v>486</v>
      </c>
      <c r="C478" s="212"/>
      <c r="D478" s="213"/>
      <c r="E478" s="155">
        <f t="shared" ref="E478:K478" si="93">SUM(E475:E477)</f>
        <v>21683557.00355183</v>
      </c>
      <c r="F478" s="155">
        <f t="shared" si="93"/>
        <v>11000695.607691262</v>
      </c>
      <c r="G478" s="155">
        <f t="shared" si="93"/>
        <v>1549848.3935213753</v>
      </c>
      <c r="H478" s="155">
        <f t="shared" si="93"/>
        <v>625886.7224884493</v>
      </c>
      <c r="I478" s="155">
        <f t="shared" si="93"/>
        <v>62250.039468329313</v>
      </c>
      <c r="J478" s="155">
        <f t="shared" si="93"/>
        <v>335935.20609474217</v>
      </c>
      <c r="K478" s="155">
        <f t="shared" si="93"/>
        <v>61084.734592293498</v>
      </c>
      <c r="L478" s="155">
        <f t="shared" ref="L478" si="94">SUM(L475:L477)</f>
        <v>40526.696827867439</v>
      </c>
      <c r="M478" s="155">
        <f t="shared" si="80"/>
        <v>35359784.404236145</v>
      </c>
      <c r="N478" s="146"/>
    </row>
    <row r="479" spans="1:15" outlineLevel="2" x14ac:dyDescent="0.25">
      <c r="A479" s="29">
        <f t="shared" si="79"/>
        <v>470</v>
      </c>
      <c r="B479" s="214" t="s">
        <v>487</v>
      </c>
      <c r="C479" s="55" t="s">
        <v>488</v>
      </c>
      <c r="D479" s="70">
        <v>228.1</v>
      </c>
      <c r="E479" s="146"/>
      <c r="F479" s="146"/>
      <c r="G479" s="146"/>
      <c r="H479" s="146"/>
      <c r="I479" s="146"/>
      <c r="J479" s="146"/>
      <c r="K479" s="146"/>
      <c r="L479" s="146"/>
      <c r="M479" s="146">
        <f t="shared" si="80"/>
        <v>0</v>
      </c>
    </row>
    <row r="480" spans="1:15" outlineLevel="2" x14ac:dyDescent="0.25">
      <c r="A480" s="29">
        <f t="shared" si="79"/>
        <v>471</v>
      </c>
      <c r="B480" s="215"/>
      <c r="C480" s="58" t="s">
        <v>489</v>
      </c>
      <c r="D480" s="54">
        <v>228.2</v>
      </c>
      <c r="E480" s="146"/>
      <c r="F480" s="146"/>
      <c r="G480" s="146"/>
      <c r="H480" s="146"/>
      <c r="I480" s="146"/>
      <c r="J480" s="146"/>
      <c r="K480" s="146"/>
      <c r="L480" s="146"/>
      <c r="M480" s="146">
        <f t="shared" si="80"/>
        <v>0</v>
      </c>
    </row>
    <row r="481" spans="1:14" x14ac:dyDescent="0.25">
      <c r="A481" s="29">
        <f t="shared" si="79"/>
        <v>472</v>
      </c>
      <c r="B481" s="215"/>
      <c r="C481" s="58" t="s">
        <v>490</v>
      </c>
      <c r="D481" s="54">
        <v>228.3</v>
      </c>
      <c r="E481" s="146"/>
      <c r="F481" s="146"/>
      <c r="G481" s="146"/>
      <c r="H481" s="146"/>
      <c r="I481" s="146"/>
      <c r="J481" s="146"/>
      <c r="K481" s="146"/>
      <c r="L481" s="146"/>
      <c r="M481" s="146">
        <f t="shared" si="80"/>
        <v>0</v>
      </c>
    </row>
    <row r="482" spans="1:14" x14ac:dyDescent="0.25">
      <c r="A482" s="29">
        <f t="shared" si="79"/>
        <v>473</v>
      </c>
      <c r="B482" s="215"/>
      <c r="C482" s="58" t="s">
        <v>491</v>
      </c>
      <c r="D482" s="54">
        <v>228.4</v>
      </c>
      <c r="E482" s="146"/>
      <c r="F482" s="146"/>
      <c r="G482" s="146"/>
      <c r="H482" s="146"/>
      <c r="I482" s="146"/>
      <c r="J482" s="146"/>
      <c r="K482" s="146"/>
      <c r="L482" s="146"/>
      <c r="M482" s="146">
        <f t="shared" si="80"/>
        <v>0</v>
      </c>
    </row>
    <row r="483" spans="1:14" outlineLevel="1" x14ac:dyDescent="0.25">
      <c r="A483" s="29">
        <f t="shared" si="79"/>
        <v>474</v>
      </c>
      <c r="B483" s="215"/>
      <c r="C483" s="58" t="s">
        <v>492</v>
      </c>
      <c r="D483" s="53">
        <v>229</v>
      </c>
      <c r="E483" s="146"/>
      <c r="F483" s="146"/>
      <c r="G483" s="146"/>
      <c r="H483" s="146"/>
      <c r="I483" s="146"/>
      <c r="J483" s="146"/>
      <c r="K483" s="146"/>
      <c r="L483" s="146"/>
      <c r="M483" s="146">
        <f t="shared" si="80"/>
        <v>0</v>
      </c>
    </row>
    <row r="484" spans="1:14" outlineLevel="1" x14ac:dyDescent="0.25">
      <c r="A484" s="29">
        <f t="shared" si="79"/>
        <v>475</v>
      </c>
      <c r="B484" s="216"/>
      <c r="C484" s="62" t="s">
        <v>493</v>
      </c>
      <c r="D484" s="63">
        <v>230</v>
      </c>
      <c r="E484" s="146">
        <v>-11344678.168890081</v>
      </c>
      <c r="F484" s="146">
        <v>-5805165.0190455122</v>
      </c>
      <c r="G484" s="146">
        <v>-809006.7878613004</v>
      </c>
      <c r="H484" s="146">
        <v>-326946.79871699889</v>
      </c>
      <c r="I484" s="146">
        <v>-32378.062443870869</v>
      </c>
      <c r="J484" s="146">
        <v>-174459.29969624319</v>
      </c>
      <c r="K484" s="146">
        <v>-31947.918091221865</v>
      </c>
      <c r="L484" s="146">
        <v>-21026.658924780597</v>
      </c>
      <c r="M484" s="146">
        <f t="shared" si="80"/>
        <v>-18545608.713670012</v>
      </c>
    </row>
    <row r="485" spans="1:14" outlineLevel="1" x14ac:dyDescent="0.25">
      <c r="A485" s="29">
        <f t="shared" si="79"/>
        <v>476</v>
      </c>
      <c r="B485" s="217" t="s">
        <v>494</v>
      </c>
      <c r="C485" s="198"/>
      <c r="D485" s="199"/>
      <c r="E485" s="155">
        <f t="shared" ref="E485:L485" si="95">SUM(E479:E484)</f>
        <v>-11344678.168890081</v>
      </c>
      <c r="F485" s="155">
        <f t="shared" si="95"/>
        <v>-5805165.0190455122</v>
      </c>
      <c r="G485" s="155">
        <f t="shared" si="95"/>
        <v>-809006.7878613004</v>
      </c>
      <c r="H485" s="155">
        <f t="shared" si="95"/>
        <v>-326946.79871699889</v>
      </c>
      <c r="I485" s="155">
        <f t="shared" si="95"/>
        <v>-32378.062443870869</v>
      </c>
      <c r="J485" s="155">
        <f t="shared" si="95"/>
        <v>-174459.29969624319</v>
      </c>
      <c r="K485" s="155">
        <f t="shared" si="95"/>
        <v>-31947.918091221865</v>
      </c>
      <c r="L485" s="155">
        <f t="shared" si="95"/>
        <v>-21026.658924780597</v>
      </c>
      <c r="M485" s="155">
        <f t="shared" si="80"/>
        <v>-18545608.713670012</v>
      </c>
      <c r="N485" s="146"/>
    </row>
    <row r="486" spans="1:14" outlineLevel="1" x14ac:dyDescent="0.25">
      <c r="A486" s="29">
        <f t="shared" si="79"/>
        <v>477</v>
      </c>
      <c r="B486" s="105" t="s">
        <v>495</v>
      </c>
      <c r="C486" s="68" t="s">
        <v>495</v>
      </c>
      <c r="D486" s="53">
        <v>235</v>
      </c>
      <c r="E486" s="146">
        <v>-560939.5892642854</v>
      </c>
      <c r="F486" s="146">
        <v>-201712.29588064185</v>
      </c>
      <c r="G486" s="146">
        <v>-61463.74359446676</v>
      </c>
      <c r="H486" s="146">
        <v>0</v>
      </c>
      <c r="I486" s="146">
        <v>-19440.210665605904</v>
      </c>
      <c r="J486" s="146">
        <v>0</v>
      </c>
      <c r="K486" s="146">
        <v>0</v>
      </c>
      <c r="L486" s="146">
        <v>0</v>
      </c>
      <c r="M486" s="146">
        <f t="shared" si="80"/>
        <v>-843555.83940499998</v>
      </c>
    </row>
    <row r="487" spans="1:14" ht="16.5" outlineLevel="1" thickBot="1" x14ac:dyDescent="0.3">
      <c r="A487" s="29">
        <f t="shared" si="79"/>
        <v>478</v>
      </c>
      <c r="B487" s="190" t="s">
        <v>496</v>
      </c>
      <c r="C487" s="190"/>
      <c r="D487" s="191"/>
      <c r="E487" s="157">
        <f>E485+E478+E486</f>
        <v>9777939.2453974634</v>
      </c>
      <c r="F487" s="157">
        <f t="shared" ref="F487:M487" si="96">F485+F478+F486</f>
        <v>4993818.2927651079</v>
      </c>
      <c r="G487" s="157">
        <f t="shared" si="96"/>
        <v>679377.86206560815</v>
      </c>
      <c r="H487" s="157">
        <f t="shared" si="96"/>
        <v>298939.92377145041</v>
      </c>
      <c r="I487" s="157">
        <f t="shared" si="96"/>
        <v>10431.766358852539</v>
      </c>
      <c r="J487" s="157">
        <f t="shared" si="96"/>
        <v>161475.90639849898</v>
      </c>
      <c r="K487" s="157">
        <f t="shared" si="96"/>
        <v>29136.816501071633</v>
      </c>
      <c r="L487" s="157">
        <f t="shared" si="96"/>
        <v>19500.037903086843</v>
      </c>
      <c r="M487" s="157">
        <f t="shared" si="96"/>
        <v>15970619.851161133</v>
      </c>
      <c r="N487" s="146"/>
    </row>
    <row r="488" spans="1:14" x14ac:dyDescent="0.25">
      <c r="A488" s="29">
        <f>A487+1</f>
        <v>479</v>
      </c>
      <c r="B488" s="257" t="s">
        <v>497</v>
      </c>
      <c r="C488" s="55" t="s">
        <v>498</v>
      </c>
      <c r="D488" s="59">
        <v>253</v>
      </c>
      <c r="E488" s="146">
        <v>-2687868.0594102484</v>
      </c>
      <c r="F488" s="146">
        <v>-966549.78123222047</v>
      </c>
      <c r="G488" s="146">
        <v>-294517.33552275953</v>
      </c>
      <c r="H488" s="146">
        <v>0</v>
      </c>
      <c r="I488" s="146">
        <v>-93152.136729771461</v>
      </c>
      <c r="J488" s="146">
        <v>0</v>
      </c>
      <c r="K488" s="146">
        <v>0</v>
      </c>
      <c r="L488" s="146">
        <v>0</v>
      </c>
      <c r="M488" s="146">
        <f t="shared" si="80"/>
        <v>-4042087.312895</v>
      </c>
      <c r="N488" s="146"/>
    </row>
    <row r="489" spans="1:14" ht="31.5" x14ac:dyDescent="0.25">
      <c r="A489" s="29">
        <f t="shared" si="79"/>
        <v>480</v>
      </c>
      <c r="B489" s="258"/>
      <c r="C489" s="58" t="s">
        <v>499</v>
      </c>
      <c r="D489" s="53">
        <v>281</v>
      </c>
      <c r="E489" s="146"/>
      <c r="F489" s="146"/>
      <c r="G489" s="146"/>
      <c r="H489" s="146"/>
      <c r="I489" s="146"/>
      <c r="J489" s="146"/>
      <c r="K489" s="146"/>
      <c r="L489" s="146"/>
      <c r="M489" s="146">
        <f t="shared" si="80"/>
        <v>0</v>
      </c>
    </row>
    <row r="490" spans="1:14" ht="31.5" x14ac:dyDescent="0.25">
      <c r="A490" s="29">
        <f t="shared" si="79"/>
        <v>481</v>
      </c>
      <c r="B490" s="258"/>
      <c r="C490" s="58" t="s">
        <v>500</v>
      </c>
      <c r="D490" s="53">
        <v>282</v>
      </c>
      <c r="E490" s="146">
        <v>-354615992.30134088</v>
      </c>
      <c r="F490" s="146">
        <v>-178452601.18459895</v>
      </c>
      <c r="G490" s="146">
        <v>-25332468.335274775</v>
      </c>
      <c r="H490" s="146">
        <v>-10218890.93058121</v>
      </c>
      <c r="I490" s="146">
        <v>-1022767.3861649809</v>
      </c>
      <c r="J490" s="146">
        <v>-5509599.3253319468</v>
      </c>
      <c r="K490" s="146">
        <v>-995649.82290347118</v>
      </c>
      <c r="L490" s="146">
        <v>-663970.16539203771</v>
      </c>
      <c r="M490" s="146">
        <f t="shared" si="80"/>
        <v>-576811939.45158839</v>
      </c>
    </row>
    <row r="491" spans="1:14" x14ac:dyDescent="0.25">
      <c r="A491" s="29">
        <f t="shared" si="79"/>
        <v>482</v>
      </c>
      <c r="B491" s="258"/>
      <c r="C491" s="58" t="s">
        <v>501</v>
      </c>
      <c r="D491" s="53">
        <v>283</v>
      </c>
      <c r="E491" s="146">
        <v>-4199932.525058561</v>
      </c>
      <c r="F491" s="146">
        <v>-2113522.5149677126</v>
      </c>
      <c r="G491" s="146">
        <v>-300027.80475542112</v>
      </c>
      <c r="H491" s="146">
        <v>-121028.53035715075</v>
      </c>
      <c r="I491" s="146">
        <v>-12113.255194292575</v>
      </c>
      <c r="J491" s="146">
        <v>-65253.530322565923</v>
      </c>
      <c r="K491" s="146">
        <v>-11792.085426388914</v>
      </c>
      <c r="L491" s="146">
        <v>-7863.8018415391889</v>
      </c>
      <c r="M491" s="146">
        <f t="shared" si="80"/>
        <v>-6831534.047923632</v>
      </c>
    </row>
    <row r="492" spans="1:14" outlineLevel="1" x14ac:dyDescent="0.25">
      <c r="A492" s="29">
        <f t="shared" si="79"/>
        <v>483</v>
      </c>
      <c r="B492" s="258"/>
      <c r="C492" s="58" t="s">
        <v>502</v>
      </c>
      <c r="D492" s="53">
        <v>255</v>
      </c>
      <c r="E492" s="146"/>
      <c r="F492" s="146"/>
      <c r="G492" s="146"/>
      <c r="H492" s="146"/>
      <c r="I492" s="146"/>
      <c r="J492" s="146"/>
      <c r="K492" s="146"/>
      <c r="L492" s="146"/>
      <c r="M492" s="146">
        <f t="shared" si="80"/>
        <v>0</v>
      </c>
    </row>
    <row r="493" spans="1:14" outlineLevel="1" x14ac:dyDescent="0.25">
      <c r="A493" s="29">
        <f t="shared" si="79"/>
        <v>484</v>
      </c>
      <c r="B493" s="258"/>
      <c r="C493" s="58" t="s">
        <v>503</v>
      </c>
      <c r="D493" s="53">
        <v>252</v>
      </c>
      <c r="E493" s="146">
        <v>-332885.4706694716</v>
      </c>
      <c r="F493" s="146">
        <v>-23711.803862265489</v>
      </c>
      <c r="G493" s="146">
        <v>-544.46546826285658</v>
      </c>
      <c r="H493" s="146">
        <v>0</v>
      </c>
      <c r="I493" s="146">
        <v>0</v>
      </c>
      <c r="J493" s="146">
        <v>0</v>
      </c>
      <c r="K493" s="146">
        <v>0</v>
      </c>
      <c r="L493" s="146">
        <v>0</v>
      </c>
      <c r="M493" s="146">
        <f t="shared" si="80"/>
        <v>-357141.73999999993</v>
      </c>
    </row>
    <row r="494" spans="1:14" outlineLevel="1" x14ac:dyDescent="0.25">
      <c r="A494" s="29">
        <f t="shared" si="79"/>
        <v>485</v>
      </c>
      <c r="B494" s="259"/>
      <c r="C494" s="62" t="s">
        <v>504</v>
      </c>
      <c r="D494" s="63">
        <v>254</v>
      </c>
      <c r="E494" s="146">
        <v>-12294.407384399292</v>
      </c>
      <c r="F494" s="146">
        <v>-6186.8867321269408</v>
      </c>
      <c r="G494" s="146">
        <v>-878.26745698937771</v>
      </c>
      <c r="H494" s="146">
        <v>-354.28522921929584</v>
      </c>
      <c r="I494" s="146">
        <v>-35.458973024274286</v>
      </c>
      <c r="J494" s="146">
        <v>-191.01580329429021</v>
      </c>
      <c r="K494" s="146">
        <v>-34.518816975908841</v>
      </c>
      <c r="L494" s="146">
        <v>-23.019603970595718</v>
      </c>
      <c r="M494" s="146">
        <f t="shared" si="80"/>
        <v>-19997.859999999971</v>
      </c>
    </row>
    <row r="495" spans="1:14" ht="15.75" customHeight="1" outlineLevel="1" x14ac:dyDescent="0.25">
      <c r="A495" s="29">
        <f t="shared" si="79"/>
        <v>486</v>
      </c>
      <c r="B495" s="187" t="s">
        <v>505</v>
      </c>
      <c r="C495" s="198"/>
      <c r="D495" s="199"/>
      <c r="E495" s="155">
        <f t="shared" ref="E495:L495" si="97">SUM(E488:E494)</f>
        <v>-361848972.76386356</v>
      </c>
      <c r="F495" s="155">
        <f t="shared" si="97"/>
        <v>-181562572.17139328</v>
      </c>
      <c r="G495" s="155">
        <f t="shared" si="97"/>
        <v>-25928436.208478205</v>
      </c>
      <c r="H495" s="155">
        <f t="shared" si="97"/>
        <v>-10340273.74616758</v>
      </c>
      <c r="I495" s="155">
        <f t="shared" si="97"/>
        <v>-1128068.2370620694</v>
      </c>
      <c r="J495" s="155">
        <f t="shared" si="97"/>
        <v>-5575043.8714578068</v>
      </c>
      <c r="K495" s="155">
        <f t="shared" si="97"/>
        <v>-1007476.427146836</v>
      </c>
      <c r="L495" s="155">
        <f t="shared" si="97"/>
        <v>-671856.98683754751</v>
      </c>
      <c r="M495" s="155">
        <f t="shared" si="80"/>
        <v>-588062700.4124068</v>
      </c>
      <c r="N495" s="146"/>
    </row>
    <row r="496" spans="1:14" ht="15.75" customHeight="1" outlineLevel="1" x14ac:dyDescent="0.25">
      <c r="A496" s="29">
        <f t="shared" si="79"/>
        <v>487</v>
      </c>
      <c r="B496" s="106" t="s">
        <v>506</v>
      </c>
      <c r="C496" s="99" t="s">
        <v>506</v>
      </c>
      <c r="D496" s="100" t="s">
        <v>507</v>
      </c>
      <c r="E496" s="146">
        <v>81651242.023473844</v>
      </c>
      <c r="F496" s="146">
        <v>28305044.945806205</v>
      </c>
      <c r="G496" s="146">
        <v>5133352.9750192147</v>
      </c>
      <c r="H496" s="146">
        <v>2011552.7418369451</v>
      </c>
      <c r="I496" s="146">
        <v>242668.67333805689</v>
      </c>
      <c r="J496" s="146">
        <v>1336113.0563245746</v>
      </c>
      <c r="K496" s="146">
        <v>179899.18323660339</v>
      </c>
      <c r="L496" s="146">
        <v>168293.69296446454</v>
      </c>
      <c r="M496" s="146">
        <f t="shared" si="80"/>
        <v>119028167.29199991</v>
      </c>
    </row>
    <row r="497" spans="1:16" outlineLevel="1" x14ac:dyDescent="0.25">
      <c r="A497" s="29">
        <f t="shared" si="79"/>
        <v>488</v>
      </c>
      <c r="B497" s="187" t="s">
        <v>508</v>
      </c>
      <c r="C497" s="188"/>
      <c r="D497" s="189"/>
      <c r="E497" s="155">
        <f t="shared" ref="E497:K497" si="98">SUM(E496)</f>
        <v>81651242.023473844</v>
      </c>
      <c r="F497" s="155">
        <f t="shared" si="98"/>
        <v>28305044.945806205</v>
      </c>
      <c r="G497" s="155">
        <f t="shared" si="98"/>
        <v>5133352.9750192147</v>
      </c>
      <c r="H497" s="155">
        <f t="shared" si="98"/>
        <v>2011552.7418369451</v>
      </c>
      <c r="I497" s="155">
        <f t="shared" si="98"/>
        <v>242668.67333805689</v>
      </c>
      <c r="J497" s="155">
        <f t="shared" si="98"/>
        <v>1336113.0563245746</v>
      </c>
      <c r="K497" s="155">
        <f t="shared" si="98"/>
        <v>179899.18323660339</v>
      </c>
      <c r="L497" s="155">
        <f t="shared" ref="L497" si="99">SUM(L496)</f>
        <v>168293.69296446454</v>
      </c>
      <c r="M497" s="155">
        <f t="shared" si="80"/>
        <v>119028167.29199991</v>
      </c>
      <c r="N497" s="146"/>
    </row>
    <row r="498" spans="1:16" ht="16.5" thickBot="1" x14ac:dyDescent="0.3">
      <c r="A498" s="29">
        <f t="shared" si="79"/>
        <v>489</v>
      </c>
      <c r="B498" s="190" t="s">
        <v>509</v>
      </c>
      <c r="C498" s="190"/>
      <c r="D498" s="191"/>
      <c r="E498" s="158">
        <f t="shared" ref="E498:L498" si="100">E474+E487+E495+E497</f>
        <v>1754079916.1770842</v>
      </c>
      <c r="F498" s="158">
        <f t="shared" si="100"/>
        <v>828107220.84250689</v>
      </c>
      <c r="G498" s="158">
        <f t="shared" si="100"/>
        <v>126720757.98389757</v>
      </c>
      <c r="H498" s="158">
        <f t="shared" si="100"/>
        <v>50224064.847222053</v>
      </c>
      <c r="I498" s="158">
        <f t="shared" si="100"/>
        <v>5009135.0841351449</v>
      </c>
      <c r="J498" s="158">
        <f t="shared" si="100"/>
        <v>27942640.939202525</v>
      </c>
      <c r="K498" s="158">
        <f t="shared" si="100"/>
        <v>7244599.7578231599</v>
      </c>
      <c r="L498" s="158">
        <f t="shared" si="100"/>
        <v>3121041.4665610809</v>
      </c>
      <c r="M498" s="158">
        <f t="shared" si="80"/>
        <v>2802449377.0984325</v>
      </c>
      <c r="N498" s="146"/>
      <c r="O498" s="146"/>
      <c r="P498" s="146"/>
    </row>
    <row r="499" spans="1:16" x14ac:dyDescent="0.25">
      <c r="A499" s="29">
        <f t="shared" si="79"/>
        <v>490</v>
      </c>
      <c r="B499" s="107"/>
      <c r="C499" s="68"/>
      <c r="D499" s="82"/>
      <c r="M499" s="146">
        <f t="shared" si="80"/>
        <v>0</v>
      </c>
      <c r="O499" s="146"/>
    </row>
    <row r="500" spans="1:16" x14ac:dyDescent="0.25">
      <c r="A500" s="29">
        <f t="shared" si="79"/>
        <v>491</v>
      </c>
      <c r="B500" s="192" t="s">
        <v>510</v>
      </c>
      <c r="C500" s="193"/>
      <c r="D500" s="194"/>
      <c r="E500" s="1" t="s">
        <v>557</v>
      </c>
      <c r="F500" s="1" t="s">
        <v>557</v>
      </c>
      <c r="G500" s="1" t="s">
        <v>557</v>
      </c>
      <c r="H500" s="1" t="s">
        <v>557</v>
      </c>
      <c r="I500" s="1" t="s">
        <v>557</v>
      </c>
      <c r="J500" s="1" t="s">
        <v>557</v>
      </c>
      <c r="K500" s="1" t="s">
        <v>557</v>
      </c>
      <c r="L500" s="1" t="s">
        <v>557</v>
      </c>
      <c r="M500" s="1" t="s">
        <v>557</v>
      </c>
      <c r="O500" s="146"/>
    </row>
    <row r="501" spans="1:16" x14ac:dyDescent="0.25">
      <c r="A501" s="29">
        <f t="shared" si="79"/>
        <v>492</v>
      </c>
      <c r="B501" s="192" t="s">
        <v>511</v>
      </c>
      <c r="C501" s="193"/>
      <c r="D501" s="194"/>
      <c r="E501" s="159" t="s">
        <v>557</v>
      </c>
      <c r="F501" s="159" t="s">
        <v>557</v>
      </c>
      <c r="G501" s="159" t="s">
        <v>557</v>
      </c>
      <c r="H501" s="159" t="s">
        <v>557</v>
      </c>
      <c r="I501" s="159" t="s">
        <v>557</v>
      </c>
      <c r="J501" s="159" t="s">
        <v>557</v>
      </c>
      <c r="K501" s="159" t="s">
        <v>557</v>
      </c>
      <c r="L501" s="159" t="s">
        <v>557</v>
      </c>
      <c r="M501" s="159" t="s">
        <v>557</v>
      </c>
      <c r="O501" s="146"/>
    </row>
    <row r="502" spans="1:16" x14ac:dyDescent="0.25">
      <c r="A502" s="29">
        <f t="shared" si="79"/>
        <v>493</v>
      </c>
      <c r="B502" s="195" t="s">
        <v>512</v>
      </c>
      <c r="C502" s="196"/>
      <c r="D502" s="197"/>
      <c r="E502" s="160" t="s">
        <v>557</v>
      </c>
      <c r="F502" s="160" t="s">
        <v>557</v>
      </c>
      <c r="G502" s="160" t="s">
        <v>557</v>
      </c>
      <c r="H502" s="160" t="s">
        <v>557</v>
      </c>
      <c r="I502" s="160" t="s">
        <v>557</v>
      </c>
      <c r="J502" s="160" t="s">
        <v>557</v>
      </c>
      <c r="K502" s="160" t="s">
        <v>557</v>
      </c>
      <c r="L502" s="160" t="s">
        <v>557</v>
      </c>
      <c r="M502" s="160" t="s">
        <v>557</v>
      </c>
    </row>
  </sheetData>
  <mergeCells count="99">
    <mergeCell ref="A1:B1"/>
    <mergeCell ref="B2:D2"/>
    <mergeCell ref="B3:D3"/>
    <mergeCell ref="B5:D5"/>
    <mergeCell ref="B6:B29"/>
    <mergeCell ref="C11:D11"/>
    <mergeCell ref="C13:D13"/>
    <mergeCell ref="C15:D15"/>
    <mergeCell ref="C19:D19"/>
    <mergeCell ref="C29:D29"/>
    <mergeCell ref="B151:D151"/>
    <mergeCell ref="B30:D30"/>
    <mergeCell ref="B31:B85"/>
    <mergeCell ref="C61:D61"/>
    <mergeCell ref="C85:D85"/>
    <mergeCell ref="B86:D86"/>
    <mergeCell ref="B87:B129"/>
    <mergeCell ref="C100:D100"/>
    <mergeCell ref="C109:D109"/>
    <mergeCell ref="C116:D116"/>
    <mergeCell ref="C126:D126"/>
    <mergeCell ref="C129:D129"/>
    <mergeCell ref="B130:D130"/>
    <mergeCell ref="B131:B150"/>
    <mergeCell ref="C142:D142"/>
    <mergeCell ref="C150:D150"/>
    <mergeCell ref="B207:D207"/>
    <mergeCell ref="B152:B175"/>
    <mergeCell ref="C164:D164"/>
    <mergeCell ref="C175:D175"/>
    <mergeCell ref="B176:D176"/>
    <mergeCell ref="B177:B181"/>
    <mergeCell ref="B182:D182"/>
    <mergeCell ref="B183:B186"/>
    <mergeCell ref="B187:D187"/>
    <mergeCell ref="B188:B191"/>
    <mergeCell ref="B192:D192"/>
    <mergeCell ref="B193:B206"/>
    <mergeCell ref="B247:D247"/>
    <mergeCell ref="B208:B219"/>
    <mergeCell ref="B220:D220"/>
    <mergeCell ref="B221:B227"/>
    <mergeCell ref="B228:D228"/>
    <mergeCell ref="B229:B230"/>
    <mergeCell ref="B231:D231"/>
    <mergeCell ref="B232:B237"/>
    <mergeCell ref="B238:D238"/>
    <mergeCell ref="B239:B244"/>
    <mergeCell ref="B245:D245"/>
    <mergeCell ref="B246:D246"/>
    <mergeCell ref="B352:D352"/>
    <mergeCell ref="B250:B335"/>
    <mergeCell ref="C253:D253"/>
    <mergeCell ref="C259:D259"/>
    <mergeCell ref="C273:D273"/>
    <mergeCell ref="C284:D284"/>
    <mergeCell ref="C294:D294"/>
    <mergeCell ref="C304:D304"/>
    <mergeCell ref="C321:D321"/>
    <mergeCell ref="C335:D335"/>
    <mergeCell ref="B336:D336"/>
    <mergeCell ref="B337:B342"/>
    <mergeCell ref="B343:D343"/>
    <mergeCell ref="B345:D345"/>
    <mergeCell ref="B346:B351"/>
    <mergeCell ref="B465:D465"/>
    <mergeCell ref="B466:B469"/>
    <mergeCell ref="B470:D470"/>
    <mergeCell ref="B471:D471"/>
    <mergeCell ref="B353:B358"/>
    <mergeCell ref="B359:D359"/>
    <mergeCell ref="B361:D361"/>
    <mergeCell ref="B362:B367"/>
    <mergeCell ref="B368:D368"/>
    <mergeCell ref="B463:D463"/>
    <mergeCell ref="B369:B453"/>
    <mergeCell ref="C372:D372"/>
    <mergeCell ref="C378:D378"/>
    <mergeCell ref="C411:D411"/>
    <mergeCell ref="C421:D421"/>
    <mergeCell ref="C438:D438"/>
    <mergeCell ref="C452:D452"/>
    <mergeCell ref="B454:D454"/>
    <mergeCell ref="B455:B460"/>
    <mergeCell ref="B461:D461"/>
    <mergeCell ref="B473:D473"/>
    <mergeCell ref="B502:D502"/>
    <mergeCell ref="B475:B477"/>
    <mergeCell ref="B478:D478"/>
    <mergeCell ref="B479:B484"/>
    <mergeCell ref="B485:D485"/>
    <mergeCell ref="B487:D487"/>
    <mergeCell ref="B488:B494"/>
    <mergeCell ref="B495:D495"/>
    <mergeCell ref="B497:D497"/>
    <mergeCell ref="B498:D498"/>
    <mergeCell ref="B500:D500"/>
    <mergeCell ref="B501:D501"/>
    <mergeCell ref="B474:D474"/>
  </mergeCells>
  <pageMargins left="0.45" right="0.45" top="0.5" bottom="0.5" header="0.3" footer="0.3"/>
  <pageSetup scale="46" orientation="landscape" horizontalDpi="1200" verticalDpi="1200" r:id="rId1"/>
  <rowBreaks count="8" manualBreakCount="8">
    <brk id="61" max="11" man="1"/>
    <brk id="130" max="11" man="1"/>
    <brk id="187" max="11" man="1"/>
    <brk id="247" max="11" man="1"/>
    <brk id="304" max="16383" man="1"/>
    <brk id="368" max="16383" man="1"/>
    <brk id="421" max="11" man="1"/>
    <brk id="474" max="11" man="1"/>
  </rowBreaks>
  <colBreaks count="1" manualBreakCount="1">
    <brk id="7" max="4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897DA-248C-4BF2-BD18-CD11968D7EF4}">
  <dimension ref="A1:AA51"/>
  <sheetViews>
    <sheetView zoomScale="70" zoomScaleNormal="70" workbookViewId="0">
      <selection activeCell="F425" sqref="F425"/>
    </sheetView>
  </sheetViews>
  <sheetFormatPr defaultColWidth="8.7109375" defaultRowHeight="15" x14ac:dyDescent="0.25"/>
  <cols>
    <col min="1" max="1" width="8.7109375" style="161"/>
    <col min="2" max="2" width="52.28515625" style="176" customWidth="1"/>
    <col min="3" max="3" width="56.42578125" bestFit="1" customWidth="1"/>
    <col min="4" max="4" width="16.42578125" bestFit="1" customWidth="1"/>
    <col min="5" max="5" width="20.5703125" bestFit="1" customWidth="1"/>
    <col min="6" max="6" width="16.42578125" bestFit="1" customWidth="1"/>
    <col min="7" max="7" width="14.85546875" bestFit="1" customWidth="1"/>
    <col min="8" max="8" width="13.5703125" customWidth="1"/>
    <col min="9" max="9" width="11.85546875" customWidth="1"/>
    <col min="10" max="10" width="13.5703125" customWidth="1"/>
    <col min="11" max="15" width="15.140625" customWidth="1"/>
    <col min="16" max="16" width="13.85546875" customWidth="1"/>
    <col min="19" max="27" width="16" customWidth="1"/>
  </cols>
  <sheetData>
    <row r="1" spans="1:27" ht="15.75" x14ac:dyDescent="0.25">
      <c r="A1" s="250" t="s">
        <v>13</v>
      </c>
      <c r="B1" s="250"/>
      <c r="C1" s="7" t="s">
        <v>14</v>
      </c>
    </row>
    <row r="2" spans="1:27" ht="26.25" x14ac:dyDescent="0.4">
      <c r="B2" s="162" t="s">
        <v>558</v>
      </c>
      <c r="C2" s="162"/>
      <c r="D2" s="162"/>
    </row>
    <row r="3" spans="1:27" ht="15.75" thickBot="1" x14ac:dyDescent="0.3">
      <c r="A3" s="163" t="s">
        <v>18</v>
      </c>
      <c r="B3" s="164" t="s">
        <v>19</v>
      </c>
      <c r="C3" s="163" t="s">
        <v>20</v>
      </c>
      <c r="D3" s="163" t="s">
        <v>520</v>
      </c>
      <c r="E3" s="163" t="s">
        <v>521</v>
      </c>
      <c r="F3" s="163" t="s">
        <v>522</v>
      </c>
      <c r="G3" s="163" t="s">
        <v>523</v>
      </c>
      <c r="H3" s="163" t="s">
        <v>524</v>
      </c>
      <c r="I3" s="163" t="s">
        <v>525</v>
      </c>
      <c r="J3" s="163" t="s">
        <v>544</v>
      </c>
      <c r="K3" s="163" t="s">
        <v>545</v>
      </c>
      <c r="L3" s="163" t="s">
        <v>559</v>
      </c>
      <c r="M3" s="163" t="s">
        <v>560</v>
      </c>
      <c r="N3" s="163" t="s">
        <v>561</v>
      </c>
      <c r="O3" s="163" t="s">
        <v>562</v>
      </c>
      <c r="P3" s="163" t="s">
        <v>563</v>
      </c>
    </row>
    <row r="4" spans="1:27" ht="48" thickBot="1" x14ac:dyDescent="0.3">
      <c r="A4" s="165" t="s">
        <v>23</v>
      </c>
      <c r="B4" s="3" t="s">
        <v>564</v>
      </c>
      <c r="C4" s="2" t="s">
        <v>565</v>
      </c>
      <c r="D4" s="2" t="s">
        <v>566</v>
      </c>
      <c r="E4" s="2" t="s">
        <v>567</v>
      </c>
      <c r="F4" s="2" t="s">
        <v>568</v>
      </c>
      <c r="G4" s="2" t="s">
        <v>569</v>
      </c>
      <c r="H4" s="166" t="s">
        <v>570</v>
      </c>
      <c r="I4" s="166" t="s">
        <v>571</v>
      </c>
      <c r="J4" s="166" t="s">
        <v>572</v>
      </c>
      <c r="K4" s="166" t="s">
        <v>573</v>
      </c>
      <c r="L4" s="166" t="s">
        <v>574</v>
      </c>
      <c r="M4" s="166" t="s">
        <v>575</v>
      </c>
      <c r="N4" s="166" t="s">
        <v>576</v>
      </c>
      <c r="O4" s="166" t="s">
        <v>577</v>
      </c>
      <c r="P4" s="167" t="s">
        <v>578</v>
      </c>
      <c r="S4" s="168" t="s">
        <v>570</v>
      </c>
      <c r="T4" s="168" t="s">
        <v>571</v>
      </c>
      <c r="U4" s="168" t="s">
        <v>572</v>
      </c>
      <c r="V4" s="168" t="s">
        <v>573</v>
      </c>
      <c r="W4" s="168" t="s">
        <v>574</v>
      </c>
      <c r="X4" s="168" t="s">
        <v>575</v>
      </c>
      <c r="Y4" s="168" t="s">
        <v>576</v>
      </c>
      <c r="Z4" s="168" t="s">
        <v>577</v>
      </c>
      <c r="AA4" s="169" t="s">
        <v>578</v>
      </c>
    </row>
    <row r="5" spans="1:27" ht="15.75" x14ac:dyDescent="0.25">
      <c r="A5" s="161">
        <v>1</v>
      </c>
      <c r="B5" s="3" t="s">
        <v>579</v>
      </c>
      <c r="C5" s="2" t="s">
        <v>580</v>
      </c>
      <c r="D5" s="2" t="s">
        <v>581</v>
      </c>
      <c r="E5" s="2" t="s">
        <v>582</v>
      </c>
      <c r="F5" s="2" t="s">
        <v>582</v>
      </c>
      <c r="G5" s="2" t="s">
        <v>583</v>
      </c>
      <c r="H5" s="111">
        <f>S5</f>
        <v>0.89338239282879039</v>
      </c>
      <c r="I5" s="111">
        <f t="shared" ref="I5:O20" si="0">T5</f>
        <v>6.8188149546311486E-2</v>
      </c>
      <c r="J5" s="111">
        <f t="shared" si="0"/>
        <v>7.2144217496668142E-3</v>
      </c>
      <c r="K5" s="111">
        <f t="shared" si="0"/>
        <v>1.0381451967640816E-2</v>
      </c>
      <c r="L5" s="111">
        <f t="shared" si="0"/>
        <v>8.0634348252088203E-4</v>
      </c>
      <c r="M5" s="111">
        <f t="shared" si="0"/>
        <v>1.3207423157668033E-2</v>
      </c>
      <c r="N5" s="111">
        <f t="shared" si="0"/>
        <v>1.9438016389036934E-3</v>
      </c>
      <c r="O5" s="111">
        <f t="shared" si="0"/>
        <v>4.8760156284982691E-3</v>
      </c>
      <c r="P5" s="16">
        <f>SUM(Table13[[#This Row],[Residential (16,23,53)]:[Contracts]])</f>
        <v>1.0000000000000004</v>
      </c>
      <c r="S5" s="170">
        <v>0.89338239282879039</v>
      </c>
      <c r="T5" s="170">
        <v>6.8188149546311486E-2</v>
      </c>
      <c r="U5" s="170">
        <v>7.2144217496668142E-3</v>
      </c>
      <c r="V5" s="170">
        <v>1.0381451967640816E-2</v>
      </c>
      <c r="W5" s="170">
        <v>8.0634348252088203E-4</v>
      </c>
      <c r="X5" s="170">
        <v>1.3207423157668033E-2</v>
      </c>
      <c r="Y5" s="170">
        <v>1.9438016389036934E-3</v>
      </c>
      <c r="Z5" s="170">
        <v>4.8760156284982691E-3</v>
      </c>
      <c r="AA5" s="171">
        <f>SUM(S5:Z5)</f>
        <v>1.0000000000000004</v>
      </c>
    </row>
    <row r="6" spans="1:27" ht="15.75" x14ac:dyDescent="0.25">
      <c r="A6" s="161">
        <f t="shared" ref="A6:A47" si="1">A5+1</f>
        <v>2</v>
      </c>
      <c r="B6" s="3" t="s">
        <v>584</v>
      </c>
      <c r="C6" s="2" t="s">
        <v>585</v>
      </c>
      <c r="D6" s="2" t="s">
        <v>586</v>
      </c>
      <c r="E6" s="2" t="s">
        <v>587</v>
      </c>
      <c r="F6" s="2" t="s">
        <v>587</v>
      </c>
      <c r="G6" s="2" t="s">
        <v>583</v>
      </c>
      <c r="H6" s="111">
        <f t="shared" ref="H6:O49" si="2">S6</f>
        <v>0.64027341847373132</v>
      </c>
      <c r="I6" s="111">
        <f t="shared" si="0"/>
        <v>0.24706798346532133</v>
      </c>
      <c r="J6" s="111">
        <f t="shared" si="0"/>
        <v>6.7771507712235793E-2</v>
      </c>
      <c r="K6" s="111">
        <f t="shared" si="0"/>
        <v>2.3860646044459758E-2</v>
      </c>
      <c r="L6" s="111">
        <f t="shared" si="0"/>
        <v>2.1323206588256291E-3</v>
      </c>
      <c r="M6" s="111">
        <f t="shared" si="0"/>
        <v>1.5455641745987203E-2</v>
      </c>
      <c r="N6" s="111">
        <f t="shared" si="0"/>
        <v>2.4665874095028168E-3</v>
      </c>
      <c r="O6" s="111">
        <f t="shared" si="0"/>
        <v>9.7189448993624267E-4</v>
      </c>
      <c r="P6" s="16">
        <f>SUM(Table13[[#This Row],[Residential (16,23,53)]:[Contracts]])</f>
        <v>1.0000000000000002</v>
      </c>
      <c r="S6" s="170">
        <v>0.64027341847373132</v>
      </c>
      <c r="T6" s="170">
        <v>0.24706798346532133</v>
      </c>
      <c r="U6" s="170">
        <v>6.7771507712235793E-2</v>
      </c>
      <c r="V6" s="170">
        <v>2.3860646044459758E-2</v>
      </c>
      <c r="W6" s="170">
        <v>2.1323206588256291E-3</v>
      </c>
      <c r="X6" s="170">
        <v>1.5455641745987203E-2</v>
      </c>
      <c r="Y6" s="170">
        <v>2.4665874095028168E-3</v>
      </c>
      <c r="Z6" s="170">
        <v>9.7189448993624267E-4</v>
      </c>
      <c r="AA6" s="171">
        <f t="shared" ref="AA6:AA49" si="3">SUM(S6:Z6)</f>
        <v>1.0000000000000002</v>
      </c>
    </row>
    <row r="7" spans="1:27" ht="15.75" x14ac:dyDescent="0.25">
      <c r="A7" s="161">
        <f t="shared" si="1"/>
        <v>3</v>
      </c>
      <c r="B7" s="3" t="s">
        <v>588</v>
      </c>
      <c r="C7" s="2" t="s">
        <v>589</v>
      </c>
      <c r="D7" s="2" t="s">
        <v>590</v>
      </c>
      <c r="E7" s="2" t="s">
        <v>591</v>
      </c>
      <c r="F7" s="2" t="s">
        <v>591</v>
      </c>
      <c r="G7" s="2" t="s">
        <v>583</v>
      </c>
      <c r="H7" s="111">
        <f t="shared" si="2"/>
        <v>0</v>
      </c>
      <c r="I7" s="111">
        <f t="shared" si="0"/>
        <v>0.84368804170333256</v>
      </c>
      <c r="J7" s="111">
        <f t="shared" si="0"/>
        <v>0.1233517587476801</v>
      </c>
      <c r="K7" s="111">
        <f t="shared" si="0"/>
        <v>1.6752526353153111E-2</v>
      </c>
      <c r="L7" s="111">
        <f t="shared" si="0"/>
        <v>7.6253602628426871E-3</v>
      </c>
      <c r="M7" s="111">
        <f t="shared" si="0"/>
        <v>8.5823129329916821E-3</v>
      </c>
      <c r="N7" s="111">
        <f t="shared" si="0"/>
        <v>0</v>
      </c>
      <c r="O7" s="111">
        <f t="shared" si="0"/>
        <v>0</v>
      </c>
      <c r="P7" s="16">
        <f>SUM(Table13[[#This Row],[Residential (16,23,53)]:[Contracts]])</f>
        <v>1.0000000000000002</v>
      </c>
      <c r="S7" s="170">
        <v>0</v>
      </c>
      <c r="T7" s="170">
        <v>0.84368804170333256</v>
      </c>
      <c r="U7" s="170">
        <v>0.1233517587476801</v>
      </c>
      <c r="V7" s="170">
        <v>1.6752526353153111E-2</v>
      </c>
      <c r="W7" s="170">
        <v>7.6253602628426871E-3</v>
      </c>
      <c r="X7" s="170">
        <v>8.5823129329916821E-3</v>
      </c>
      <c r="Y7" s="170">
        <v>0</v>
      </c>
      <c r="Z7" s="170">
        <v>0</v>
      </c>
      <c r="AA7" s="171">
        <f t="shared" si="3"/>
        <v>1.0000000000000002</v>
      </c>
    </row>
    <row r="8" spans="1:27" ht="15.75" x14ac:dyDescent="0.25">
      <c r="A8" s="161">
        <f t="shared" si="1"/>
        <v>4</v>
      </c>
      <c r="B8" s="3" t="s">
        <v>592</v>
      </c>
      <c r="C8" s="2" t="s">
        <v>593</v>
      </c>
      <c r="D8" s="2" t="s">
        <v>594</v>
      </c>
      <c r="E8" s="2" t="s">
        <v>595</v>
      </c>
      <c r="F8" s="2" t="s">
        <v>596</v>
      </c>
      <c r="G8" s="2" t="s">
        <v>583</v>
      </c>
      <c r="H8" s="111">
        <f t="shared" si="2"/>
        <v>0.51208217930255562</v>
      </c>
      <c r="I8" s="111">
        <f t="shared" si="0"/>
        <v>0.20727784526432427</v>
      </c>
      <c r="J8" s="111">
        <f t="shared" si="0"/>
        <v>7.7870793494187962E-2</v>
      </c>
      <c r="K8" s="111">
        <f t="shared" si="0"/>
        <v>7.3279871923063136E-2</v>
      </c>
      <c r="L8" s="111">
        <f t="shared" si="0"/>
        <v>6.9672618165697161E-3</v>
      </c>
      <c r="M8" s="111">
        <f t="shared" si="0"/>
        <v>8.2310862889885719E-2</v>
      </c>
      <c r="N8" s="111">
        <f t="shared" si="0"/>
        <v>1.1744703400733025E-2</v>
      </c>
      <c r="O8" s="111">
        <f t="shared" si="0"/>
        <v>2.8466481908680421E-2</v>
      </c>
      <c r="P8" s="16">
        <f>SUM(Table13[[#This Row],[Residential (16,23,53)]:[Contracts]])</f>
        <v>1</v>
      </c>
      <c r="S8" s="170">
        <v>0.51208217930255562</v>
      </c>
      <c r="T8" s="170">
        <v>0.20727784526432427</v>
      </c>
      <c r="U8" s="170">
        <v>7.7870793494187962E-2</v>
      </c>
      <c r="V8" s="170">
        <v>7.3279871923063136E-2</v>
      </c>
      <c r="W8" s="170">
        <v>6.9672618165697161E-3</v>
      </c>
      <c r="X8" s="170">
        <v>8.2310862889885719E-2</v>
      </c>
      <c r="Y8" s="170">
        <v>1.1744703400733025E-2</v>
      </c>
      <c r="Z8" s="170">
        <v>2.8466481908680421E-2</v>
      </c>
      <c r="AA8" s="171">
        <f t="shared" si="3"/>
        <v>1</v>
      </c>
    </row>
    <row r="9" spans="1:27" ht="15.75" x14ac:dyDescent="0.25">
      <c r="A9" s="161">
        <f t="shared" si="1"/>
        <v>5</v>
      </c>
      <c r="B9" s="3" t="s">
        <v>592</v>
      </c>
      <c r="C9" s="2" t="s">
        <v>597</v>
      </c>
      <c r="D9" s="2" t="s">
        <v>598</v>
      </c>
      <c r="E9" s="2" t="s">
        <v>595</v>
      </c>
      <c r="F9" s="2" t="s">
        <v>596</v>
      </c>
      <c r="G9" s="2" t="s">
        <v>583</v>
      </c>
      <c r="H9" s="111">
        <f t="shared" si="2"/>
        <v>0.62371798347816998</v>
      </c>
      <c r="I9" s="111">
        <f t="shared" si="0"/>
        <v>0.25246404729542565</v>
      </c>
      <c r="J9" s="111">
        <f t="shared" si="0"/>
        <v>7.2332193821617985E-2</v>
      </c>
      <c r="K9" s="111">
        <f t="shared" si="0"/>
        <v>2.415937117010403E-2</v>
      </c>
      <c r="L9" s="111">
        <f t="shared" si="0"/>
        <v>6.1765755945891957E-3</v>
      </c>
      <c r="M9" s="111">
        <f t="shared" si="0"/>
        <v>2.1149828640093113E-2</v>
      </c>
      <c r="N9" s="111">
        <f t="shared" si="0"/>
        <v>0</v>
      </c>
      <c r="O9" s="111">
        <f t="shared" si="0"/>
        <v>0</v>
      </c>
      <c r="P9" s="16">
        <f>SUM(Table13[[#This Row],[Residential (16,23,53)]:[Contracts]])</f>
        <v>0.99999999999999989</v>
      </c>
      <c r="S9" s="170">
        <v>0.62371798347816998</v>
      </c>
      <c r="T9" s="170">
        <v>0.25246404729542565</v>
      </c>
      <c r="U9" s="170">
        <v>7.2332193821617985E-2</v>
      </c>
      <c r="V9" s="170">
        <v>2.415937117010403E-2</v>
      </c>
      <c r="W9" s="170">
        <v>6.1765755945891957E-3</v>
      </c>
      <c r="X9" s="170">
        <v>2.1149828640093113E-2</v>
      </c>
      <c r="Y9" s="170">
        <v>0</v>
      </c>
      <c r="Z9" s="170">
        <v>0</v>
      </c>
      <c r="AA9" s="171">
        <f t="shared" si="3"/>
        <v>0.99999999999999989</v>
      </c>
    </row>
    <row r="10" spans="1:27" ht="15.75" x14ac:dyDescent="0.25">
      <c r="A10" s="161">
        <f t="shared" si="1"/>
        <v>6</v>
      </c>
      <c r="B10" s="3" t="s">
        <v>599</v>
      </c>
      <c r="C10" s="2" t="s">
        <v>600</v>
      </c>
      <c r="D10" s="2" t="s">
        <v>601</v>
      </c>
      <c r="E10" s="2" t="s">
        <v>602</v>
      </c>
      <c r="F10" s="2" t="s">
        <v>603</v>
      </c>
      <c r="G10" s="2" t="s">
        <v>583</v>
      </c>
      <c r="H10" s="111">
        <f t="shared" si="2"/>
        <v>0</v>
      </c>
      <c r="I10" s="111">
        <f t="shared" si="0"/>
        <v>0</v>
      </c>
      <c r="J10" s="111">
        <f t="shared" si="0"/>
        <v>0</v>
      </c>
      <c r="K10" s="111">
        <f t="shared" si="0"/>
        <v>0</v>
      </c>
      <c r="L10" s="111">
        <f t="shared" si="0"/>
        <v>0</v>
      </c>
      <c r="M10" s="111">
        <f t="shared" si="0"/>
        <v>0</v>
      </c>
      <c r="N10" s="111">
        <f t="shared" si="0"/>
        <v>0</v>
      </c>
      <c r="O10" s="111">
        <f t="shared" si="0"/>
        <v>1</v>
      </c>
      <c r="P10" s="16">
        <f>SUM(Table13[[#This Row],[Residential (16,23,53)]:[Contracts]])</f>
        <v>1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1</v>
      </c>
      <c r="AA10" s="171">
        <f t="shared" si="3"/>
        <v>1</v>
      </c>
    </row>
    <row r="11" spans="1:27" ht="15.75" x14ac:dyDescent="0.25">
      <c r="A11" s="161">
        <f t="shared" si="1"/>
        <v>7</v>
      </c>
      <c r="B11" s="3" t="s">
        <v>604</v>
      </c>
      <c r="C11" s="2" t="s">
        <v>605</v>
      </c>
      <c r="D11" s="2" t="s">
        <v>606</v>
      </c>
      <c r="E11" s="2" t="s">
        <v>582</v>
      </c>
      <c r="F11" s="2" t="s">
        <v>582</v>
      </c>
      <c r="G11" s="2" t="s">
        <v>583</v>
      </c>
      <c r="H11" s="111">
        <f t="shared" si="2"/>
        <v>0.93181218993296577</v>
      </c>
      <c r="I11" s="111">
        <f t="shared" si="0"/>
        <v>6.6374022992721909E-2</v>
      </c>
      <c r="J11" s="111">
        <f t="shared" si="0"/>
        <v>1.5240663982857856E-3</v>
      </c>
      <c r="K11" s="111">
        <f t="shared" si="0"/>
        <v>1.3306327125115006E-4</v>
      </c>
      <c r="L11" s="111">
        <f t="shared" si="0"/>
        <v>1.2962445017071833E-4</v>
      </c>
      <c r="M11" s="111">
        <f t="shared" si="0"/>
        <v>1.5570217669732565E-5</v>
      </c>
      <c r="N11" s="111">
        <f t="shared" si="0"/>
        <v>1.1462736934772441E-6</v>
      </c>
      <c r="O11" s="111">
        <f t="shared" si="0"/>
        <v>1.0316463241295196E-5</v>
      </c>
      <c r="P11" s="16">
        <f>SUM(Table13[[#This Row],[Residential (16,23,53)]:[Contracts]])</f>
        <v>1</v>
      </c>
      <c r="S11" s="170">
        <v>0.93181218993296577</v>
      </c>
      <c r="T11" s="170">
        <v>6.6374022992721909E-2</v>
      </c>
      <c r="U11" s="170">
        <v>1.5240663982857856E-3</v>
      </c>
      <c r="V11" s="170">
        <v>1.3306327125115006E-4</v>
      </c>
      <c r="W11" s="170">
        <v>1.2962445017071833E-4</v>
      </c>
      <c r="X11" s="170">
        <v>1.5570217669732565E-5</v>
      </c>
      <c r="Y11" s="170">
        <v>1.1462736934772441E-6</v>
      </c>
      <c r="Z11" s="170">
        <v>1.0316463241295196E-5</v>
      </c>
      <c r="AA11" s="171">
        <f t="shared" si="3"/>
        <v>1</v>
      </c>
    </row>
    <row r="12" spans="1:27" ht="15.75" x14ac:dyDescent="0.25">
      <c r="A12" s="161">
        <f t="shared" si="1"/>
        <v>8</v>
      </c>
      <c r="B12" s="3" t="s">
        <v>607</v>
      </c>
      <c r="C12" s="2" t="s">
        <v>608</v>
      </c>
      <c r="D12" s="2" t="s">
        <v>609</v>
      </c>
      <c r="E12" s="2" t="s">
        <v>582</v>
      </c>
      <c r="F12" s="2" t="s">
        <v>582</v>
      </c>
      <c r="G12" s="2" t="s">
        <v>583</v>
      </c>
      <c r="H12" s="111">
        <f t="shared" si="2"/>
        <v>0.66497031146147101</v>
      </c>
      <c r="I12" s="111">
        <f t="shared" si="0"/>
        <v>0.2391214504814751</v>
      </c>
      <c r="J12" s="111">
        <f t="shared" si="0"/>
        <v>7.2862685222853843E-2</v>
      </c>
      <c r="K12" s="111">
        <f t="shared" si="0"/>
        <v>0</v>
      </c>
      <c r="L12" s="111">
        <f t="shared" si="0"/>
        <v>2.3045552834200057E-2</v>
      </c>
      <c r="M12" s="111">
        <f t="shared" si="0"/>
        <v>0</v>
      </c>
      <c r="N12" s="111">
        <f t="shared" si="0"/>
        <v>0</v>
      </c>
      <c r="O12" s="111">
        <f t="shared" si="0"/>
        <v>0</v>
      </c>
      <c r="P12" s="16">
        <f>SUM(Table13[[#This Row],[Residential (16,23,53)]:[Contracts]])</f>
        <v>1</v>
      </c>
      <c r="S12" s="170">
        <v>0.66497031146147101</v>
      </c>
      <c r="T12" s="170">
        <v>0.2391214504814751</v>
      </c>
      <c r="U12" s="170">
        <v>7.2862685222853843E-2</v>
      </c>
      <c r="V12" s="170">
        <v>0</v>
      </c>
      <c r="W12" s="170">
        <v>2.3045552834200057E-2</v>
      </c>
      <c r="X12" s="170">
        <v>0</v>
      </c>
      <c r="Y12" s="170">
        <v>0</v>
      </c>
      <c r="Z12" s="170">
        <v>0</v>
      </c>
      <c r="AA12" s="171">
        <f t="shared" si="3"/>
        <v>1</v>
      </c>
    </row>
    <row r="13" spans="1:27" ht="15.75" x14ac:dyDescent="0.25">
      <c r="A13" s="161">
        <f t="shared" si="1"/>
        <v>9</v>
      </c>
      <c r="B13" s="3" t="s">
        <v>579</v>
      </c>
      <c r="C13" s="2" t="s">
        <v>610</v>
      </c>
      <c r="D13" s="2" t="s">
        <v>611</v>
      </c>
      <c r="E13" s="2" t="s">
        <v>587</v>
      </c>
      <c r="F13" s="2" t="s">
        <v>587</v>
      </c>
      <c r="G13" s="2" t="s">
        <v>612</v>
      </c>
      <c r="H13" s="111">
        <f t="shared" si="2"/>
        <v>0.90299536562562055</v>
      </c>
      <c r="I13" s="111">
        <f t="shared" si="0"/>
        <v>7.7116555562716613E-2</v>
      </c>
      <c r="J13" s="111">
        <f t="shared" si="0"/>
        <v>4.0499577076433171E-3</v>
      </c>
      <c r="K13" s="111">
        <f t="shared" si="0"/>
        <v>5.2830013594336016E-3</v>
      </c>
      <c r="L13" s="111">
        <f t="shared" si="0"/>
        <v>4.6097392305153217E-4</v>
      </c>
      <c r="M13" s="111">
        <f t="shared" si="0"/>
        <v>6.6558578835992947E-3</v>
      </c>
      <c r="N13" s="111">
        <f t="shared" si="0"/>
        <v>9.7908931177986152E-4</v>
      </c>
      <c r="O13" s="111">
        <f t="shared" si="0"/>
        <v>2.4591986261552836E-3</v>
      </c>
      <c r="P13" s="16">
        <f>SUM(Table13[[#This Row],[Residential (16,23,53)]:[Contracts]])</f>
        <v>1</v>
      </c>
      <c r="S13" s="170">
        <v>0.90299536562562055</v>
      </c>
      <c r="T13" s="170">
        <v>7.7116555562716613E-2</v>
      </c>
      <c r="U13" s="170">
        <v>4.0499577076433171E-3</v>
      </c>
      <c r="V13" s="170">
        <v>5.2830013594336016E-3</v>
      </c>
      <c r="W13" s="170">
        <v>4.6097392305153217E-4</v>
      </c>
      <c r="X13" s="170">
        <v>6.6558578835992947E-3</v>
      </c>
      <c r="Y13" s="170">
        <v>9.7908931177986152E-4</v>
      </c>
      <c r="Z13" s="170">
        <v>2.4591986261552836E-3</v>
      </c>
      <c r="AA13" s="171">
        <f t="shared" si="3"/>
        <v>1</v>
      </c>
    </row>
    <row r="14" spans="1:27" ht="15.75" x14ac:dyDescent="0.25">
      <c r="A14" s="161">
        <f t="shared" si="1"/>
        <v>10</v>
      </c>
      <c r="B14" s="3" t="s">
        <v>579</v>
      </c>
      <c r="C14" s="2" t="s">
        <v>613</v>
      </c>
      <c r="D14" s="2" t="s">
        <v>614</v>
      </c>
      <c r="E14" s="2" t="s">
        <v>582</v>
      </c>
      <c r="F14" s="2" t="s">
        <v>582</v>
      </c>
      <c r="G14" s="2" t="s">
        <v>583</v>
      </c>
      <c r="H14" s="111">
        <f t="shared" si="2"/>
        <v>0.93202915614516624</v>
      </c>
      <c r="I14" s="111">
        <f t="shared" si="0"/>
        <v>6.6388331197742234E-2</v>
      </c>
      <c r="J14" s="111">
        <f t="shared" si="0"/>
        <v>1.41683754102585E-3</v>
      </c>
      <c r="K14" s="111">
        <f t="shared" si="0"/>
        <v>3.8600200052224924E-5</v>
      </c>
      <c r="L14" s="111">
        <f t="shared" si="0"/>
        <v>1.2248875363107017E-4</v>
      </c>
      <c r="M14" s="111">
        <f t="shared" si="0"/>
        <v>4.5861623824425658E-6</v>
      </c>
      <c r="N14" s="111">
        <f t="shared" si="0"/>
        <v>0</v>
      </c>
      <c r="O14" s="111">
        <f t="shared" si="0"/>
        <v>0</v>
      </c>
      <c r="P14" s="16">
        <f>SUM(Table13[[#This Row],[Residential (16,23,53)]:[Contracts]])</f>
        <v>1</v>
      </c>
      <c r="S14" s="170">
        <v>0.93202915614516624</v>
      </c>
      <c r="T14" s="170">
        <v>6.6388331197742234E-2</v>
      </c>
      <c r="U14" s="170">
        <v>1.41683754102585E-3</v>
      </c>
      <c r="V14" s="170">
        <v>3.8600200052224924E-5</v>
      </c>
      <c r="W14" s="170">
        <v>1.2248875363107017E-4</v>
      </c>
      <c r="X14" s="170">
        <v>4.5861623824425658E-6</v>
      </c>
      <c r="Y14" s="170">
        <v>0</v>
      </c>
      <c r="Z14" s="170">
        <v>0</v>
      </c>
      <c r="AA14" s="171">
        <f t="shared" si="3"/>
        <v>1</v>
      </c>
    </row>
    <row r="15" spans="1:27" ht="15.75" x14ac:dyDescent="0.25">
      <c r="A15" s="161">
        <f t="shared" si="1"/>
        <v>11</v>
      </c>
      <c r="B15" s="3" t="s">
        <v>607</v>
      </c>
      <c r="C15" s="2" t="s">
        <v>615</v>
      </c>
      <c r="D15" s="2" t="s">
        <v>616</v>
      </c>
      <c r="E15" s="2" t="s">
        <v>582</v>
      </c>
      <c r="F15" s="2" t="s">
        <v>582</v>
      </c>
      <c r="G15" s="2" t="s">
        <v>583</v>
      </c>
      <c r="H15" s="111">
        <f t="shared" si="2"/>
        <v>0.93208223342774676</v>
      </c>
      <c r="I15" s="111">
        <f t="shared" si="0"/>
        <v>6.6393258492455948E-2</v>
      </c>
      <c r="J15" s="111">
        <f t="shared" si="0"/>
        <v>1.5245080797972722E-3</v>
      </c>
      <c r="K15" s="111">
        <f t="shared" si="0"/>
        <v>0</v>
      </c>
      <c r="L15" s="111">
        <f t="shared" si="0"/>
        <v>0</v>
      </c>
      <c r="M15" s="111">
        <f t="shared" si="0"/>
        <v>0</v>
      </c>
      <c r="N15" s="111">
        <f t="shared" si="0"/>
        <v>0</v>
      </c>
      <c r="O15" s="111">
        <f t="shared" si="0"/>
        <v>0</v>
      </c>
      <c r="P15" s="16">
        <f>SUM(Table13[[#This Row],[Residential (16,23,53)]:[Contracts]])</f>
        <v>1</v>
      </c>
      <c r="S15" s="170">
        <v>0.93208223342774676</v>
      </c>
      <c r="T15" s="170">
        <v>6.6393258492455948E-2</v>
      </c>
      <c r="U15" s="170">
        <v>1.5245080797972722E-3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1">
        <f t="shared" si="3"/>
        <v>1</v>
      </c>
    </row>
    <row r="16" spans="1:27" ht="15.75" x14ac:dyDescent="0.25">
      <c r="A16" s="161">
        <f t="shared" si="1"/>
        <v>12</v>
      </c>
      <c r="B16" s="3" t="s">
        <v>599</v>
      </c>
      <c r="C16" s="2" t="s">
        <v>617</v>
      </c>
      <c r="D16" s="2" t="s">
        <v>618</v>
      </c>
      <c r="E16" s="2" t="s">
        <v>582</v>
      </c>
      <c r="F16" s="2" t="s">
        <v>582</v>
      </c>
      <c r="G16" s="2" t="s">
        <v>583</v>
      </c>
      <c r="H16" s="111">
        <f t="shared" si="2"/>
        <v>0</v>
      </c>
      <c r="I16" s="111">
        <f t="shared" si="0"/>
        <v>0</v>
      </c>
      <c r="J16" s="111">
        <f t="shared" si="0"/>
        <v>0</v>
      </c>
      <c r="K16" s="111">
        <f t="shared" si="0"/>
        <v>0.78210669270252897</v>
      </c>
      <c r="L16" s="111">
        <f t="shared" si="0"/>
        <v>0</v>
      </c>
      <c r="M16" s="111">
        <f t="shared" si="0"/>
        <v>4.8458338799059177E-2</v>
      </c>
      <c r="N16" s="111">
        <f t="shared" si="0"/>
        <v>2.6936425273880297E-2</v>
      </c>
      <c r="O16" s="111">
        <f t="shared" si="0"/>
        <v>0.14249854322453148</v>
      </c>
      <c r="P16" s="16">
        <f>SUM(Table13[[#This Row],[Residential (16,23,53)]:[Contracts]])</f>
        <v>0.99999999999999989</v>
      </c>
      <c r="S16" s="170">
        <v>0</v>
      </c>
      <c r="T16" s="170">
        <v>0</v>
      </c>
      <c r="U16" s="170">
        <v>0</v>
      </c>
      <c r="V16" s="170">
        <v>0.78210669270252897</v>
      </c>
      <c r="W16" s="170">
        <v>0</v>
      </c>
      <c r="X16" s="170">
        <v>4.8458338799059177E-2</v>
      </c>
      <c r="Y16" s="170">
        <v>2.6936425273880297E-2</v>
      </c>
      <c r="Z16" s="170">
        <v>0.14249854322453148</v>
      </c>
      <c r="AA16" s="171">
        <f t="shared" si="3"/>
        <v>0.99999999999999989</v>
      </c>
    </row>
    <row r="17" spans="1:27" ht="15.75" x14ac:dyDescent="0.25">
      <c r="A17" s="161">
        <f t="shared" si="1"/>
        <v>13</v>
      </c>
      <c r="B17" s="3" t="s">
        <v>619</v>
      </c>
      <c r="C17" s="2" t="s">
        <v>620</v>
      </c>
      <c r="D17" s="2" t="s">
        <v>621</v>
      </c>
      <c r="E17" s="2" t="s">
        <v>587</v>
      </c>
      <c r="F17" s="2" t="s">
        <v>587</v>
      </c>
      <c r="G17" s="2" t="s">
        <v>612</v>
      </c>
      <c r="H17" s="111">
        <f t="shared" si="2"/>
        <v>0.61447167744432407</v>
      </c>
      <c r="I17" s="111">
        <f t="shared" si="0"/>
        <v>0.28945221078265665</v>
      </c>
      <c r="J17" s="111">
        <f t="shared" si="0"/>
        <v>5.8090295546883226E-2</v>
      </c>
      <c r="K17" s="111">
        <f t="shared" si="0"/>
        <v>2.0674476972875624E-2</v>
      </c>
      <c r="L17" s="111">
        <f t="shared" si="0"/>
        <v>2.2239301220242469E-3</v>
      </c>
      <c r="M17" s="111">
        <f t="shared" si="0"/>
        <v>1.2406850417300986E-2</v>
      </c>
      <c r="N17" s="111">
        <f t="shared" si="0"/>
        <v>1.9098952881367235E-3</v>
      </c>
      <c r="O17" s="111">
        <f t="shared" si="0"/>
        <v>7.7066342579829321E-4</v>
      </c>
      <c r="P17" s="16">
        <f>SUM(Table13[[#This Row],[Residential (16,23,53)]:[Contracts]])</f>
        <v>0.99999999999999978</v>
      </c>
      <c r="S17" s="170">
        <v>0.61447167744432407</v>
      </c>
      <c r="T17" s="170">
        <v>0.28945221078265665</v>
      </c>
      <c r="U17" s="170">
        <v>5.8090295546883226E-2</v>
      </c>
      <c r="V17" s="170">
        <v>2.0674476972875624E-2</v>
      </c>
      <c r="W17" s="170">
        <v>2.2239301220242469E-3</v>
      </c>
      <c r="X17" s="170">
        <v>1.2406850417300986E-2</v>
      </c>
      <c r="Y17" s="170">
        <v>1.9098952881367235E-3</v>
      </c>
      <c r="Z17" s="170">
        <v>7.7066342579829321E-4</v>
      </c>
      <c r="AA17" s="171">
        <f t="shared" si="3"/>
        <v>0.99999999999999978</v>
      </c>
    </row>
    <row r="18" spans="1:27" ht="15.75" x14ac:dyDescent="0.25">
      <c r="A18" s="161">
        <f t="shared" si="1"/>
        <v>14</v>
      </c>
      <c r="B18" s="3" t="s">
        <v>619</v>
      </c>
      <c r="C18" s="2" t="s">
        <v>622</v>
      </c>
      <c r="D18" s="2" t="s">
        <v>623</v>
      </c>
      <c r="E18" s="2" t="s">
        <v>587</v>
      </c>
      <c r="F18" s="2" t="s">
        <v>587</v>
      </c>
      <c r="G18" s="2" t="s">
        <v>612</v>
      </c>
      <c r="H18" s="111">
        <f t="shared" si="2"/>
        <v>0.61614339410179253</v>
      </c>
      <c r="I18" s="111">
        <f t="shared" si="0"/>
        <v>0.2714329616092504</v>
      </c>
      <c r="J18" s="111">
        <f t="shared" si="0"/>
        <v>6.7094749777565285E-2</v>
      </c>
      <c r="K18" s="111">
        <f t="shared" si="0"/>
        <v>2.5272046493310253E-2</v>
      </c>
      <c r="L18" s="111">
        <f t="shared" si="0"/>
        <v>2.7477786730437364E-3</v>
      </c>
      <c r="M18" s="111">
        <f t="shared" si="0"/>
        <v>1.4193260542503743E-2</v>
      </c>
      <c r="N18" s="111">
        <f t="shared" si="0"/>
        <v>2.145617187295004E-3</v>
      </c>
      <c r="O18" s="111">
        <f t="shared" si="0"/>
        <v>9.7019161523897632E-4</v>
      </c>
      <c r="P18" s="16">
        <f>SUM(Table13[[#This Row],[Residential (16,23,53)]:[Contracts]])</f>
        <v>0.99999999999999989</v>
      </c>
      <c r="S18" s="170">
        <v>0.61614339410179253</v>
      </c>
      <c r="T18" s="170">
        <v>0.2714329616092504</v>
      </c>
      <c r="U18" s="170">
        <v>6.7094749777565285E-2</v>
      </c>
      <c r="V18" s="170">
        <v>2.5272046493310253E-2</v>
      </c>
      <c r="W18" s="170">
        <v>2.7477786730437364E-3</v>
      </c>
      <c r="X18" s="170">
        <v>1.4193260542503743E-2</v>
      </c>
      <c r="Y18" s="170">
        <v>2.145617187295004E-3</v>
      </c>
      <c r="Z18" s="170">
        <v>9.7019161523897632E-4</v>
      </c>
      <c r="AA18" s="171">
        <f t="shared" si="3"/>
        <v>0.99999999999999989</v>
      </c>
    </row>
    <row r="19" spans="1:27" ht="15.75" x14ac:dyDescent="0.25">
      <c r="A19" s="161">
        <f t="shared" si="1"/>
        <v>15</v>
      </c>
      <c r="B19" s="3" t="s">
        <v>599</v>
      </c>
      <c r="C19" s="2" t="s">
        <v>599</v>
      </c>
      <c r="D19" s="2" t="s">
        <v>624</v>
      </c>
      <c r="E19" s="2" t="s">
        <v>625</v>
      </c>
      <c r="F19" s="2" t="s">
        <v>587</v>
      </c>
      <c r="G19" s="2" t="s">
        <v>612</v>
      </c>
      <c r="H19" s="111">
        <f t="shared" si="2"/>
        <v>0.61037170035055466</v>
      </c>
      <c r="I19" s="111">
        <f t="shared" si="0"/>
        <v>0.31533004955296701</v>
      </c>
      <c r="J19" s="111">
        <f t="shared" si="0"/>
        <v>4.3136603219356431E-2</v>
      </c>
      <c r="K19" s="111">
        <f t="shared" si="0"/>
        <v>1.7531390341903288E-2</v>
      </c>
      <c r="L19" s="111">
        <f t="shared" si="0"/>
        <v>1.668911527429956E-3</v>
      </c>
      <c r="M19" s="111">
        <f t="shared" si="0"/>
        <v>9.1484797463190059E-3</v>
      </c>
      <c r="N19" s="111">
        <f t="shared" si="0"/>
        <v>1.7269525824709052E-3</v>
      </c>
      <c r="O19" s="111">
        <f t="shared" si="0"/>
        <v>1.0859126789986432E-3</v>
      </c>
      <c r="P19" s="16">
        <f>SUM(Table13[[#This Row],[Residential (16,23,53)]:[Contracts]])</f>
        <v>0.99999999999999989</v>
      </c>
      <c r="S19" s="170">
        <v>0.61037170035055466</v>
      </c>
      <c r="T19" s="170">
        <v>0.31533004955296701</v>
      </c>
      <c r="U19" s="170">
        <v>4.3136603219356431E-2</v>
      </c>
      <c r="V19" s="170">
        <v>1.7531390341903288E-2</v>
      </c>
      <c r="W19" s="170">
        <v>1.668911527429956E-3</v>
      </c>
      <c r="X19" s="170">
        <v>9.1484797463190059E-3</v>
      </c>
      <c r="Y19" s="170">
        <v>1.7269525824709052E-3</v>
      </c>
      <c r="Z19" s="170">
        <v>1.0859126789986432E-3</v>
      </c>
      <c r="AA19" s="171">
        <f t="shared" si="3"/>
        <v>0.99999999999999989</v>
      </c>
    </row>
    <row r="20" spans="1:27" ht="15.75" x14ac:dyDescent="0.25">
      <c r="A20" s="161">
        <f t="shared" si="1"/>
        <v>16</v>
      </c>
      <c r="B20" s="3" t="s">
        <v>619</v>
      </c>
      <c r="C20" s="2" t="s">
        <v>626</v>
      </c>
      <c r="D20" s="2" t="s">
        <v>627</v>
      </c>
      <c r="E20" s="2" t="s">
        <v>587</v>
      </c>
      <c r="F20" s="2" t="s">
        <v>587</v>
      </c>
      <c r="G20" s="2" t="s">
        <v>612</v>
      </c>
      <c r="H20" s="111">
        <f t="shared" si="2"/>
        <v>0.58707102135368383</v>
      </c>
      <c r="I20" s="111">
        <f t="shared" si="0"/>
        <v>0.33543508162654528</v>
      </c>
      <c r="J20" s="111">
        <f t="shared" si="0"/>
        <v>4.4965486676939274E-2</v>
      </c>
      <c r="K20" s="111">
        <f t="shared" si="0"/>
        <v>1.8255605667275337E-2</v>
      </c>
      <c r="L20" s="111">
        <f t="shared" si="0"/>
        <v>1.5637443437844607E-3</v>
      </c>
      <c r="M20" s="111">
        <f t="shared" si="0"/>
        <v>9.8314628123495253E-3</v>
      </c>
      <c r="N20" s="111">
        <f t="shared" si="0"/>
        <v>1.6525741874092977E-3</v>
      </c>
      <c r="O20" s="111">
        <f t="shared" si="0"/>
        <v>1.2250233320130336E-3</v>
      </c>
      <c r="P20" s="16">
        <f>SUM(Table13[[#This Row],[Residential (16,23,53)]:[Contracts]])</f>
        <v>0.99999999999999989</v>
      </c>
      <c r="S20" s="170">
        <v>0.58707102135368383</v>
      </c>
      <c r="T20" s="170">
        <v>0.33543508162654528</v>
      </c>
      <c r="U20" s="170">
        <v>4.4965486676939274E-2</v>
      </c>
      <c r="V20" s="170">
        <v>1.8255605667275337E-2</v>
      </c>
      <c r="W20" s="170">
        <v>1.5637443437844607E-3</v>
      </c>
      <c r="X20" s="170">
        <v>9.8314628123495253E-3</v>
      </c>
      <c r="Y20" s="170">
        <v>1.6525741874092977E-3</v>
      </c>
      <c r="Z20" s="170">
        <v>1.2250233320130336E-3</v>
      </c>
      <c r="AA20" s="171">
        <f t="shared" si="3"/>
        <v>0.99999999999999989</v>
      </c>
    </row>
    <row r="21" spans="1:27" ht="15.75" x14ac:dyDescent="0.25">
      <c r="A21" s="161">
        <f t="shared" si="1"/>
        <v>17</v>
      </c>
      <c r="B21" s="3" t="s">
        <v>628</v>
      </c>
      <c r="C21" s="2" t="s">
        <v>629</v>
      </c>
      <c r="D21" s="2" t="s">
        <v>630</v>
      </c>
      <c r="E21" s="2" t="s">
        <v>587</v>
      </c>
      <c r="F21" s="2" t="s">
        <v>587</v>
      </c>
      <c r="G21" s="2" t="s">
        <v>612</v>
      </c>
      <c r="H21" s="111">
        <f t="shared" si="2"/>
        <v>0.6429032832952708</v>
      </c>
      <c r="I21" s="111">
        <f t="shared" si="2"/>
        <v>0.27293371959756363</v>
      </c>
      <c r="J21" s="111">
        <f t="shared" si="2"/>
        <v>4.8204495662119845E-2</v>
      </c>
      <c r="K21" s="111">
        <f t="shared" si="2"/>
        <v>1.9226155205457077E-2</v>
      </c>
      <c r="L21" s="111">
        <f t="shared" si="2"/>
        <v>2.0532246566887951E-3</v>
      </c>
      <c r="M21" s="111">
        <f t="shared" si="2"/>
        <v>1.143654101910614E-2</v>
      </c>
      <c r="N21" s="111">
        <f t="shared" si="2"/>
        <v>1.8368382591039676E-3</v>
      </c>
      <c r="O21" s="111">
        <f t="shared" si="2"/>
        <v>1.4057423046897792E-3</v>
      </c>
      <c r="P21" s="16">
        <f>SUM(Table13[[#This Row],[Residential (16,23,53)]:[Contracts]])</f>
        <v>1</v>
      </c>
      <c r="S21" s="170">
        <v>0.6429032832952708</v>
      </c>
      <c r="T21" s="170">
        <v>0.27293371959756363</v>
      </c>
      <c r="U21" s="170">
        <v>4.8204495662119845E-2</v>
      </c>
      <c r="V21" s="170">
        <v>1.9226155205457077E-2</v>
      </c>
      <c r="W21" s="170">
        <v>2.0532246566887951E-3</v>
      </c>
      <c r="X21" s="170">
        <v>1.143654101910614E-2</v>
      </c>
      <c r="Y21" s="170">
        <v>1.8368382591039676E-3</v>
      </c>
      <c r="Z21" s="170">
        <v>1.4057423046897792E-3</v>
      </c>
      <c r="AA21" s="171">
        <f t="shared" si="3"/>
        <v>1</v>
      </c>
    </row>
    <row r="22" spans="1:27" ht="47.25" x14ac:dyDescent="0.25">
      <c r="A22" s="161">
        <f t="shared" si="1"/>
        <v>18</v>
      </c>
      <c r="B22" s="3" t="s">
        <v>631</v>
      </c>
      <c r="C22" s="2" t="s">
        <v>632</v>
      </c>
      <c r="D22" s="2" t="s">
        <v>633</v>
      </c>
      <c r="E22" s="2" t="s">
        <v>634</v>
      </c>
      <c r="F22" s="2" t="s">
        <v>603</v>
      </c>
      <c r="G22" s="2" t="s">
        <v>583</v>
      </c>
      <c r="H22" s="111">
        <f t="shared" si="2"/>
        <v>0.68754812836898582</v>
      </c>
      <c r="I22" s="111">
        <f t="shared" si="2"/>
        <v>0.23361635314472012</v>
      </c>
      <c r="J22" s="111">
        <f t="shared" si="2"/>
        <v>4.9703479243547052E-2</v>
      </c>
      <c r="K22" s="111">
        <f t="shared" si="2"/>
        <v>1.1790825357775045E-2</v>
      </c>
      <c r="L22" s="111">
        <f t="shared" si="2"/>
        <v>5.8204074285199961E-3</v>
      </c>
      <c r="M22" s="111">
        <f t="shared" si="2"/>
        <v>1.1520806456451952E-2</v>
      </c>
      <c r="N22" s="111">
        <f t="shared" si="2"/>
        <v>0</v>
      </c>
      <c r="O22" s="111">
        <f t="shared" si="2"/>
        <v>0</v>
      </c>
      <c r="P22" s="16">
        <f>SUM(Table13[[#This Row],[Residential (16,23,53)]:[Contracts]])</f>
        <v>0.99999999999999989</v>
      </c>
      <c r="S22" s="170">
        <v>0.68754812836898582</v>
      </c>
      <c r="T22" s="170">
        <v>0.23361635314472012</v>
      </c>
      <c r="U22" s="170">
        <v>4.9703479243547052E-2</v>
      </c>
      <c r="V22" s="170">
        <v>1.1790825357775045E-2</v>
      </c>
      <c r="W22" s="170">
        <v>5.8204074285199961E-3</v>
      </c>
      <c r="X22" s="170">
        <v>1.1520806456451952E-2</v>
      </c>
      <c r="Y22" s="170">
        <v>0</v>
      </c>
      <c r="Z22" s="170">
        <v>0</v>
      </c>
      <c r="AA22" s="171">
        <f t="shared" si="3"/>
        <v>0.99999999999999989</v>
      </c>
    </row>
    <row r="23" spans="1:27" ht="15.75" x14ac:dyDescent="0.25">
      <c r="A23" s="161">
        <f t="shared" si="1"/>
        <v>19</v>
      </c>
      <c r="B23" s="3" t="s">
        <v>635</v>
      </c>
      <c r="C23" s="2" t="s">
        <v>635</v>
      </c>
      <c r="D23" s="2" t="s">
        <v>636</v>
      </c>
      <c r="E23" s="2" t="s">
        <v>587</v>
      </c>
      <c r="F23" s="2" t="s">
        <v>587</v>
      </c>
      <c r="G23" s="2" t="s">
        <v>612</v>
      </c>
      <c r="H23" s="111">
        <f t="shared" si="2"/>
        <v>0.65434658752601937</v>
      </c>
      <c r="I23" s="111">
        <f t="shared" si="2"/>
        <v>0.26512765072535605</v>
      </c>
      <c r="J23" s="111">
        <f t="shared" si="2"/>
        <v>4.6152489683964432E-2</v>
      </c>
      <c r="K23" s="111">
        <f t="shared" si="2"/>
        <v>1.8392701923317562E-2</v>
      </c>
      <c r="L23" s="111">
        <f t="shared" si="2"/>
        <v>1.96616375909462E-3</v>
      </c>
      <c r="M23" s="111">
        <f t="shared" si="2"/>
        <v>1.0915317098746108E-2</v>
      </c>
      <c r="N23" s="111">
        <f t="shared" si="2"/>
        <v>1.7575370841305202E-3</v>
      </c>
      <c r="O23" s="111">
        <f t="shared" si="2"/>
        <v>1.3415521993712365E-3</v>
      </c>
      <c r="P23" s="16">
        <f>SUM(Table13[[#This Row],[Residential (16,23,53)]:[Contracts]])</f>
        <v>1</v>
      </c>
      <c r="S23" s="170">
        <v>0.65434658752601937</v>
      </c>
      <c r="T23" s="170">
        <v>0.26512765072535605</v>
      </c>
      <c r="U23" s="170">
        <v>4.6152489683964432E-2</v>
      </c>
      <c r="V23" s="170">
        <v>1.8392701923317562E-2</v>
      </c>
      <c r="W23" s="170">
        <v>1.96616375909462E-3</v>
      </c>
      <c r="X23" s="170">
        <v>1.0915317098746108E-2</v>
      </c>
      <c r="Y23" s="170">
        <v>1.7575370841305202E-3</v>
      </c>
      <c r="Z23" s="170">
        <v>1.3415521993712365E-3</v>
      </c>
      <c r="AA23" s="171">
        <f t="shared" si="3"/>
        <v>1</v>
      </c>
    </row>
    <row r="24" spans="1:27" ht="15.75" x14ac:dyDescent="0.25">
      <c r="A24" s="161">
        <f t="shared" si="1"/>
        <v>20</v>
      </c>
      <c r="B24" s="3" t="s">
        <v>599</v>
      </c>
      <c r="C24" s="2" t="s">
        <v>637</v>
      </c>
      <c r="D24" s="2" t="s">
        <v>638</v>
      </c>
      <c r="E24" s="2"/>
      <c r="F24" s="2" t="s">
        <v>603</v>
      </c>
      <c r="G24" s="2" t="s">
        <v>583</v>
      </c>
      <c r="H24" s="111">
        <f t="shared" si="2"/>
        <v>0.68674197603104103</v>
      </c>
      <c r="I24" s="111">
        <f t="shared" si="2"/>
        <v>0.26031525021366381</v>
      </c>
      <c r="J24" s="111">
        <f t="shared" si="2"/>
        <v>5.1668484798709648E-2</v>
      </c>
      <c r="K24" s="111">
        <f t="shared" si="2"/>
        <v>9.8903878736158611E-4</v>
      </c>
      <c r="L24" s="111">
        <f t="shared" si="2"/>
        <v>2.852501692239329E-4</v>
      </c>
      <c r="M24" s="111">
        <f t="shared" si="2"/>
        <v>0</v>
      </c>
      <c r="N24" s="111">
        <f t="shared" si="2"/>
        <v>0</v>
      </c>
      <c r="O24" s="111">
        <f t="shared" si="2"/>
        <v>0</v>
      </c>
      <c r="P24" s="16">
        <f>SUM(Table13[[#This Row],[Residential (16,23,53)]:[Contracts]])</f>
        <v>1</v>
      </c>
      <c r="S24" s="170">
        <v>0.68674197603104103</v>
      </c>
      <c r="T24" s="170">
        <v>0.26031525021366381</v>
      </c>
      <c r="U24" s="170">
        <v>5.1668484798709648E-2</v>
      </c>
      <c r="V24" s="170">
        <v>9.8903878736158611E-4</v>
      </c>
      <c r="W24" s="170">
        <v>2.852501692239329E-4</v>
      </c>
      <c r="X24" s="170">
        <v>0</v>
      </c>
      <c r="Y24" s="170">
        <v>0</v>
      </c>
      <c r="Z24" s="170">
        <v>0</v>
      </c>
      <c r="AA24" s="171">
        <f t="shared" si="3"/>
        <v>1</v>
      </c>
    </row>
    <row r="25" spans="1:27" ht="15.75" x14ac:dyDescent="0.25">
      <c r="A25" s="161">
        <f t="shared" si="1"/>
        <v>21</v>
      </c>
      <c r="B25" s="3" t="s">
        <v>639</v>
      </c>
      <c r="C25" s="2" t="s">
        <v>640</v>
      </c>
      <c r="D25" s="2" t="s">
        <v>641</v>
      </c>
      <c r="E25" s="2" t="s">
        <v>587</v>
      </c>
      <c r="F25" s="2" t="s">
        <v>587</v>
      </c>
      <c r="G25" s="2" t="s">
        <v>612</v>
      </c>
      <c r="H25" s="111">
        <f t="shared" si="2"/>
        <v>0.68754812836898582</v>
      </c>
      <c r="I25" s="111">
        <f t="shared" si="2"/>
        <v>0.23361635314472012</v>
      </c>
      <c r="J25" s="111">
        <f t="shared" si="2"/>
        <v>4.9703479243547059E-2</v>
      </c>
      <c r="K25" s="111">
        <f t="shared" si="2"/>
        <v>1.1790825357775045E-2</v>
      </c>
      <c r="L25" s="111">
        <f t="shared" si="2"/>
        <v>5.8204074285199952E-3</v>
      </c>
      <c r="M25" s="111">
        <f t="shared" si="2"/>
        <v>1.1520806456451952E-2</v>
      </c>
      <c r="N25" s="111">
        <f t="shared" si="2"/>
        <v>0</v>
      </c>
      <c r="O25" s="111">
        <f t="shared" si="2"/>
        <v>0</v>
      </c>
      <c r="P25" s="16">
        <f>SUM(Table13[[#This Row],[Residential (16,23,53)]:[Contracts]])</f>
        <v>0.99999999999999989</v>
      </c>
      <c r="S25" s="170">
        <v>0.68754812836898582</v>
      </c>
      <c r="T25" s="170">
        <v>0.23361635314472012</v>
      </c>
      <c r="U25" s="170">
        <v>4.9703479243547059E-2</v>
      </c>
      <c r="V25" s="170">
        <v>1.1790825357775045E-2</v>
      </c>
      <c r="W25" s="170">
        <v>5.8204074285199952E-3</v>
      </c>
      <c r="X25" s="170">
        <v>1.1520806456451952E-2</v>
      </c>
      <c r="Y25" s="170">
        <v>0</v>
      </c>
      <c r="Z25" s="170">
        <v>0</v>
      </c>
      <c r="AA25" s="171">
        <f t="shared" si="3"/>
        <v>0.99999999999999989</v>
      </c>
    </row>
    <row r="26" spans="1:27" ht="15.75" x14ac:dyDescent="0.25">
      <c r="A26" s="161">
        <f t="shared" si="1"/>
        <v>22</v>
      </c>
      <c r="B26" s="3" t="s">
        <v>642</v>
      </c>
      <c r="C26" s="2" t="s">
        <v>643</v>
      </c>
      <c r="D26" s="2" t="s">
        <v>644</v>
      </c>
      <c r="E26" s="2" t="s">
        <v>602</v>
      </c>
      <c r="F26" s="2" t="s">
        <v>603</v>
      </c>
      <c r="G26" s="2" t="s">
        <v>583</v>
      </c>
      <c r="H26" s="111">
        <f t="shared" si="2"/>
        <v>0.64248258320679263</v>
      </c>
      <c r="I26" s="111">
        <f t="shared" si="2"/>
        <v>0.24792045345703406</v>
      </c>
      <c r="J26" s="111">
        <f t="shared" si="2"/>
        <v>6.8005342852699949E-2</v>
      </c>
      <c r="K26" s="111">
        <f t="shared" si="2"/>
        <v>2.3942973525546096E-2</v>
      </c>
      <c r="L26" s="111">
        <f t="shared" si="2"/>
        <v>2.139677902564226E-3</v>
      </c>
      <c r="M26" s="111">
        <f t="shared" si="2"/>
        <v>1.5508969055363029E-2</v>
      </c>
      <c r="N26" s="111">
        <f t="shared" si="2"/>
        <v>0</v>
      </c>
      <c r="O26" s="111">
        <f t="shared" si="2"/>
        <v>0</v>
      </c>
      <c r="P26" s="16">
        <f>SUM(Table13[[#This Row],[Residential (16,23,53)]:[Contracts]])</f>
        <v>1</v>
      </c>
      <c r="S26" s="170">
        <v>0.64248258320679263</v>
      </c>
      <c r="T26" s="170">
        <v>0.24792045345703406</v>
      </c>
      <c r="U26" s="170">
        <v>6.8005342852699949E-2</v>
      </c>
      <c r="V26" s="170">
        <v>2.3942973525546096E-2</v>
      </c>
      <c r="W26" s="170">
        <v>2.139677902564226E-3</v>
      </c>
      <c r="X26" s="170">
        <v>1.5508969055363029E-2</v>
      </c>
      <c r="Y26" s="170">
        <v>0</v>
      </c>
      <c r="Z26" s="170">
        <v>0</v>
      </c>
      <c r="AA26" s="171">
        <f t="shared" si="3"/>
        <v>1</v>
      </c>
    </row>
    <row r="27" spans="1:27" ht="15.75" x14ac:dyDescent="0.25">
      <c r="A27" s="161">
        <f t="shared" si="1"/>
        <v>23</v>
      </c>
      <c r="B27" s="3" t="s">
        <v>642</v>
      </c>
      <c r="C27" s="2" t="s">
        <v>645</v>
      </c>
      <c r="D27" s="2" t="s">
        <v>646</v>
      </c>
      <c r="E27" s="2" t="s">
        <v>587</v>
      </c>
      <c r="F27" s="2" t="s">
        <v>587</v>
      </c>
      <c r="G27" s="2" t="s">
        <v>612</v>
      </c>
      <c r="H27" s="111">
        <f t="shared" si="2"/>
        <v>0.64027341847373132</v>
      </c>
      <c r="I27" s="111">
        <f t="shared" si="2"/>
        <v>0.24706798346532133</v>
      </c>
      <c r="J27" s="111">
        <f t="shared" si="2"/>
        <v>6.7771507712235793E-2</v>
      </c>
      <c r="K27" s="111">
        <f t="shared" si="2"/>
        <v>2.3860646044459758E-2</v>
      </c>
      <c r="L27" s="111">
        <f t="shared" si="2"/>
        <v>2.1323206588256291E-3</v>
      </c>
      <c r="M27" s="111">
        <f t="shared" si="2"/>
        <v>1.5455641745987203E-2</v>
      </c>
      <c r="N27" s="111">
        <f t="shared" si="2"/>
        <v>2.4665874095028168E-3</v>
      </c>
      <c r="O27" s="111">
        <f t="shared" si="2"/>
        <v>9.7189448993624267E-4</v>
      </c>
      <c r="P27" s="16">
        <f>SUM(Table13[[#This Row],[Residential (16,23,53)]:[Contracts]])</f>
        <v>1.0000000000000002</v>
      </c>
      <c r="S27" s="170">
        <v>0.64027341847373132</v>
      </c>
      <c r="T27" s="170">
        <v>0.24706798346532133</v>
      </c>
      <c r="U27" s="170">
        <v>6.7771507712235793E-2</v>
      </c>
      <c r="V27" s="170">
        <v>2.3860646044459758E-2</v>
      </c>
      <c r="W27" s="170">
        <v>2.1323206588256291E-3</v>
      </c>
      <c r="X27" s="170">
        <v>1.5455641745987203E-2</v>
      </c>
      <c r="Y27" s="170">
        <v>2.4665874095028168E-3</v>
      </c>
      <c r="Z27" s="170">
        <v>9.7189448993624267E-4</v>
      </c>
      <c r="AA27" s="171">
        <f t="shared" si="3"/>
        <v>1.0000000000000002</v>
      </c>
    </row>
    <row r="28" spans="1:27" ht="15.75" x14ac:dyDescent="0.25">
      <c r="A28" s="161">
        <f t="shared" si="1"/>
        <v>24</v>
      </c>
      <c r="B28" s="3" t="s">
        <v>619</v>
      </c>
      <c r="C28" s="2" t="s">
        <v>647</v>
      </c>
      <c r="D28" s="2" t="s">
        <v>648</v>
      </c>
      <c r="E28" s="2" t="s">
        <v>587</v>
      </c>
      <c r="F28" s="2" t="s">
        <v>587</v>
      </c>
      <c r="G28" s="2" t="s">
        <v>612</v>
      </c>
      <c r="H28" s="111">
        <f t="shared" si="2"/>
        <v>0.77041874049415238</v>
      </c>
      <c r="I28" s="111">
        <f t="shared" si="2"/>
        <v>0.2251965078456715</v>
      </c>
      <c r="J28" s="111">
        <f t="shared" si="2"/>
        <v>3.8849543264113965E-3</v>
      </c>
      <c r="K28" s="111">
        <f t="shared" si="2"/>
        <v>3.4040931597512755E-5</v>
      </c>
      <c r="L28" s="111">
        <f t="shared" si="2"/>
        <v>4.657564021671479E-4</v>
      </c>
      <c r="M28" s="111">
        <f t="shared" si="2"/>
        <v>0</v>
      </c>
      <c r="N28" s="111">
        <f t="shared" si="2"/>
        <v>0</v>
      </c>
      <c r="O28" s="111">
        <f t="shared" si="2"/>
        <v>0</v>
      </c>
      <c r="P28" s="16">
        <f>SUM(Table13[[#This Row],[Residential (16,23,53)]:[Contracts]])</f>
        <v>1</v>
      </c>
      <c r="S28" s="170">
        <v>0.77041874049415238</v>
      </c>
      <c r="T28" s="170">
        <v>0.2251965078456715</v>
      </c>
      <c r="U28" s="170">
        <v>3.8849543264113965E-3</v>
      </c>
      <c r="V28" s="170">
        <v>3.4040931597512755E-5</v>
      </c>
      <c r="W28" s="170">
        <v>4.657564021671479E-4</v>
      </c>
      <c r="X28" s="170">
        <v>0</v>
      </c>
      <c r="Y28" s="170">
        <v>0</v>
      </c>
      <c r="Z28" s="170">
        <v>0</v>
      </c>
      <c r="AA28" s="171">
        <f t="shared" si="3"/>
        <v>1</v>
      </c>
    </row>
    <row r="29" spans="1:27" ht="15.75" x14ac:dyDescent="0.25">
      <c r="A29" s="161">
        <f t="shared" si="1"/>
        <v>25</v>
      </c>
      <c r="B29" s="3" t="s">
        <v>642</v>
      </c>
      <c r="C29" s="2" t="s">
        <v>649</v>
      </c>
      <c r="D29" s="2" t="s">
        <v>650</v>
      </c>
      <c r="E29" s="2" t="s">
        <v>582</v>
      </c>
      <c r="F29" s="2" t="s">
        <v>582</v>
      </c>
      <c r="G29" s="2" t="s">
        <v>583</v>
      </c>
      <c r="H29" s="111">
        <f t="shared" si="2"/>
        <v>4.5900924168264245E-3</v>
      </c>
      <c r="I29" s="111">
        <f t="shared" si="2"/>
        <v>0.56029645489527991</v>
      </c>
      <c r="J29" s="111">
        <f t="shared" si="2"/>
        <v>0.25236858900669856</v>
      </c>
      <c r="K29" s="111">
        <f t="shared" si="2"/>
        <v>0.12468871664540424</v>
      </c>
      <c r="L29" s="111">
        <f t="shared" si="2"/>
        <v>2.3621124437316003E-2</v>
      </c>
      <c r="M29" s="111">
        <f t="shared" si="2"/>
        <v>3.143582942584329E-2</v>
      </c>
      <c r="N29" s="111">
        <f t="shared" si="2"/>
        <v>1.4995965863158114E-3</v>
      </c>
      <c r="O29" s="111">
        <f t="shared" si="2"/>
        <v>1.4995965863158114E-3</v>
      </c>
      <c r="P29" s="16">
        <f>SUM(Table13[[#This Row],[Residential (16,23,53)]:[Contracts]])</f>
        <v>1</v>
      </c>
      <c r="S29" s="170">
        <v>4.5900924168264245E-3</v>
      </c>
      <c r="T29" s="170">
        <v>0.56029645489527991</v>
      </c>
      <c r="U29" s="170">
        <v>0.25236858900669856</v>
      </c>
      <c r="V29" s="170">
        <v>0.12468871664540424</v>
      </c>
      <c r="W29" s="170">
        <v>2.3621124437316003E-2</v>
      </c>
      <c r="X29" s="170">
        <v>3.143582942584329E-2</v>
      </c>
      <c r="Y29" s="170">
        <v>1.4995965863158114E-3</v>
      </c>
      <c r="Z29" s="170">
        <v>1.4995965863158114E-3</v>
      </c>
      <c r="AA29" s="171">
        <f t="shared" si="3"/>
        <v>1</v>
      </c>
    </row>
    <row r="30" spans="1:27" ht="15.75" x14ac:dyDescent="0.25">
      <c r="A30" s="161">
        <f t="shared" si="1"/>
        <v>26</v>
      </c>
      <c r="B30" s="3" t="s">
        <v>599</v>
      </c>
      <c r="C30" s="2" t="s">
        <v>651</v>
      </c>
      <c r="D30" s="2" t="s">
        <v>652</v>
      </c>
      <c r="E30" s="2" t="s">
        <v>582</v>
      </c>
      <c r="F30" s="2" t="s">
        <v>582</v>
      </c>
      <c r="G30" s="2" t="s">
        <v>583</v>
      </c>
      <c r="H30" s="111">
        <f t="shared" si="2"/>
        <v>0.77041874049415238</v>
      </c>
      <c r="I30" s="111">
        <f t="shared" si="2"/>
        <v>0.2251965078456715</v>
      </c>
      <c r="J30" s="111">
        <f t="shared" si="2"/>
        <v>3.8849543264113965E-3</v>
      </c>
      <c r="K30" s="111">
        <f t="shared" si="2"/>
        <v>3.4040931597512748E-5</v>
      </c>
      <c r="L30" s="111">
        <f t="shared" si="2"/>
        <v>4.6575640216714784E-4</v>
      </c>
      <c r="M30" s="111">
        <f t="shared" si="2"/>
        <v>0</v>
      </c>
      <c r="N30" s="111">
        <f t="shared" si="2"/>
        <v>0</v>
      </c>
      <c r="O30" s="111">
        <f t="shared" si="2"/>
        <v>0</v>
      </c>
      <c r="P30" s="16">
        <f>SUM(Table13[[#This Row],[Residential (16,23,53)]:[Contracts]])</f>
        <v>1</v>
      </c>
      <c r="S30" s="170">
        <v>0.77041874049415238</v>
      </c>
      <c r="T30" s="170">
        <v>0.2251965078456715</v>
      </c>
      <c r="U30" s="170">
        <v>3.8849543264113965E-3</v>
      </c>
      <c r="V30" s="170">
        <v>3.4040931597512748E-5</v>
      </c>
      <c r="W30" s="170">
        <v>4.6575640216714784E-4</v>
      </c>
      <c r="X30" s="170">
        <v>0</v>
      </c>
      <c r="Y30" s="170">
        <v>0</v>
      </c>
      <c r="Z30" s="170">
        <v>0</v>
      </c>
      <c r="AA30" s="171">
        <f t="shared" si="3"/>
        <v>1</v>
      </c>
    </row>
    <row r="31" spans="1:27" ht="15.75" x14ac:dyDescent="0.25">
      <c r="A31" s="161">
        <f t="shared" si="1"/>
        <v>27</v>
      </c>
      <c r="B31" s="3" t="s">
        <v>599</v>
      </c>
      <c r="C31" s="2" t="s">
        <v>653</v>
      </c>
      <c r="D31" s="2" t="s">
        <v>654</v>
      </c>
      <c r="E31" s="2" t="s">
        <v>582</v>
      </c>
      <c r="F31" s="2" t="s">
        <v>582</v>
      </c>
      <c r="G31" s="2" t="s">
        <v>583</v>
      </c>
      <c r="H31" s="111">
        <f t="shared" si="2"/>
        <v>0.92676821974544221</v>
      </c>
      <c r="I31" s="111">
        <f t="shared" si="2"/>
        <v>7.2669181486638521E-2</v>
      </c>
      <c r="J31" s="111">
        <f t="shared" si="2"/>
        <v>5.0414694787558935E-4</v>
      </c>
      <c r="K31" s="111">
        <f t="shared" si="2"/>
        <v>4.1751300031104706E-6</v>
      </c>
      <c r="L31" s="111">
        <f t="shared" si="2"/>
        <v>5.4276690040436121E-5</v>
      </c>
      <c r="M31" s="111">
        <f t="shared" si="2"/>
        <v>0</v>
      </c>
      <c r="N31" s="111">
        <f t="shared" si="2"/>
        <v>0</v>
      </c>
      <c r="O31" s="111">
        <f t="shared" si="2"/>
        <v>0</v>
      </c>
      <c r="P31" s="16">
        <f>SUM(Table13[[#This Row],[Residential (16,23,53)]:[Contracts]])</f>
        <v>0.99999999999999978</v>
      </c>
      <c r="S31" s="170">
        <v>0.92676821974544221</v>
      </c>
      <c r="T31" s="170">
        <v>7.2669181486638521E-2</v>
      </c>
      <c r="U31" s="170">
        <v>5.0414694787558935E-4</v>
      </c>
      <c r="V31" s="170">
        <v>4.1751300031104706E-6</v>
      </c>
      <c r="W31" s="170">
        <v>5.4276690040436121E-5</v>
      </c>
      <c r="X31" s="170">
        <v>0</v>
      </c>
      <c r="Y31" s="170">
        <v>0</v>
      </c>
      <c r="Z31" s="170">
        <v>0</v>
      </c>
      <c r="AA31" s="171">
        <f t="shared" si="3"/>
        <v>0.99999999999999978</v>
      </c>
    </row>
    <row r="32" spans="1:27" ht="15.75" x14ac:dyDescent="0.25">
      <c r="A32" s="161">
        <f t="shared" si="1"/>
        <v>28</v>
      </c>
      <c r="B32" s="3" t="s">
        <v>655</v>
      </c>
      <c r="C32" s="2" t="s">
        <v>656</v>
      </c>
      <c r="D32" s="2" t="s">
        <v>657</v>
      </c>
      <c r="E32" s="2" t="s">
        <v>587</v>
      </c>
      <c r="F32" s="2" t="s">
        <v>587</v>
      </c>
      <c r="G32" s="2" t="s">
        <v>612</v>
      </c>
      <c r="H32" s="111">
        <f t="shared" si="2"/>
        <v>0.68598251893744611</v>
      </c>
      <c r="I32" s="111">
        <f t="shared" si="2"/>
        <v>0.23780123301712494</v>
      </c>
      <c r="J32" s="111">
        <f t="shared" si="2"/>
        <v>4.3127211750022779E-2</v>
      </c>
      <c r="K32" s="111">
        <f t="shared" si="2"/>
        <v>1.6899804370693227E-2</v>
      </c>
      <c r="L32" s="111">
        <f t="shared" si="2"/>
        <v>2.0387499770767878E-3</v>
      </c>
      <c r="M32" s="111">
        <f t="shared" si="2"/>
        <v>1.1225183809197211E-2</v>
      </c>
      <c r="N32" s="111">
        <f t="shared" si="2"/>
        <v>1.5114000940237504E-3</v>
      </c>
      <c r="O32" s="111">
        <f t="shared" si="2"/>
        <v>1.4138980444150368E-3</v>
      </c>
      <c r="P32" s="16">
        <f>SUM(Table13[[#This Row],[Residential (16,23,53)]:[Contracts]])</f>
        <v>0.99999999999999989</v>
      </c>
      <c r="S32" s="170">
        <v>0.68598251893744611</v>
      </c>
      <c r="T32" s="170">
        <v>0.23780123301712494</v>
      </c>
      <c r="U32" s="170">
        <v>4.3127211750022779E-2</v>
      </c>
      <c r="V32" s="170">
        <v>1.6899804370693227E-2</v>
      </c>
      <c r="W32" s="170">
        <v>2.0387499770767878E-3</v>
      </c>
      <c r="X32" s="170">
        <v>1.1225183809197211E-2</v>
      </c>
      <c r="Y32" s="170">
        <v>1.5114000940237504E-3</v>
      </c>
      <c r="Z32" s="170">
        <v>1.4138980444150368E-3</v>
      </c>
      <c r="AA32" s="171">
        <f t="shared" si="3"/>
        <v>0.99999999999999989</v>
      </c>
    </row>
    <row r="33" spans="1:27" ht="15.75" x14ac:dyDescent="0.25">
      <c r="A33" s="161">
        <f t="shared" si="1"/>
        <v>29</v>
      </c>
      <c r="B33" s="3" t="s">
        <v>655</v>
      </c>
      <c r="C33" s="2" t="s">
        <v>658</v>
      </c>
      <c r="D33" s="2" t="s">
        <v>659</v>
      </c>
      <c r="E33" s="2" t="s">
        <v>587</v>
      </c>
      <c r="F33" s="2" t="s">
        <v>587</v>
      </c>
      <c r="G33" s="2" t="s">
        <v>612</v>
      </c>
      <c r="H33" s="111">
        <f t="shared" si="2"/>
        <v>0.67526140631997345</v>
      </c>
      <c r="I33" s="111">
        <f t="shared" si="2"/>
        <v>0.23133912832421744</v>
      </c>
      <c r="J33" s="111">
        <f t="shared" si="2"/>
        <v>5.2958723105768893E-2</v>
      </c>
      <c r="K33" s="111">
        <f t="shared" si="2"/>
        <v>2.0883014142166922E-2</v>
      </c>
      <c r="L33" s="111">
        <f t="shared" si="2"/>
        <v>2.3721449777636683E-3</v>
      </c>
      <c r="M33" s="111">
        <f t="shared" si="2"/>
        <v>1.3542351720732225E-2</v>
      </c>
      <c r="N33" s="111">
        <f t="shared" si="2"/>
        <v>1.9553018775660571E-3</v>
      </c>
      <c r="O33" s="111">
        <f t="shared" si="2"/>
        <v>1.6879295318109066E-3</v>
      </c>
      <c r="P33" s="16">
        <f>SUM(Table13[[#This Row],[Residential (16,23,53)]:[Contracts]])</f>
        <v>0.99999999999999956</v>
      </c>
      <c r="S33" s="170">
        <v>0.67526140631997345</v>
      </c>
      <c r="T33" s="170">
        <v>0.23133912832421744</v>
      </c>
      <c r="U33" s="170">
        <v>5.2958723105768893E-2</v>
      </c>
      <c r="V33" s="170">
        <v>2.0883014142166922E-2</v>
      </c>
      <c r="W33" s="170">
        <v>2.3721449777636683E-3</v>
      </c>
      <c r="X33" s="170">
        <v>1.3542351720732225E-2</v>
      </c>
      <c r="Y33" s="170">
        <v>1.9553018775660571E-3</v>
      </c>
      <c r="Z33" s="170">
        <v>1.6879295318109066E-3</v>
      </c>
      <c r="AA33" s="171">
        <f t="shared" si="3"/>
        <v>0.99999999999999956</v>
      </c>
    </row>
    <row r="34" spans="1:27" ht="15.75" x14ac:dyDescent="0.25">
      <c r="A34" s="161">
        <f t="shared" si="1"/>
        <v>30</v>
      </c>
      <c r="B34" s="3" t="s">
        <v>660</v>
      </c>
      <c r="C34" s="2" t="s">
        <v>661</v>
      </c>
      <c r="D34" s="2" t="s">
        <v>662</v>
      </c>
      <c r="E34" s="2" t="s">
        <v>591</v>
      </c>
      <c r="F34" s="2" t="s">
        <v>591</v>
      </c>
      <c r="G34" s="2" t="s">
        <v>583</v>
      </c>
      <c r="H34" s="111">
        <f t="shared" si="2"/>
        <v>0.93459164967713448</v>
      </c>
      <c r="I34" s="111">
        <f t="shared" si="2"/>
        <v>6.5035740638100512E-2</v>
      </c>
      <c r="J34" s="111">
        <f t="shared" si="2"/>
        <v>3.296395449346213E-4</v>
      </c>
      <c r="K34" s="111">
        <f t="shared" si="2"/>
        <v>2.8549503869581076E-5</v>
      </c>
      <c r="L34" s="111">
        <f t="shared" si="2"/>
        <v>1.4420635960695397E-5</v>
      </c>
      <c r="M34" s="111">
        <f t="shared" si="2"/>
        <v>0</v>
      </c>
      <c r="N34" s="111">
        <f t="shared" si="2"/>
        <v>0</v>
      </c>
      <c r="O34" s="111">
        <f t="shared" si="2"/>
        <v>0</v>
      </c>
      <c r="P34" s="16">
        <f>SUM(Table13[[#This Row],[Residential (16,23,53)]:[Contracts]])</f>
        <v>0.99999999999999978</v>
      </c>
      <c r="S34" s="170">
        <v>0.93459164967713448</v>
      </c>
      <c r="T34" s="170">
        <v>6.5035740638100512E-2</v>
      </c>
      <c r="U34" s="170">
        <v>3.296395449346213E-4</v>
      </c>
      <c r="V34" s="170">
        <v>2.8549503869581076E-5</v>
      </c>
      <c r="W34" s="170">
        <v>1.4420635960695397E-5</v>
      </c>
      <c r="X34" s="170">
        <v>0</v>
      </c>
      <c r="Y34" s="170">
        <v>0</v>
      </c>
      <c r="Z34" s="170">
        <v>0</v>
      </c>
      <c r="AA34" s="171">
        <f t="shared" si="3"/>
        <v>0.99999999999999978</v>
      </c>
    </row>
    <row r="35" spans="1:27" ht="15.75" x14ac:dyDescent="0.25">
      <c r="A35" s="161">
        <f t="shared" si="1"/>
        <v>31</v>
      </c>
      <c r="B35" s="3" t="s">
        <v>642</v>
      </c>
      <c r="C35" s="2" t="s">
        <v>663</v>
      </c>
      <c r="D35" s="2" t="s">
        <v>664</v>
      </c>
      <c r="E35" s="2"/>
      <c r="F35" s="2" t="s">
        <v>603</v>
      </c>
      <c r="G35" s="2" t="s">
        <v>583</v>
      </c>
      <c r="H35" s="111">
        <f t="shared" si="2"/>
        <v>0.67522345610211465</v>
      </c>
      <c r="I35" s="111">
        <f t="shared" si="2"/>
        <v>0.25594905955976094</v>
      </c>
      <c r="J35" s="111">
        <f t="shared" si="2"/>
        <v>6.0205988229070889E-2</v>
      </c>
      <c r="K35" s="111">
        <f t="shared" si="2"/>
        <v>6.1422269491593871E-3</v>
      </c>
      <c r="L35" s="111">
        <f t="shared" si="2"/>
        <v>3.5425242147937277E-4</v>
      </c>
      <c r="M35" s="111">
        <f t="shared" si="2"/>
        <v>2.1250167384149034E-3</v>
      </c>
      <c r="N35" s="111">
        <f t="shared" si="2"/>
        <v>0</v>
      </c>
      <c r="O35" s="111">
        <f t="shared" si="2"/>
        <v>0</v>
      </c>
      <c r="P35" s="16">
        <f>SUM(Table13[[#This Row],[Residential (16,23,53)]:[Contracts]])</f>
        <v>1</v>
      </c>
      <c r="S35" s="170">
        <v>0.67522345610211465</v>
      </c>
      <c r="T35" s="170">
        <v>0.25594905955976094</v>
      </c>
      <c r="U35" s="170">
        <v>6.0205988229070889E-2</v>
      </c>
      <c r="V35" s="170">
        <v>6.1422269491593871E-3</v>
      </c>
      <c r="W35" s="170">
        <v>3.5425242147937277E-4</v>
      </c>
      <c r="X35" s="170">
        <v>2.1250167384149034E-3</v>
      </c>
      <c r="Y35" s="170">
        <v>0</v>
      </c>
      <c r="Z35" s="170">
        <v>0</v>
      </c>
      <c r="AA35" s="171">
        <f t="shared" ref="AA35" si="4">SUM(S35:Z35)</f>
        <v>1</v>
      </c>
    </row>
    <row r="36" spans="1:27" ht="15.75" x14ac:dyDescent="0.25">
      <c r="A36" s="161">
        <f t="shared" si="1"/>
        <v>32</v>
      </c>
      <c r="B36" s="3" t="s">
        <v>665</v>
      </c>
      <c r="C36" s="2" t="s">
        <v>666</v>
      </c>
      <c r="D36" s="2" t="s">
        <v>667</v>
      </c>
      <c r="E36" s="2" t="s">
        <v>587</v>
      </c>
      <c r="F36" s="2" t="s">
        <v>587</v>
      </c>
      <c r="G36" s="2" t="s">
        <v>612</v>
      </c>
      <c r="H36" s="111">
        <f t="shared" si="2"/>
        <v>0.61171775723532307</v>
      </c>
      <c r="I36" s="111">
        <f t="shared" si="2"/>
        <v>0.31302100182705311</v>
      </c>
      <c r="J36" s="111">
        <f t="shared" si="2"/>
        <v>4.3622552397807234E-2</v>
      </c>
      <c r="K36" s="111">
        <f t="shared" si="2"/>
        <v>1.7629337692000677E-2</v>
      </c>
      <c r="L36" s="111">
        <f t="shared" si="2"/>
        <v>1.7458614027591839E-3</v>
      </c>
      <c r="M36" s="111">
        <f t="shared" si="2"/>
        <v>9.4070409006121684E-3</v>
      </c>
      <c r="N36" s="111">
        <f t="shared" si="2"/>
        <v>1.7226675373385278E-3</v>
      </c>
      <c r="O36" s="111">
        <f t="shared" si="2"/>
        <v>1.1337810071061082E-3</v>
      </c>
      <c r="P36" s="16">
        <f>SUM(Table13[[#This Row],[Residential (16,23,53)]:[Contracts]])</f>
        <v>1</v>
      </c>
      <c r="S36" s="170">
        <v>0.61171775723532307</v>
      </c>
      <c r="T36" s="170">
        <v>0.31302100182705311</v>
      </c>
      <c r="U36" s="170">
        <v>4.3622552397807234E-2</v>
      </c>
      <c r="V36" s="170">
        <v>1.7629337692000677E-2</v>
      </c>
      <c r="W36" s="170">
        <v>1.7458614027591839E-3</v>
      </c>
      <c r="X36" s="170">
        <v>9.4070409006121684E-3</v>
      </c>
      <c r="Y36" s="170">
        <v>1.7226675373385278E-3</v>
      </c>
      <c r="Z36" s="170">
        <v>1.1337810071061082E-3</v>
      </c>
      <c r="AA36" s="171">
        <f t="shared" si="3"/>
        <v>1</v>
      </c>
    </row>
    <row r="37" spans="1:27" ht="15.75" x14ac:dyDescent="0.25">
      <c r="A37" s="161">
        <f t="shared" si="1"/>
        <v>33</v>
      </c>
      <c r="B37" s="3" t="s">
        <v>607</v>
      </c>
      <c r="C37" s="2" t="s">
        <v>668</v>
      </c>
      <c r="D37" s="2" t="s">
        <v>669</v>
      </c>
      <c r="E37" s="2" t="s">
        <v>587</v>
      </c>
      <c r="F37" s="2" t="s">
        <v>587</v>
      </c>
      <c r="G37" s="2" t="s">
        <v>612</v>
      </c>
      <c r="H37" s="111">
        <f t="shared" si="2"/>
        <v>0.61307917725797223</v>
      </c>
      <c r="I37" s="111">
        <f t="shared" si="2"/>
        <v>0.31127097110523999</v>
      </c>
      <c r="J37" s="111">
        <f t="shared" si="2"/>
        <v>4.3822579464552439E-2</v>
      </c>
      <c r="K37" s="111">
        <f t="shared" si="2"/>
        <v>1.7699047573795115E-2</v>
      </c>
      <c r="L37" s="111">
        <f t="shared" si="2"/>
        <v>1.7592795021467642E-3</v>
      </c>
      <c r="M37" s="111">
        <f t="shared" si="2"/>
        <v>9.4956397618907989E-3</v>
      </c>
      <c r="N37" s="111">
        <f t="shared" si="2"/>
        <v>1.7276517183432984E-3</v>
      </c>
      <c r="O37" s="111">
        <f t="shared" si="2"/>
        <v>1.1456536160595152E-3</v>
      </c>
      <c r="P37" s="16">
        <f>SUM(Table13[[#This Row],[Residential (16,23,53)]:[Contracts]])</f>
        <v>1.0000000000000002</v>
      </c>
      <c r="S37" s="170">
        <v>0.61307917725797223</v>
      </c>
      <c r="T37" s="170">
        <v>0.31127097110523999</v>
      </c>
      <c r="U37" s="170">
        <v>4.3822579464552439E-2</v>
      </c>
      <c r="V37" s="170">
        <v>1.7699047573795115E-2</v>
      </c>
      <c r="W37" s="170">
        <v>1.7592795021467642E-3</v>
      </c>
      <c r="X37" s="170">
        <v>9.4956397618907989E-3</v>
      </c>
      <c r="Y37" s="170">
        <v>1.7276517183432984E-3</v>
      </c>
      <c r="Z37" s="170">
        <v>1.1456536160595152E-3</v>
      </c>
      <c r="AA37" s="171">
        <f t="shared" si="3"/>
        <v>1.0000000000000002</v>
      </c>
    </row>
    <row r="38" spans="1:27" ht="15.75" x14ac:dyDescent="0.25">
      <c r="A38" s="161">
        <f t="shared" si="1"/>
        <v>34</v>
      </c>
      <c r="B38" s="3" t="s">
        <v>670</v>
      </c>
      <c r="C38" s="2" t="s">
        <v>670</v>
      </c>
      <c r="D38" s="2" t="s">
        <v>671</v>
      </c>
      <c r="E38" s="2" t="s">
        <v>587</v>
      </c>
      <c r="F38" s="2" t="s">
        <v>587</v>
      </c>
      <c r="G38" s="2" t="s">
        <v>612</v>
      </c>
      <c r="H38" s="111">
        <f t="shared" si="2"/>
        <v>0.68754812836898582</v>
      </c>
      <c r="I38" s="111">
        <f t="shared" si="2"/>
        <v>0.23361635314472012</v>
      </c>
      <c r="J38" s="111">
        <f t="shared" si="2"/>
        <v>4.9703479243547052E-2</v>
      </c>
      <c r="K38" s="111">
        <f t="shared" si="2"/>
        <v>1.1790825357775045E-2</v>
      </c>
      <c r="L38" s="111">
        <f t="shared" si="2"/>
        <v>5.8204074285199961E-3</v>
      </c>
      <c r="M38" s="111">
        <f t="shared" si="2"/>
        <v>1.1520806456451952E-2</v>
      </c>
      <c r="N38" s="111">
        <f t="shared" si="2"/>
        <v>0</v>
      </c>
      <c r="O38" s="111">
        <f t="shared" si="2"/>
        <v>0</v>
      </c>
      <c r="P38" s="16">
        <f>SUM(Table13[[#This Row],[Residential (16,23,53)]:[Contracts]])</f>
        <v>0.99999999999999989</v>
      </c>
      <c r="S38" s="170">
        <v>0.68754812836898582</v>
      </c>
      <c r="T38" s="170">
        <v>0.23361635314472012</v>
      </c>
      <c r="U38" s="170">
        <v>4.9703479243547052E-2</v>
      </c>
      <c r="V38" s="170">
        <v>1.1790825357775045E-2</v>
      </c>
      <c r="W38" s="170">
        <v>5.8204074285199961E-3</v>
      </c>
      <c r="X38" s="170">
        <v>1.1520806456451952E-2</v>
      </c>
      <c r="Y38" s="170">
        <v>0</v>
      </c>
      <c r="Z38" s="170">
        <v>0</v>
      </c>
      <c r="AA38" s="171">
        <f t="shared" si="3"/>
        <v>0.99999999999999989</v>
      </c>
    </row>
    <row r="39" spans="1:27" ht="15.75" x14ac:dyDescent="0.25">
      <c r="A39" s="161">
        <f t="shared" si="1"/>
        <v>35</v>
      </c>
      <c r="B39" s="3" t="s">
        <v>672</v>
      </c>
      <c r="C39" s="2" t="s">
        <v>672</v>
      </c>
      <c r="D39" s="2" t="s">
        <v>673</v>
      </c>
      <c r="E39" s="2" t="s">
        <v>587</v>
      </c>
      <c r="F39" s="2" t="s">
        <v>587</v>
      </c>
      <c r="G39" s="2" t="s">
        <v>612</v>
      </c>
      <c r="H39" s="111">
        <f t="shared" si="2"/>
        <v>0.62590958127964613</v>
      </c>
      <c r="I39" s="111">
        <f t="shared" si="2"/>
        <v>0.29549408728299775</v>
      </c>
      <c r="J39" s="111">
        <f t="shared" si="2"/>
        <v>4.5217857999312119E-2</v>
      </c>
      <c r="K39" s="111">
        <f t="shared" si="2"/>
        <v>1.7921488701152764E-2</v>
      </c>
      <c r="L39" s="111">
        <f t="shared" si="2"/>
        <v>1.7874132268256872E-3</v>
      </c>
      <c r="M39" s="111">
        <f t="shared" si="2"/>
        <v>9.9707923959480999E-3</v>
      </c>
      <c r="N39" s="111">
        <f t="shared" si="2"/>
        <v>2.5850956727446715E-3</v>
      </c>
      <c r="O39" s="111">
        <f t="shared" si="2"/>
        <v>1.1136834413731707E-3</v>
      </c>
      <c r="P39" s="16">
        <f>SUM(Table13[[#This Row],[Residential (16,23,53)]:[Contracts]])</f>
        <v>1.0000000000000004</v>
      </c>
      <c r="S39" s="170">
        <v>0.62590958127964613</v>
      </c>
      <c r="T39" s="170">
        <v>0.29549408728299775</v>
      </c>
      <c r="U39" s="170">
        <v>4.5217857999312119E-2</v>
      </c>
      <c r="V39" s="170">
        <v>1.7921488701152764E-2</v>
      </c>
      <c r="W39" s="170">
        <v>1.7874132268256872E-3</v>
      </c>
      <c r="X39" s="170">
        <v>9.9707923959480999E-3</v>
      </c>
      <c r="Y39" s="170">
        <v>2.5850956727446715E-3</v>
      </c>
      <c r="Z39" s="170">
        <v>1.1136834413731707E-3</v>
      </c>
      <c r="AA39" s="171">
        <f t="shared" si="3"/>
        <v>1.0000000000000004</v>
      </c>
    </row>
    <row r="40" spans="1:27" ht="15.75" x14ac:dyDescent="0.25">
      <c r="A40" s="161">
        <f t="shared" si="1"/>
        <v>36</v>
      </c>
      <c r="B40" s="3" t="s">
        <v>588</v>
      </c>
      <c r="C40" s="2" t="s">
        <v>674</v>
      </c>
      <c r="D40" s="2" t="s">
        <v>675</v>
      </c>
      <c r="E40" s="2" t="s">
        <v>591</v>
      </c>
      <c r="F40" s="2" t="s">
        <v>591</v>
      </c>
      <c r="G40" s="2" t="s">
        <v>583</v>
      </c>
      <c r="H40" s="111">
        <f t="shared" si="2"/>
        <v>1</v>
      </c>
      <c r="I40" s="111">
        <f t="shared" si="2"/>
        <v>0</v>
      </c>
      <c r="J40" s="111">
        <f t="shared" si="2"/>
        <v>0</v>
      </c>
      <c r="K40" s="111">
        <f t="shared" si="2"/>
        <v>0</v>
      </c>
      <c r="L40" s="111">
        <f t="shared" si="2"/>
        <v>0</v>
      </c>
      <c r="M40" s="111">
        <f t="shared" si="2"/>
        <v>0</v>
      </c>
      <c r="N40" s="111">
        <f t="shared" si="2"/>
        <v>0</v>
      </c>
      <c r="O40" s="111">
        <f t="shared" si="2"/>
        <v>0</v>
      </c>
      <c r="P40" s="16">
        <f>SUM(Table13[[#This Row],[Residential (16,23,53)]:[Contracts]])</f>
        <v>1</v>
      </c>
      <c r="S40" s="170">
        <v>1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1">
        <f t="shared" si="3"/>
        <v>1</v>
      </c>
    </row>
    <row r="41" spans="1:27" ht="15.75" x14ac:dyDescent="0.25">
      <c r="A41" s="161">
        <f t="shared" si="1"/>
        <v>37</v>
      </c>
      <c r="B41" s="3" t="s">
        <v>676</v>
      </c>
      <c r="C41" s="2" t="s">
        <v>677</v>
      </c>
      <c r="D41" s="2" t="s">
        <v>678</v>
      </c>
      <c r="E41" s="2" t="s">
        <v>587</v>
      </c>
      <c r="F41" s="2" t="s">
        <v>587</v>
      </c>
      <c r="G41" s="2" t="s">
        <v>612</v>
      </c>
      <c r="H41" s="111">
        <f t="shared" si="2"/>
        <v>0.63803760525648023</v>
      </c>
      <c r="I41" s="111">
        <f t="shared" si="2"/>
        <v>0.28322104134142295</v>
      </c>
      <c r="J41" s="111">
        <f t="shared" si="2"/>
        <v>4.5182853463553344E-2</v>
      </c>
      <c r="K41" s="111">
        <f t="shared" si="2"/>
        <v>1.799304107540875E-2</v>
      </c>
      <c r="L41" s="111">
        <f t="shared" si="2"/>
        <v>1.8904296074768912E-3</v>
      </c>
      <c r="M41" s="111">
        <f t="shared" si="2"/>
        <v>1.0408450790929948E-2</v>
      </c>
      <c r="N41" s="111">
        <f t="shared" si="2"/>
        <v>2.0134451888161467E-3</v>
      </c>
      <c r="O41" s="111">
        <f t="shared" si="2"/>
        <v>1.2531332759116844E-3</v>
      </c>
      <c r="P41" s="16">
        <f>SUM(Table13[[#This Row],[Residential (16,23,53)]:[Contracts]])</f>
        <v>1</v>
      </c>
      <c r="S41" s="170">
        <v>0.63803760525648023</v>
      </c>
      <c r="T41" s="170">
        <v>0.28322104134142295</v>
      </c>
      <c r="U41" s="170">
        <v>4.5182853463553344E-2</v>
      </c>
      <c r="V41" s="170">
        <v>1.799304107540875E-2</v>
      </c>
      <c r="W41" s="170">
        <v>1.8904296074768912E-3</v>
      </c>
      <c r="X41" s="170">
        <v>1.0408450790929948E-2</v>
      </c>
      <c r="Y41" s="170">
        <v>2.0134451888161467E-3</v>
      </c>
      <c r="Z41" s="170">
        <v>1.2531332759116844E-3</v>
      </c>
      <c r="AA41" s="171">
        <f t="shared" si="3"/>
        <v>1</v>
      </c>
    </row>
    <row r="42" spans="1:27" ht="15.75" x14ac:dyDescent="0.25">
      <c r="A42" s="161">
        <f t="shared" si="1"/>
        <v>38</v>
      </c>
      <c r="B42" s="3" t="s">
        <v>642</v>
      </c>
      <c r="C42" s="2" t="s">
        <v>349</v>
      </c>
      <c r="D42" s="2" t="s">
        <v>679</v>
      </c>
      <c r="E42" s="2" t="s">
        <v>582</v>
      </c>
      <c r="F42" s="2" t="s">
        <v>582</v>
      </c>
      <c r="G42" s="2" t="s">
        <v>583</v>
      </c>
      <c r="H42" s="111">
        <f t="shared" si="2"/>
        <v>0.50517514675810393</v>
      </c>
      <c r="I42" s="111">
        <f t="shared" si="2"/>
        <v>0.48674169662837291</v>
      </c>
      <c r="J42" s="111">
        <f t="shared" si="2"/>
        <v>7.4495589053119819E-3</v>
      </c>
      <c r="K42" s="111">
        <f t="shared" si="2"/>
        <v>0</v>
      </c>
      <c r="L42" s="111">
        <f t="shared" si="2"/>
        <v>6.3359770821111623E-4</v>
      </c>
      <c r="M42" s="111">
        <f t="shared" si="2"/>
        <v>0</v>
      </c>
      <c r="N42" s="111">
        <f t="shared" si="2"/>
        <v>0</v>
      </c>
      <c r="O42" s="111">
        <f t="shared" si="2"/>
        <v>0</v>
      </c>
      <c r="P42" s="16">
        <f>SUM(Table13[[#This Row],[Residential (16,23,53)]:[Contracts]])</f>
        <v>1</v>
      </c>
      <c r="S42" s="170">
        <v>0.50517514675810393</v>
      </c>
      <c r="T42" s="170">
        <v>0.48674169662837291</v>
      </c>
      <c r="U42" s="170">
        <v>7.4495589053119819E-3</v>
      </c>
      <c r="V42" s="170">
        <v>0</v>
      </c>
      <c r="W42" s="170">
        <v>6.3359770821111623E-4</v>
      </c>
      <c r="X42" s="170">
        <v>0</v>
      </c>
      <c r="Y42" s="170">
        <v>0</v>
      </c>
      <c r="Z42" s="170">
        <v>0</v>
      </c>
      <c r="AA42" s="171">
        <f t="shared" si="3"/>
        <v>1</v>
      </c>
    </row>
    <row r="43" spans="1:27" ht="31.5" x14ac:dyDescent="0.25">
      <c r="A43" s="161">
        <f t="shared" si="1"/>
        <v>39</v>
      </c>
      <c r="B43" s="3" t="s">
        <v>680</v>
      </c>
      <c r="C43" s="2" t="s">
        <v>681</v>
      </c>
      <c r="D43" s="2" t="s">
        <v>682</v>
      </c>
      <c r="E43" s="2" t="s">
        <v>587</v>
      </c>
      <c r="F43" s="2" t="s">
        <v>587</v>
      </c>
      <c r="G43" s="2" t="s">
        <v>612</v>
      </c>
      <c r="H43" s="111">
        <f t="shared" si="2"/>
        <v>0.6666195046442287</v>
      </c>
      <c r="I43" s="111">
        <f t="shared" si="2"/>
        <v>0.23027021224343008</v>
      </c>
      <c r="J43" s="111">
        <f t="shared" si="2"/>
        <v>5.3026453302826806E-2</v>
      </c>
      <c r="K43" s="111">
        <f t="shared" si="2"/>
        <v>1.8769610103320216E-2</v>
      </c>
      <c r="L43" s="111">
        <f t="shared" si="2"/>
        <v>5.9412022817597965E-3</v>
      </c>
      <c r="M43" s="111">
        <f t="shared" si="2"/>
        <v>2.0162045008973707E-2</v>
      </c>
      <c r="N43" s="111">
        <f t="shared" si="2"/>
        <v>9.3031579380530255E-4</v>
      </c>
      <c r="O43" s="111">
        <f t="shared" si="2"/>
        <v>4.2806566216553443E-3</v>
      </c>
      <c r="P43" s="16">
        <f>SUM(Table13[[#This Row],[Residential (16,23,53)]:[Contracts]])</f>
        <v>1</v>
      </c>
      <c r="S43" s="170">
        <v>0.6666195046442287</v>
      </c>
      <c r="T43" s="170">
        <v>0.23027021224343008</v>
      </c>
      <c r="U43" s="170">
        <v>5.3026453302826806E-2</v>
      </c>
      <c r="V43" s="170">
        <v>1.8769610103320216E-2</v>
      </c>
      <c r="W43" s="170">
        <v>5.9412022817597965E-3</v>
      </c>
      <c r="X43" s="170">
        <v>2.0162045008973707E-2</v>
      </c>
      <c r="Y43" s="170">
        <v>9.3031579380530255E-4</v>
      </c>
      <c r="Z43" s="170">
        <v>4.2806566216553443E-3</v>
      </c>
      <c r="AA43" s="171">
        <f t="shared" si="3"/>
        <v>1</v>
      </c>
    </row>
    <row r="44" spans="1:27" ht="15.75" x14ac:dyDescent="0.25">
      <c r="A44" s="161">
        <f t="shared" si="1"/>
        <v>40</v>
      </c>
      <c r="B44" s="3" t="s">
        <v>683</v>
      </c>
      <c r="C44" s="2" t="s">
        <v>684</v>
      </c>
      <c r="D44" s="2" t="s">
        <v>685</v>
      </c>
      <c r="E44" s="2" t="s">
        <v>591</v>
      </c>
      <c r="F44" s="2" t="s">
        <v>591</v>
      </c>
      <c r="G44" s="2" t="s">
        <v>583</v>
      </c>
      <c r="H44" s="111">
        <f t="shared" si="2"/>
        <v>0.69622377972184291</v>
      </c>
      <c r="I44" s="111">
        <f t="shared" si="2"/>
        <v>0.229476394472101</v>
      </c>
      <c r="J44" s="111">
        <f t="shared" si="2"/>
        <v>4.1826229076897099E-2</v>
      </c>
      <c r="K44" s="111">
        <f t="shared" si="2"/>
        <v>1.6606452832411696E-2</v>
      </c>
      <c r="L44" s="111">
        <f t="shared" si="2"/>
        <v>2.6877545787494209E-3</v>
      </c>
      <c r="M44" s="111">
        <f t="shared" si="2"/>
        <v>9.4476032386481765E-3</v>
      </c>
      <c r="N44" s="111">
        <f t="shared" si="2"/>
        <v>9.0372220522046836E-4</v>
      </c>
      <c r="O44" s="111">
        <f t="shared" si="2"/>
        <v>2.8280638741292365E-3</v>
      </c>
      <c r="P44" s="16">
        <f>SUM(Table13[[#This Row],[Residential (16,23,53)]:[Contracts]])</f>
        <v>1</v>
      </c>
      <c r="S44" s="170">
        <v>0.69622377972184291</v>
      </c>
      <c r="T44" s="170">
        <v>0.229476394472101</v>
      </c>
      <c r="U44" s="170">
        <v>4.1826229076897099E-2</v>
      </c>
      <c r="V44" s="170">
        <v>1.6606452832411696E-2</v>
      </c>
      <c r="W44" s="170">
        <v>2.6877545787494209E-3</v>
      </c>
      <c r="X44" s="170">
        <v>9.4476032386481765E-3</v>
      </c>
      <c r="Y44" s="170">
        <v>9.0372220522046836E-4</v>
      </c>
      <c r="Z44" s="170">
        <v>2.8280638741292365E-3</v>
      </c>
      <c r="AA44" s="171">
        <f t="shared" si="3"/>
        <v>1</v>
      </c>
    </row>
    <row r="45" spans="1:27" ht="47.25" x14ac:dyDescent="0.25">
      <c r="A45" s="161">
        <f t="shared" si="1"/>
        <v>41</v>
      </c>
      <c r="B45" s="3" t="s">
        <v>686</v>
      </c>
      <c r="C45" s="2" t="s">
        <v>687</v>
      </c>
      <c r="D45" s="2" t="s">
        <v>688</v>
      </c>
      <c r="E45" s="2" t="s">
        <v>587</v>
      </c>
      <c r="F45" s="2" t="s">
        <v>587</v>
      </c>
      <c r="G45" s="2" t="s">
        <v>612</v>
      </c>
      <c r="H45" s="111">
        <f t="shared" si="2"/>
        <v>0.61478615133815828</v>
      </c>
      <c r="I45" s="111">
        <f t="shared" si="2"/>
        <v>0.30937743999242651</v>
      </c>
      <c r="J45" s="111">
        <f t="shared" si="2"/>
        <v>4.3918072083181832E-2</v>
      </c>
      <c r="K45" s="111">
        <f t="shared" si="2"/>
        <v>1.7716157089773411E-2</v>
      </c>
      <c r="L45" s="111">
        <f t="shared" si="2"/>
        <v>1.7731383770200574E-3</v>
      </c>
      <c r="M45" s="111">
        <f t="shared" si="2"/>
        <v>9.5518122086208409E-3</v>
      </c>
      <c r="N45" s="111">
        <f t="shared" si="2"/>
        <v>1.7261255442286765E-3</v>
      </c>
      <c r="O45" s="111">
        <f t="shared" si="2"/>
        <v>1.1511033665900121E-3</v>
      </c>
      <c r="P45" s="16">
        <f>SUM(Table13[[#This Row],[Residential (16,23,53)]:[Contracts]])</f>
        <v>0.99999999999999967</v>
      </c>
      <c r="S45" s="170">
        <v>0.61478615133815828</v>
      </c>
      <c r="T45" s="170">
        <v>0.30937743999242651</v>
      </c>
      <c r="U45" s="170">
        <v>4.3918072083181832E-2</v>
      </c>
      <c r="V45" s="170">
        <v>1.7716157089773411E-2</v>
      </c>
      <c r="W45" s="170">
        <v>1.7731383770200574E-3</v>
      </c>
      <c r="X45" s="170">
        <v>9.5518122086208409E-3</v>
      </c>
      <c r="Y45" s="170">
        <v>1.7261255442286765E-3</v>
      </c>
      <c r="Z45" s="170">
        <v>1.1511033665900121E-3</v>
      </c>
      <c r="AA45" s="171">
        <f t="shared" si="3"/>
        <v>0.99999999999999967</v>
      </c>
    </row>
    <row r="46" spans="1:27" ht="15.75" x14ac:dyDescent="0.25">
      <c r="A46" s="161">
        <f t="shared" si="1"/>
        <v>42</v>
      </c>
      <c r="B46" s="3" t="s">
        <v>660</v>
      </c>
      <c r="C46" s="2" t="s">
        <v>689</v>
      </c>
      <c r="D46" s="2" t="s">
        <v>690</v>
      </c>
      <c r="E46" s="2" t="s">
        <v>591</v>
      </c>
      <c r="F46" s="2" t="s">
        <v>591</v>
      </c>
      <c r="G46" s="2" t="s">
        <v>583</v>
      </c>
      <c r="H46" s="111">
        <f t="shared" si="2"/>
        <v>0</v>
      </c>
      <c r="I46" s="111">
        <f t="shared" si="2"/>
        <v>2.7244806380574482E-4</v>
      </c>
      <c r="J46" s="111">
        <f t="shared" si="2"/>
        <v>0.26032196437746041</v>
      </c>
      <c r="K46" s="111">
        <f t="shared" si="2"/>
        <v>0.37899872530647732</v>
      </c>
      <c r="L46" s="111">
        <f t="shared" si="2"/>
        <v>1.9305102325717218E-2</v>
      </c>
      <c r="M46" s="111">
        <f t="shared" si="2"/>
        <v>0.22372966487953941</v>
      </c>
      <c r="N46" s="111">
        <f t="shared" si="2"/>
        <v>2.8423860937308868E-2</v>
      </c>
      <c r="O46" s="111">
        <f t="shared" si="2"/>
        <v>8.8948234109690952E-2</v>
      </c>
      <c r="P46" s="16">
        <f>SUM(Table13[[#This Row],[Residential (16,23,53)]:[Contracts]])</f>
        <v>1</v>
      </c>
      <c r="S46" s="170">
        <v>0</v>
      </c>
      <c r="T46" s="170">
        <v>2.7244806380574482E-4</v>
      </c>
      <c r="U46" s="170">
        <v>0.26032196437746041</v>
      </c>
      <c r="V46" s="170">
        <v>0.37899872530647732</v>
      </c>
      <c r="W46" s="170">
        <v>1.9305102325717218E-2</v>
      </c>
      <c r="X46" s="170">
        <v>0.22372966487953941</v>
      </c>
      <c r="Y46" s="170">
        <v>2.8423860937308868E-2</v>
      </c>
      <c r="Z46" s="170">
        <v>8.8948234109690952E-2</v>
      </c>
      <c r="AA46" s="171">
        <f t="shared" si="3"/>
        <v>1</v>
      </c>
    </row>
    <row r="47" spans="1:27" ht="15.75" x14ac:dyDescent="0.25">
      <c r="A47" s="161">
        <f t="shared" si="1"/>
        <v>43</v>
      </c>
      <c r="B47" s="3" t="s">
        <v>579</v>
      </c>
      <c r="C47" s="2" t="s">
        <v>691</v>
      </c>
      <c r="D47" s="2" t="s">
        <v>692</v>
      </c>
      <c r="E47" s="2" t="s">
        <v>582</v>
      </c>
      <c r="F47" s="2" t="s">
        <v>582</v>
      </c>
      <c r="G47" s="2" t="s">
        <v>583</v>
      </c>
      <c r="H47" s="111">
        <f t="shared" si="2"/>
        <v>0.80043746749914535</v>
      </c>
      <c r="I47" s="111">
        <f t="shared" si="2"/>
        <v>0.20274029936617508</v>
      </c>
      <c r="J47" s="111">
        <f t="shared" si="2"/>
        <v>-3.1777668653203586E-3</v>
      </c>
      <c r="K47" s="111">
        <f t="shared" si="2"/>
        <v>0</v>
      </c>
      <c r="L47" s="111">
        <f t="shared" si="2"/>
        <v>0</v>
      </c>
      <c r="M47" s="111">
        <f t="shared" si="2"/>
        <v>0</v>
      </c>
      <c r="N47" s="111">
        <f t="shared" si="2"/>
        <v>0</v>
      </c>
      <c r="O47" s="111">
        <f t="shared" si="2"/>
        <v>0</v>
      </c>
      <c r="P47" s="16">
        <f>SUM(Table13[[#This Row],[Residential (16,23,53)]:[Contracts]])</f>
        <v>1</v>
      </c>
      <c r="S47" s="170">
        <v>0.80043746749914535</v>
      </c>
      <c r="T47" s="170">
        <v>0.20274029936617508</v>
      </c>
      <c r="U47" s="170">
        <v>-3.1777668653203586E-3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1">
        <f t="shared" si="3"/>
        <v>1</v>
      </c>
    </row>
    <row r="48" spans="1:27" ht="31.5" x14ac:dyDescent="0.25">
      <c r="A48" s="161">
        <f>A49+1</f>
        <v>45</v>
      </c>
      <c r="B48" s="3" t="s">
        <v>693</v>
      </c>
      <c r="C48" s="2" t="s">
        <v>694</v>
      </c>
      <c r="D48" s="2" t="s">
        <v>695</v>
      </c>
      <c r="E48" s="2" t="s">
        <v>595</v>
      </c>
      <c r="F48" s="2" t="s">
        <v>696</v>
      </c>
      <c r="G48" s="2" t="s">
        <v>583</v>
      </c>
      <c r="H48" s="111">
        <f t="shared" si="2"/>
        <v>0.56369829687262651</v>
      </c>
      <c r="I48" s="111">
        <f t="shared" si="2"/>
        <v>0.2138148128122988</v>
      </c>
      <c r="J48" s="111">
        <f t="shared" si="2"/>
        <v>6.9367924585059665E-2</v>
      </c>
      <c r="K48" s="111">
        <f t="shared" si="2"/>
        <v>5.308935153667043E-2</v>
      </c>
      <c r="L48" s="111">
        <f t="shared" si="2"/>
        <v>6.5352381032996038E-3</v>
      </c>
      <c r="M48" s="111">
        <f t="shared" si="2"/>
        <v>6.2657276428133499E-2</v>
      </c>
      <c r="N48" s="111">
        <f t="shared" si="2"/>
        <v>5.5053526603802382E-3</v>
      </c>
      <c r="O48" s="111">
        <f t="shared" si="2"/>
        <v>2.5331747001531135E-2</v>
      </c>
      <c r="P48" s="16">
        <f>SUM(Table13[[#This Row],[Residential (16,23,53)]:[Contracts]])</f>
        <v>0.99999999999999978</v>
      </c>
      <c r="S48" s="170">
        <v>0.56369829687262651</v>
      </c>
      <c r="T48" s="170">
        <v>0.2138148128122988</v>
      </c>
      <c r="U48" s="170">
        <v>6.9367924585059665E-2</v>
      </c>
      <c r="V48" s="170">
        <v>5.308935153667043E-2</v>
      </c>
      <c r="W48" s="170">
        <v>6.5352381032996038E-3</v>
      </c>
      <c r="X48" s="170">
        <v>6.2657276428133499E-2</v>
      </c>
      <c r="Y48" s="170">
        <v>5.5053526603802382E-3</v>
      </c>
      <c r="Z48" s="170">
        <v>2.5331747001531135E-2</v>
      </c>
      <c r="AA48" s="171">
        <f t="shared" ref="AA48" si="5">SUM(S48:Z48)</f>
        <v>0.99999999999999978</v>
      </c>
    </row>
    <row r="49" spans="1:27" ht="15.75" customHeight="1" x14ac:dyDescent="0.25">
      <c r="A49" s="161">
        <f>A47+1</f>
        <v>44</v>
      </c>
      <c r="B49" s="3" t="s">
        <v>697</v>
      </c>
      <c r="C49" s="2" t="s">
        <v>698</v>
      </c>
      <c r="D49" s="2" t="s">
        <v>699</v>
      </c>
      <c r="E49" s="2" t="s">
        <v>587</v>
      </c>
      <c r="F49" s="2" t="s">
        <v>587</v>
      </c>
      <c r="G49" s="2" t="s">
        <v>583</v>
      </c>
      <c r="H49" s="111">
        <f t="shared" si="2"/>
        <v>0.81401798482740428</v>
      </c>
      <c r="I49" s="111">
        <f t="shared" si="2"/>
        <v>0.14792520873241144</v>
      </c>
      <c r="J49" s="111">
        <f t="shared" si="2"/>
        <v>2.1675147737591442E-2</v>
      </c>
      <c r="K49" s="111">
        <f t="shared" si="2"/>
        <v>8.3697580518314225E-3</v>
      </c>
      <c r="L49" s="111">
        <f t="shared" si="2"/>
        <v>1.4086895144600697E-3</v>
      </c>
      <c r="M49" s="111">
        <f t="shared" si="2"/>
        <v>4.7315867281589544E-3</v>
      </c>
      <c r="N49" s="111">
        <f t="shared" si="2"/>
        <v>4.5243423945697279E-4</v>
      </c>
      <c r="O49" s="111">
        <f t="shared" si="2"/>
        <v>1.4191901686852659E-3</v>
      </c>
      <c r="P49" s="16">
        <f>SUM(Table13[[#This Row],[Residential (16,23,53)]:[Contracts]])</f>
        <v>0.99999999999999989</v>
      </c>
      <c r="S49" s="170">
        <v>0.81401798482740428</v>
      </c>
      <c r="T49" s="170">
        <v>0.14792520873241144</v>
      </c>
      <c r="U49" s="170">
        <v>2.1675147737591442E-2</v>
      </c>
      <c r="V49" s="170">
        <v>8.3697580518314225E-3</v>
      </c>
      <c r="W49" s="170">
        <v>1.4086895144600697E-3</v>
      </c>
      <c r="X49" s="170">
        <v>4.7315867281589544E-3</v>
      </c>
      <c r="Y49" s="170">
        <v>4.5243423945697279E-4</v>
      </c>
      <c r="Z49" s="170">
        <v>1.4191901686852659E-3</v>
      </c>
      <c r="AA49" s="171">
        <f t="shared" si="3"/>
        <v>0.99999999999999989</v>
      </c>
    </row>
    <row r="50" spans="1:27" ht="15.75" x14ac:dyDescent="0.25">
      <c r="A50" s="161">
        <f>A48+1</f>
        <v>46</v>
      </c>
      <c r="B50" s="3" t="s">
        <v>599</v>
      </c>
      <c r="C50" s="2" t="s">
        <v>700</v>
      </c>
      <c r="D50" s="2" t="s">
        <v>701</v>
      </c>
      <c r="E50" s="2" t="s">
        <v>602</v>
      </c>
      <c r="F50" s="2" t="s">
        <v>603</v>
      </c>
      <c r="G50" s="2" t="s">
        <v>583</v>
      </c>
      <c r="H50" s="111">
        <f t="shared" ref="H50:O51" si="6">S50</f>
        <v>0</v>
      </c>
      <c r="I50" s="111">
        <f t="shared" si="6"/>
        <v>0</v>
      </c>
      <c r="J50" s="111">
        <f t="shared" si="6"/>
        <v>0</v>
      </c>
      <c r="K50" s="111">
        <f t="shared" si="6"/>
        <v>0</v>
      </c>
      <c r="L50" s="111">
        <f t="shared" si="6"/>
        <v>0</v>
      </c>
      <c r="M50" s="111">
        <f t="shared" si="6"/>
        <v>0</v>
      </c>
      <c r="N50" s="111">
        <f t="shared" si="6"/>
        <v>1</v>
      </c>
      <c r="O50" s="111">
        <f t="shared" si="6"/>
        <v>0</v>
      </c>
      <c r="P50" s="16">
        <f>SUM(H50:O50)</f>
        <v>1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1</v>
      </c>
      <c r="Z50" s="170">
        <v>0</v>
      </c>
      <c r="AA50" s="171">
        <f t="shared" ref="AA50:AA51" si="7">SUM(S50:Z50)</f>
        <v>1</v>
      </c>
    </row>
    <row r="51" spans="1:27" ht="15.75" x14ac:dyDescent="0.25">
      <c r="A51" s="161">
        <v>47</v>
      </c>
      <c r="B51" s="172" t="s">
        <v>599</v>
      </c>
      <c r="C51" s="173" t="s">
        <v>702</v>
      </c>
      <c r="D51" s="173" t="s">
        <v>703</v>
      </c>
      <c r="E51" s="173" t="s">
        <v>602</v>
      </c>
      <c r="F51" s="173" t="s">
        <v>603</v>
      </c>
      <c r="G51" s="173" t="s">
        <v>612</v>
      </c>
      <c r="H51" s="174">
        <f t="shared" si="6"/>
        <v>0.64185661391632332</v>
      </c>
      <c r="I51" s="174">
        <f t="shared" si="6"/>
        <v>0.24767890513432508</v>
      </c>
      <c r="J51" s="174">
        <f t="shared" si="6"/>
        <v>6.7939085404908672E-2</v>
      </c>
      <c r="K51" s="174">
        <f t="shared" si="6"/>
        <v>2.3919645941980008E-2</v>
      </c>
      <c r="L51" s="174">
        <f t="shared" si="6"/>
        <v>2.1375932193471092E-3</v>
      </c>
      <c r="M51" s="174">
        <f t="shared" si="6"/>
        <v>1.5493858702788115E-2</v>
      </c>
      <c r="N51" s="174">
        <f t="shared" si="6"/>
        <v>0</v>
      </c>
      <c r="O51" s="174">
        <f t="shared" si="6"/>
        <v>9.7429768032764659E-4</v>
      </c>
      <c r="P51" s="175">
        <f>SUM(H51:O51)</f>
        <v>1</v>
      </c>
      <c r="S51" s="170">
        <v>0.64185661391632332</v>
      </c>
      <c r="T51" s="170">
        <v>0.24767890513432508</v>
      </c>
      <c r="U51" s="170">
        <v>6.7939085404908672E-2</v>
      </c>
      <c r="V51" s="170">
        <v>2.3919645941980008E-2</v>
      </c>
      <c r="W51" s="170">
        <v>2.1375932193471092E-3</v>
      </c>
      <c r="X51" s="170">
        <v>1.5493858702788115E-2</v>
      </c>
      <c r="Y51" s="170">
        <v>0</v>
      </c>
      <c r="Z51" s="170">
        <v>9.7429768032764659E-4</v>
      </c>
      <c r="AA51" s="171">
        <f t="shared" si="7"/>
        <v>1</v>
      </c>
    </row>
  </sheetData>
  <mergeCells count="1">
    <mergeCell ref="A1:B1"/>
  </mergeCells>
  <pageMargins left="0.7" right="0.7" top="0.75" bottom="0.75" header="0.3" footer="0.3"/>
  <pageSetup scale="52" orientation="landscape" horizontalDpi="1200" verticalDpi="1200" r:id="rId1"/>
  <colBreaks count="1" manualBreakCount="1">
    <brk id="6" max="1048575" man="1"/>
  </col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ECF7-3F5E-4CC6-8F97-210FB4FBDD5A}">
  <dimension ref="A1:N117"/>
  <sheetViews>
    <sheetView zoomScale="80" zoomScaleNormal="80" workbookViewId="0">
      <pane xSplit="2" ySplit="11" topLeftCell="C98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8.5703125" defaultRowHeight="15.75" outlineLevelRow="1" x14ac:dyDescent="0.25"/>
  <cols>
    <col min="1" max="1" width="8.5703125" style="2"/>
    <col min="2" max="2" width="8.5703125" style="2" bestFit="1" customWidth="1"/>
    <col min="3" max="3" width="9.5703125" style="2" bestFit="1" customWidth="1"/>
    <col min="4" max="4" width="22.5703125" style="2" bestFit="1" customWidth="1"/>
    <col min="5" max="5" width="45.5703125" style="2" bestFit="1" customWidth="1"/>
    <col min="6" max="6" width="17" style="2" customWidth="1"/>
    <col min="7" max="7" width="19.42578125" style="2" bestFit="1" customWidth="1"/>
    <col min="8" max="8" width="24.42578125" style="2" bestFit="1" customWidth="1"/>
    <col min="9" max="9" width="8.5703125" style="2"/>
    <col min="10" max="10" width="20.5703125" style="2" bestFit="1" customWidth="1"/>
    <col min="11" max="11" width="10.42578125" style="2" customWidth="1"/>
    <col min="12" max="12" width="19.42578125" style="31" customWidth="1"/>
    <col min="13" max="13" width="16.42578125" style="2" bestFit="1" customWidth="1"/>
    <col min="14" max="14" width="17.42578125" style="2" bestFit="1" customWidth="1"/>
    <col min="15" max="16384" width="8.5703125" style="2"/>
  </cols>
  <sheetData>
    <row r="1" spans="1:14" x14ac:dyDescent="0.25">
      <c r="A1" s="250" t="s">
        <v>13</v>
      </c>
      <c r="B1" s="250"/>
      <c r="C1" s="250"/>
      <c r="D1" s="250"/>
      <c r="E1" s="7" t="s">
        <v>14</v>
      </c>
    </row>
    <row r="2" spans="1:14" ht="26.25" x14ac:dyDescent="0.4">
      <c r="B2" s="251" t="s">
        <v>513</v>
      </c>
      <c r="C2" s="251"/>
      <c r="D2" s="251"/>
      <c r="E2" s="251"/>
      <c r="F2" s="251"/>
      <c r="G2" s="251"/>
      <c r="H2" s="251"/>
      <c r="L2" s="2"/>
    </row>
    <row r="3" spans="1:14" hidden="1" outlineLevel="1" x14ac:dyDescent="0.25">
      <c r="L3" s="2"/>
    </row>
    <row r="4" spans="1:14" hidden="1" outlineLevel="1" x14ac:dyDescent="0.25">
      <c r="C4" s="263" t="s">
        <v>514</v>
      </c>
      <c r="D4" s="263"/>
      <c r="E4" s="263"/>
      <c r="F4" s="263"/>
      <c r="G4" s="263"/>
      <c r="H4" s="263"/>
    </row>
    <row r="5" spans="1:14" hidden="1" outlineLevel="1" x14ac:dyDescent="0.25">
      <c r="C5" s="265" t="s">
        <v>515</v>
      </c>
      <c r="D5" s="265"/>
      <c r="E5" s="265"/>
      <c r="F5" s="265"/>
      <c r="G5" s="265"/>
      <c r="H5" s="265"/>
    </row>
    <row r="6" spans="1:14" hidden="1" outlineLevel="1" x14ac:dyDescent="0.25">
      <c r="C6" s="265" t="s">
        <v>516</v>
      </c>
      <c r="D6" s="265"/>
      <c r="E6" s="265"/>
      <c r="F6" s="265"/>
      <c r="G6" s="265"/>
      <c r="H6" s="265"/>
    </row>
    <row r="7" spans="1:14" hidden="1" outlineLevel="1" x14ac:dyDescent="0.25">
      <c r="C7" s="265" t="s">
        <v>517</v>
      </c>
      <c r="D7" s="265"/>
      <c r="E7" s="265" t="s">
        <v>518</v>
      </c>
      <c r="F7" s="265"/>
      <c r="G7" s="265"/>
      <c r="H7" s="265"/>
    </row>
    <row r="8" spans="1:14" hidden="1" outlineLevel="1" x14ac:dyDescent="0.25">
      <c r="C8" s="262" t="s">
        <v>519</v>
      </c>
      <c r="D8" s="262"/>
      <c r="E8" s="262"/>
      <c r="F8" s="262"/>
      <c r="G8" s="262"/>
      <c r="H8" s="262"/>
    </row>
    <row r="9" spans="1:14" collapsed="1" x14ac:dyDescent="0.25">
      <c r="C9" s="114"/>
      <c r="D9" s="114"/>
      <c r="E9" s="114"/>
      <c r="F9" s="114"/>
      <c r="G9" s="114"/>
      <c r="H9" s="114"/>
      <c r="L9" s="2"/>
    </row>
    <row r="10" spans="1:14" x14ac:dyDescent="0.25">
      <c r="B10" s="12" t="s">
        <v>18</v>
      </c>
      <c r="C10" s="112" t="s">
        <v>19</v>
      </c>
      <c r="D10" s="112" t="s">
        <v>20</v>
      </c>
      <c r="E10" s="112" t="s">
        <v>520</v>
      </c>
      <c r="F10" s="115" t="s">
        <v>521</v>
      </c>
      <c r="G10" s="115" t="s">
        <v>522</v>
      </c>
      <c r="H10" s="112" t="s">
        <v>523</v>
      </c>
      <c r="I10" s="12" t="s">
        <v>524</v>
      </c>
      <c r="J10" s="12" t="s">
        <v>525</v>
      </c>
    </row>
    <row r="11" spans="1:14" x14ac:dyDescent="0.25">
      <c r="C11" s="263" t="s">
        <v>526</v>
      </c>
      <c r="D11" s="263"/>
      <c r="E11" s="263"/>
      <c r="F11" s="263"/>
      <c r="G11" s="263"/>
      <c r="H11" s="263"/>
    </row>
    <row r="12" spans="1:14" x14ac:dyDescent="0.25">
      <c r="C12" s="101"/>
      <c r="D12" s="101"/>
      <c r="E12" s="101"/>
      <c r="F12" s="264" t="s">
        <v>527</v>
      </c>
      <c r="G12" s="264"/>
      <c r="H12" s="264"/>
      <c r="I12" s="264"/>
    </row>
    <row r="13" spans="1:14" x14ac:dyDescent="0.25">
      <c r="B13" s="117" t="s">
        <v>23</v>
      </c>
      <c r="C13" s="118" t="s">
        <v>528</v>
      </c>
      <c r="D13" s="118" t="s">
        <v>529</v>
      </c>
      <c r="E13" s="119" t="s">
        <v>530</v>
      </c>
      <c r="F13" s="116" t="s">
        <v>531</v>
      </c>
      <c r="G13" s="116" t="s">
        <v>532</v>
      </c>
      <c r="H13" s="116" t="s">
        <v>533</v>
      </c>
      <c r="I13" s="120" t="s">
        <v>512</v>
      </c>
      <c r="J13" s="120" t="s">
        <v>534</v>
      </c>
      <c r="L13" s="121"/>
      <c r="M13" s="113"/>
      <c r="N13" s="101"/>
    </row>
    <row r="14" spans="1:14" x14ac:dyDescent="0.25">
      <c r="B14" s="1">
        <v>1</v>
      </c>
      <c r="C14" s="31">
        <v>11.01</v>
      </c>
      <c r="D14" s="122" t="s">
        <v>535</v>
      </c>
      <c r="E14" s="123" t="s">
        <v>26</v>
      </c>
      <c r="F14" s="124">
        <v>32253615.866947755</v>
      </c>
      <c r="G14" s="125">
        <v>0</v>
      </c>
      <c r="H14" s="124">
        <f>-(F14-(G14*$I$14))/$J$14</f>
        <v>-42764598.153237551</v>
      </c>
      <c r="I14" s="111">
        <v>7.2399999999999992E-2</v>
      </c>
      <c r="J14" s="2">
        <v>0.75421300000000002</v>
      </c>
    </row>
    <row r="15" spans="1:14" x14ac:dyDescent="0.25">
      <c r="B15" s="1">
        <f>B14+1</f>
        <v>2</v>
      </c>
      <c r="C15" s="31">
        <v>11.02</v>
      </c>
      <c r="D15" s="122"/>
      <c r="E15" s="123" t="s">
        <v>27</v>
      </c>
      <c r="F15" s="126">
        <v>2084412.2876832485</v>
      </c>
      <c r="G15" s="127">
        <v>0</v>
      </c>
      <c r="H15" s="124">
        <f t="shared" ref="H15:H53" si="0">-(F15-(G15*$I$14))/$J$14</f>
        <v>-2763691.8054757058</v>
      </c>
    </row>
    <row r="16" spans="1:14" x14ac:dyDescent="0.25">
      <c r="B16" s="1">
        <f t="shared" ref="B16:B56" si="1">B15+1</f>
        <v>3</v>
      </c>
      <c r="C16" s="31">
        <v>11.03</v>
      </c>
      <c r="D16" s="122"/>
      <c r="E16" s="123" t="s">
        <v>28</v>
      </c>
      <c r="F16" s="126">
        <v>-68328.809286971111</v>
      </c>
      <c r="G16" s="128">
        <v>0</v>
      </c>
      <c r="H16" s="124">
        <f t="shared" si="0"/>
        <v>90596.170162767157</v>
      </c>
    </row>
    <row r="17" spans="2:8" x14ac:dyDescent="0.25">
      <c r="B17" s="1">
        <f t="shared" si="1"/>
        <v>4</v>
      </c>
      <c r="C17" s="31">
        <v>11.04</v>
      </c>
      <c r="D17" s="122"/>
      <c r="E17" s="123" t="s">
        <v>29</v>
      </c>
      <c r="F17" s="126">
        <v>-2391601.7753268979</v>
      </c>
      <c r="G17" s="126">
        <v>0</v>
      </c>
      <c r="H17" s="124">
        <f t="shared" si="0"/>
        <v>3170989.8600619426</v>
      </c>
    </row>
    <row r="18" spans="2:8" x14ac:dyDescent="0.25">
      <c r="B18" s="1">
        <f t="shared" si="1"/>
        <v>5</v>
      </c>
      <c r="C18" s="31">
        <v>11.049999999999999</v>
      </c>
      <c r="D18" s="122"/>
      <c r="E18" s="123" t="s">
        <v>30</v>
      </c>
      <c r="F18" s="126">
        <v>16074542.57656165</v>
      </c>
      <c r="G18" s="126">
        <v>0</v>
      </c>
      <c r="H18" s="124">
        <f t="shared" si="0"/>
        <v>-21313001.203322735</v>
      </c>
    </row>
    <row r="19" spans="2:8" x14ac:dyDescent="0.25">
      <c r="B19" s="1">
        <f t="shared" si="1"/>
        <v>6</v>
      </c>
      <c r="C19" s="31">
        <v>11.059999999999999</v>
      </c>
      <c r="D19" s="122"/>
      <c r="E19" s="123" t="s">
        <v>31</v>
      </c>
      <c r="F19" s="126">
        <v>213041.17074922178</v>
      </c>
      <c r="G19" s="128">
        <v>0</v>
      </c>
      <c r="H19" s="124">
        <f t="shared" si="0"/>
        <v>-282468.17642923386</v>
      </c>
    </row>
    <row r="20" spans="2:8" x14ac:dyDescent="0.25">
      <c r="B20" s="1">
        <f t="shared" si="1"/>
        <v>7</v>
      </c>
      <c r="C20" s="31">
        <v>11.069999999999999</v>
      </c>
      <c r="D20" s="122"/>
      <c r="E20" s="123" t="s">
        <v>32</v>
      </c>
      <c r="F20" s="126">
        <v>-183413.51902969996</v>
      </c>
      <c r="G20" s="126">
        <v>0</v>
      </c>
      <c r="H20" s="124">
        <f t="shared" si="0"/>
        <v>243185.30578192096</v>
      </c>
    </row>
    <row r="21" spans="2:8" x14ac:dyDescent="0.25">
      <c r="B21" s="1">
        <f t="shared" si="1"/>
        <v>8</v>
      </c>
      <c r="C21" s="31">
        <v>11.079999999999998</v>
      </c>
      <c r="D21" s="122"/>
      <c r="E21" s="123" t="s">
        <v>33</v>
      </c>
      <c r="F21" s="126">
        <v>-678.41161519914863</v>
      </c>
      <c r="G21" s="126">
        <v>0</v>
      </c>
      <c r="H21" s="124">
        <f t="shared" si="0"/>
        <v>899.49605111440485</v>
      </c>
    </row>
    <row r="22" spans="2:8" x14ac:dyDescent="0.25">
      <c r="B22" s="1">
        <f t="shared" si="1"/>
        <v>9</v>
      </c>
      <c r="C22" s="31">
        <v>11.089999999999998</v>
      </c>
      <c r="D22" s="122"/>
      <c r="E22" s="123" t="s">
        <v>34</v>
      </c>
      <c r="F22" s="126">
        <v>13658.449104713156</v>
      </c>
      <c r="G22" s="126">
        <v>0</v>
      </c>
      <c r="H22" s="124">
        <f t="shared" si="0"/>
        <v>-18109.53816059012</v>
      </c>
    </row>
    <row r="23" spans="2:8" x14ac:dyDescent="0.25">
      <c r="B23" s="1">
        <f t="shared" si="1"/>
        <v>10</v>
      </c>
      <c r="C23" s="31">
        <v>11.099999999999998</v>
      </c>
      <c r="D23" s="122"/>
      <c r="E23" s="123" t="s">
        <v>35</v>
      </c>
      <c r="F23" s="126">
        <v>18993.65433911428</v>
      </c>
      <c r="G23" s="126">
        <v>0</v>
      </c>
      <c r="H23" s="124">
        <f t="shared" si="0"/>
        <v>-25183.408850171345</v>
      </c>
    </row>
    <row r="24" spans="2:8" x14ac:dyDescent="0.25">
      <c r="B24" s="1">
        <f t="shared" si="1"/>
        <v>11</v>
      </c>
      <c r="C24" s="31">
        <v>11.109999999999998</v>
      </c>
      <c r="D24" s="122"/>
      <c r="E24" s="123" t="s">
        <v>36</v>
      </c>
      <c r="F24" s="126">
        <v>1105216.2454017457</v>
      </c>
      <c r="G24" s="126">
        <v>0</v>
      </c>
      <c r="H24" s="124">
        <f t="shared" si="0"/>
        <v>-1465390.0760153241</v>
      </c>
    </row>
    <row r="25" spans="2:8" x14ac:dyDescent="0.25">
      <c r="B25" s="1">
        <f t="shared" si="1"/>
        <v>12</v>
      </c>
      <c r="C25" s="31">
        <v>11.119999999999997</v>
      </c>
      <c r="D25" s="122"/>
      <c r="E25" s="123" t="s">
        <v>37</v>
      </c>
      <c r="F25" s="126">
        <v>-151116.36784572125</v>
      </c>
      <c r="G25" s="126">
        <v>0</v>
      </c>
      <c r="H25" s="124">
        <f t="shared" si="0"/>
        <v>200362.98478774729</v>
      </c>
    </row>
    <row r="26" spans="2:8" x14ac:dyDescent="0.25">
      <c r="B26" s="1">
        <f t="shared" si="1"/>
        <v>13</v>
      </c>
      <c r="C26" s="31">
        <v>11.129999999999997</v>
      </c>
      <c r="D26" s="122"/>
      <c r="E26" s="123" t="s">
        <v>38</v>
      </c>
      <c r="F26" s="126">
        <v>-30503.742766919091</v>
      </c>
      <c r="G26" s="126">
        <v>0</v>
      </c>
      <c r="H26" s="124">
        <f t="shared" si="0"/>
        <v>40444.466970098751</v>
      </c>
    </row>
    <row r="27" spans="2:8" x14ac:dyDescent="0.25">
      <c r="B27" s="1">
        <f t="shared" si="1"/>
        <v>14</v>
      </c>
      <c r="C27" s="31">
        <v>11.139999999999997</v>
      </c>
      <c r="D27" s="122"/>
      <c r="E27" s="123" t="s">
        <v>39</v>
      </c>
      <c r="F27" s="126">
        <v>-435005.0623120963</v>
      </c>
      <c r="G27" s="126">
        <v>0</v>
      </c>
      <c r="H27" s="124">
        <f t="shared" si="0"/>
        <v>576766.85805216338</v>
      </c>
    </row>
    <row r="28" spans="2:8" x14ac:dyDescent="0.25">
      <c r="B28" s="1">
        <f t="shared" si="1"/>
        <v>15</v>
      </c>
      <c r="C28" s="31">
        <v>11.149999999999997</v>
      </c>
      <c r="D28" s="122"/>
      <c r="E28" s="123" t="s">
        <v>40</v>
      </c>
      <c r="F28" s="126">
        <v>-778045.66996666696</v>
      </c>
      <c r="G28" s="126">
        <v>0</v>
      </c>
      <c r="H28" s="124">
        <f t="shared" si="0"/>
        <v>1031599.388987815</v>
      </c>
    </row>
    <row r="29" spans="2:8" x14ac:dyDescent="0.25">
      <c r="B29" s="1">
        <f t="shared" si="1"/>
        <v>16</v>
      </c>
      <c r="C29" s="31">
        <v>11.159999999999997</v>
      </c>
      <c r="D29" s="122"/>
      <c r="E29" s="123" t="s">
        <v>41</v>
      </c>
      <c r="F29" s="126">
        <v>13098.494505843493</v>
      </c>
      <c r="G29" s="126">
        <v>0</v>
      </c>
      <c r="H29" s="124">
        <f t="shared" si="0"/>
        <v>-17367.102537139366</v>
      </c>
    </row>
    <row r="30" spans="2:8" x14ac:dyDescent="0.25">
      <c r="B30" s="1">
        <f t="shared" si="1"/>
        <v>17</v>
      </c>
      <c r="C30" s="31">
        <v>11.169999999999996</v>
      </c>
      <c r="D30" s="122"/>
      <c r="E30" s="123" t="s">
        <v>42</v>
      </c>
      <c r="F30" s="126">
        <v>-1117190.4516966809</v>
      </c>
      <c r="G30" s="126">
        <v>0</v>
      </c>
      <c r="H30" s="124">
        <f t="shared" si="0"/>
        <v>1481266.5012359649</v>
      </c>
    </row>
    <row r="31" spans="2:8" x14ac:dyDescent="0.25">
      <c r="B31" s="1">
        <f t="shared" si="1"/>
        <v>18</v>
      </c>
      <c r="C31" s="31">
        <v>11.179999999999996</v>
      </c>
      <c r="D31" s="122"/>
      <c r="E31" s="123" t="s">
        <v>43</v>
      </c>
      <c r="F31" s="126">
        <v>-2924834.9278341187</v>
      </c>
      <c r="G31" s="126">
        <v>0</v>
      </c>
      <c r="H31" s="124">
        <f t="shared" si="0"/>
        <v>3877995.908097737</v>
      </c>
    </row>
    <row r="32" spans="2:8" x14ac:dyDescent="0.25">
      <c r="B32" s="1">
        <f t="shared" si="1"/>
        <v>19</v>
      </c>
      <c r="C32" s="31">
        <v>11.189999999999996</v>
      </c>
      <c r="D32" s="122"/>
      <c r="E32" s="123" t="s">
        <v>44</v>
      </c>
      <c r="F32" s="126">
        <v>0</v>
      </c>
      <c r="G32" s="126">
        <v>50455434.08197882</v>
      </c>
      <c r="H32" s="124">
        <f t="shared" si="0"/>
        <v>4843424.1090186276</v>
      </c>
    </row>
    <row r="33" spans="2:13" x14ac:dyDescent="0.25">
      <c r="B33" s="1">
        <f t="shared" si="1"/>
        <v>20</v>
      </c>
      <c r="C33" s="31">
        <v>11.199999999999996</v>
      </c>
      <c r="D33" s="122"/>
      <c r="E33" s="123" t="s">
        <v>45</v>
      </c>
      <c r="F33" s="126">
        <v>-6824350.6486590765</v>
      </c>
      <c r="G33" s="126">
        <v>-6824350.6486591194</v>
      </c>
      <c r="H33" s="124">
        <f t="shared" si="0"/>
        <v>8393209.4271726366</v>
      </c>
    </row>
    <row r="34" spans="2:13" x14ac:dyDescent="0.25">
      <c r="B34" s="1">
        <f t="shared" si="1"/>
        <v>21</v>
      </c>
      <c r="C34" s="31">
        <v>11.209999999999996</v>
      </c>
      <c r="D34" s="122"/>
      <c r="E34" s="123" t="s">
        <v>46</v>
      </c>
      <c r="F34" s="126">
        <v>14420.256752399737</v>
      </c>
      <c r="G34" s="126">
        <v>0</v>
      </c>
      <c r="H34" s="124">
        <f t="shared" si="0"/>
        <v>-19119.607793023639</v>
      </c>
    </row>
    <row r="35" spans="2:13" x14ac:dyDescent="0.25">
      <c r="B35" s="1">
        <f t="shared" si="1"/>
        <v>22</v>
      </c>
      <c r="C35" s="31">
        <v>11.219999999999995</v>
      </c>
      <c r="D35" s="122"/>
      <c r="E35" s="123" t="s">
        <v>47</v>
      </c>
      <c r="F35" s="126">
        <v>0</v>
      </c>
      <c r="G35" s="126">
        <v>0</v>
      </c>
      <c r="H35" s="124">
        <f t="shared" si="0"/>
        <v>0</v>
      </c>
    </row>
    <row r="36" spans="2:13" x14ac:dyDescent="0.25">
      <c r="B36" s="1">
        <f t="shared" si="1"/>
        <v>23</v>
      </c>
      <c r="C36" s="31">
        <v>11.229999999999995</v>
      </c>
      <c r="D36" s="122"/>
      <c r="E36" s="123" t="s">
        <v>48</v>
      </c>
      <c r="F36" s="126">
        <v>0</v>
      </c>
      <c r="G36" s="126">
        <v>0</v>
      </c>
      <c r="H36" s="124">
        <f t="shared" si="0"/>
        <v>0</v>
      </c>
    </row>
    <row r="37" spans="2:13" x14ac:dyDescent="0.25">
      <c r="B37" s="1">
        <f t="shared" si="1"/>
        <v>24</v>
      </c>
      <c r="C37" s="31">
        <v>11.239999999999995</v>
      </c>
      <c r="D37" s="122"/>
      <c r="E37" s="123" t="s">
        <v>49</v>
      </c>
      <c r="F37" s="126">
        <v>-2899321.94739606</v>
      </c>
      <c r="G37" s="126">
        <v>-57834387.276298791</v>
      </c>
      <c r="H37" s="124">
        <f t="shared" si="0"/>
        <v>-1707591.4780147942</v>
      </c>
    </row>
    <row r="38" spans="2:13" x14ac:dyDescent="0.25">
      <c r="B38" s="1">
        <f t="shared" si="1"/>
        <v>25</v>
      </c>
      <c r="C38" s="31">
        <v>11.249999999999995</v>
      </c>
      <c r="D38" s="122"/>
      <c r="E38" s="123" t="s">
        <v>50</v>
      </c>
      <c r="F38" s="126">
        <v>-267705.11489864736</v>
      </c>
      <c r="G38" s="126">
        <v>0</v>
      </c>
      <c r="H38" s="124">
        <f t="shared" si="0"/>
        <v>354946.30150719668</v>
      </c>
    </row>
    <row r="39" spans="2:13" x14ac:dyDescent="0.25">
      <c r="B39" s="1">
        <f t="shared" si="1"/>
        <v>26</v>
      </c>
      <c r="C39" s="31">
        <v>11.259999999999994</v>
      </c>
      <c r="D39" s="122"/>
      <c r="E39" s="123" t="s">
        <v>51</v>
      </c>
      <c r="F39" s="126">
        <v>0</v>
      </c>
      <c r="G39" s="126">
        <v>0</v>
      </c>
      <c r="H39" s="124">
        <f t="shared" si="0"/>
        <v>0</v>
      </c>
    </row>
    <row r="40" spans="2:13" x14ac:dyDescent="0.25">
      <c r="B40" s="1">
        <f t="shared" si="1"/>
        <v>27</v>
      </c>
      <c r="C40" s="31">
        <v>11.269999999999994</v>
      </c>
      <c r="D40" s="122"/>
      <c r="E40" s="123" t="s">
        <v>52</v>
      </c>
      <c r="F40" s="126">
        <v>0</v>
      </c>
      <c r="G40" s="126">
        <v>0</v>
      </c>
      <c r="H40" s="124">
        <f t="shared" si="0"/>
        <v>0</v>
      </c>
    </row>
    <row r="41" spans="2:13" x14ac:dyDescent="0.25">
      <c r="B41" s="1">
        <f t="shared" si="1"/>
        <v>28</v>
      </c>
      <c r="C41" s="31">
        <v>11.45</v>
      </c>
      <c r="D41" s="122"/>
      <c r="E41" s="123" t="s">
        <v>53</v>
      </c>
      <c r="F41" s="126">
        <v>0</v>
      </c>
      <c r="G41" s="126">
        <v>0</v>
      </c>
      <c r="H41" s="124">
        <f t="shared" si="0"/>
        <v>0</v>
      </c>
    </row>
    <row r="42" spans="2:13" x14ac:dyDescent="0.25">
      <c r="B42" s="1">
        <f t="shared" si="1"/>
        <v>29</v>
      </c>
      <c r="C42" s="31">
        <v>11.479999999999999</v>
      </c>
      <c r="D42" s="122"/>
      <c r="E42" s="123" t="s">
        <v>54</v>
      </c>
      <c r="F42" s="126">
        <v>0</v>
      </c>
      <c r="G42" s="126">
        <v>0</v>
      </c>
      <c r="H42" s="124">
        <f t="shared" si="0"/>
        <v>0</v>
      </c>
    </row>
    <row r="43" spans="2:13" x14ac:dyDescent="0.25">
      <c r="B43" s="1">
        <f t="shared" si="1"/>
        <v>30</v>
      </c>
      <c r="C43" s="31">
        <v>11.489999999999998</v>
      </c>
      <c r="D43" s="122"/>
      <c r="E43" s="123" t="s">
        <v>55</v>
      </c>
      <c r="F43" s="126">
        <v>0</v>
      </c>
      <c r="G43" s="126">
        <v>0</v>
      </c>
      <c r="H43" s="124">
        <f t="shared" si="0"/>
        <v>0</v>
      </c>
    </row>
    <row r="44" spans="2:13" x14ac:dyDescent="0.25">
      <c r="B44" s="1">
        <f t="shared" si="1"/>
        <v>31</v>
      </c>
      <c r="C44" s="31">
        <v>11.499999999999998</v>
      </c>
      <c r="D44" s="122"/>
      <c r="E44" s="123" t="s">
        <v>56</v>
      </c>
      <c r="F44" s="126">
        <v>0</v>
      </c>
      <c r="G44" s="126">
        <v>0</v>
      </c>
      <c r="H44" s="124">
        <f t="shared" si="0"/>
        <v>0</v>
      </c>
    </row>
    <row r="45" spans="2:13" x14ac:dyDescent="0.25">
      <c r="B45" s="1">
        <f t="shared" si="1"/>
        <v>32</v>
      </c>
      <c r="C45" s="129"/>
      <c r="D45" s="129"/>
      <c r="E45" s="123" t="s">
        <v>57</v>
      </c>
      <c r="F45" s="130">
        <v>0</v>
      </c>
      <c r="G45" s="130">
        <v>0</v>
      </c>
      <c r="H45" s="124">
        <f t="shared" si="0"/>
        <v>0</v>
      </c>
      <c r="L45" s="2"/>
    </row>
    <row r="46" spans="2:13" x14ac:dyDescent="0.25">
      <c r="B46" s="1">
        <f t="shared" si="1"/>
        <v>33</v>
      </c>
      <c r="C46" s="129"/>
      <c r="D46" s="129"/>
      <c r="E46" s="123" t="s">
        <v>58</v>
      </c>
      <c r="F46" s="126">
        <v>-1702914.1352699972</v>
      </c>
      <c r="G46" s="130">
        <v>0</v>
      </c>
      <c r="H46" s="124">
        <f t="shared" si="0"/>
        <v>2257868.9776893225</v>
      </c>
      <c r="K46" s="131"/>
      <c r="L46" s="132"/>
      <c r="M46" s="133"/>
    </row>
    <row r="47" spans="2:13" x14ac:dyDescent="0.25">
      <c r="B47" s="1">
        <f t="shared" si="1"/>
        <v>34</v>
      </c>
      <c r="C47" s="129"/>
      <c r="D47" s="129"/>
      <c r="E47" s="123" t="s">
        <v>59</v>
      </c>
      <c r="F47" s="126">
        <v>-1275792.7171000002</v>
      </c>
      <c r="G47" s="130">
        <v>0</v>
      </c>
      <c r="H47" s="124">
        <f t="shared" si="0"/>
        <v>1691554.9282497123</v>
      </c>
      <c r="K47" s="131"/>
      <c r="L47" s="132"/>
      <c r="M47" s="133"/>
    </row>
    <row r="48" spans="2:13" x14ac:dyDescent="0.25">
      <c r="B48" s="1">
        <f t="shared" si="1"/>
        <v>35</v>
      </c>
      <c r="C48" s="129"/>
      <c r="D48" s="129"/>
      <c r="E48" s="123" t="s">
        <v>60</v>
      </c>
      <c r="F48" s="126">
        <v>69091.03</v>
      </c>
      <c r="G48" s="130">
        <v>0</v>
      </c>
      <c r="H48" s="124">
        <f t="shared" si="0"/>
        <v>-91606.787472504453</v>
      </c>
      <c r="K48" s="131"/>
      <c r="L48" s="132"/>
      <c r="M48" s="133"/>
    </row>
    <row r="49" spans="2:13" x14ac:dyDescent="0.25">
      <c r="B49" s="1">
        <f t="shared" si="1"/>
        <v>36</v>
      </c>
      <c r="C49" s="129"/>
      <c r="D49" s="129"/>
      <c r="E49" s="123" t="s">
        <v>536</v>
      </c>
      <c r="F49" s="126">
        <v>0</v>
      </c>
      <c r="G49" s="130">
        <v>0</v>
      </c>
      <c r="H49" s="124">
        <f t="shared" si="0"/>
        <v>0</v>
      </c>
      <c r="K49" s="131"/>
      <c r="L49" s="132"/>
      <c r="M49" s="133"/>
    </row>
    <row r="50" spans="2:13" x14ac:dyDescent="0.25">
      <c r="B50" s="1">
        <f t="shared" si="1"/>
        <v>37</v>
      </c>
      <c r="C50" s="129"/>
      <c r="D50" s="129"/>
      <c r="E50" s="123" t="s">
        <v>61</v>
      </c>
      <c r="F50" s="126">
        <v>0</v>
      </c>
      <c r="G50" s="130">
        <v>0</v>
      </c>
      <c r="H50" s="124">
        <f t="shared" si="0"/>
        <v>0</v>
      </c>
      <c r="K50" s="131"/>
      <c r="L50" s="132"/>
      <c r="M50" s="133"/>
    </row>
    <row r="51" spans="2:13" x14ac:dyDescent="0.25">
      <c r="B51" s="1">
        <f t="shared" si="1"/>
        <v>38</v>
      </c>
      <c r="C51" s="129"/>
      <c r="D51" s="129"/>
      <c r="E51" s="123" t="s">
        <v>62</v>
      </c>
      <c r="F51" s="126">
        <v>0</v>
      </c>
      <c r="G51" s="130">
        <v>0</v>
      </c>
      <c r="H51" s="124">
        <f t="shared" si="0"/>
        <v>0</v>
      </c>
      <c r="K51" s="131"/>
      <c r="L51" s="132"/>
      <c r="M51" s="133"/>
    </row>
    <row r="52" spans="2:13" x14ac:dyDescent="0.25">
      <c r="B52" s="1">
        <f t="shared" si="1"/>
        <v>39</v>
      </c>
      <c r="C52" s="129"/>
      <c r="D52" s="129"/>
      <c r="E52" s="123" t="s">
        <v>63</v>
      </c>
      <c r="F52" s="126">
        <v>0</v>
      </c>
      <c r="G52" s="130">
        <v>0</v>
      </c>
      <c r="H52" s="124">
        <f t="shared" si="0"/>
        <v>0</v>
      </c>
      <c r="K52" s="131"/>
      <c r="L52" s="132"/>
      <c r="M52" s="133"/>
    </row>
    <row r="53" spans="2:13" x14ac:dyDescent="0.25">
      <c r="B53" s="1">
        <f t="shared" si="1"/>
        <v>40</v>
      </c>
      <c r="C53" s="129"/>
      <c r="D53" s="129"/>
      <c r="E53" s="123" t="s">
        <v>64</v>
      </c>
      <c r="F53" s="126">
        <v>662617.10414054128</v>
      </c>
      <c r="G53" s="130">
        <v>-24218047.431628965</v>
      </c>
      <c r="H53" s="124">
        <f t="shared" si="0"/>
        <v>-3203344.0661861808</v>
      </c>
      <c r="K53" s="131" t="s">
        <v>537</v>
      </c>
      <c r="L53" s="132">
        <v>31471903.925181746</v>
      </c>
      <c r="M53" s="133">
        <f>+L53-F56</f>
        <v>9.0000253170728683E-2</v>
      </c>
    </row>
    <row r="54" spans="2:13" x14ac:dyDescent="0.25">
      <c r="B54" s="1">
        <f t="shared" si="1"/>
        <v>41</v>
      </c>
      <c r="C54" s="129"/>
      <c r="D54" s="129"/>
      <c r="E54" s="134"/>
      <c r="F54" s="130"/>
      <c r="G54" s="130"/>
      <c r="H54" s="135"/>
      <c r="K54" s="131"/>
      <c r="L54" s="132"/>
      <c r="M54" s="133"/>
    </row>
    <row r="55" spans="2:13" x14ac:dyDescent="0.25">
      <c r="B55" s="1">
        <f t="shared" si="1"/>
        <v>42</v>
      </c>
      <c r="C55" s="129"/>
      <c r="D55" s="129"/>
      <c r="E55" s="134"/>
      <c r="F55" s="130"/>
      <c r="G55" s="130"/>
      <c r="H55" s="135"/>
      <c r="K55" s="131"/>
      <c r="L55" s="132"/>
      <c r="M55" s="133"/>
    </row>
    <row r="56" spans="2:13" ht="16.5" thickBot="1" x14ac:dyDescent="0.3">
      <c r="B56" s="1">
        <f t="shared" si="1"/>
        <v>43</v>
      </c>
      <c r="C56" s="113"/>
      <c r="D56" s="113"/>
      <c r="E56" s="101" t="s">
        <v>538</v>
      </c>
      <c r="F56" s="136">
        <f>SUM(F14:F53)</f>
        <v>31471903.835181493</v>
      </c>
      <c r="G56" s="136">
        <f>SUM(G14:G53)</f>
        <v>-38421351.274608053</v>
      </c>
      <c r="H56" s="136">
        <f>SUM(H14:H53)</f>
        <v>-45416360.719668172</v>
      </c>
      <c r="I56" s="137"/>
      <c r="K56" s="131" t="s">
        <v>537</v>
      </c>
      <c r="L56" s="132">
        <v>-38421351.274605609</v>
      </c>
      <c r="M56" s="133">
        <f>+L56-G56</f>
        <v>2.4437904357910156E-6</v>
      </c>
    </row>
    <row r="57" spans="2:13" ht="16.5" thickTop="1" x14ac:dyDescent="0.25">
      <c r="C57" s="113"/>
      <c r="D57" s="113"/>
      <c r="E57" s="101"/>
      <c r="F57" s="124"/>
      <c r="G57" s="124"/>
      <c r="H57" s="138"/>
      <c r="K57" s="131"/>
      <c r="L57" s="132"/>
      <c r="M57" s="133"/>
    </row>
    <row r="58" spans="2:13" x14ac:dyDescent="0.25">
      <c r="C58" s="113"/>
      <c r="D58" s="113"/>
      <c r="E58" s="101"/>
      <c r="F58" s="124"/>
      <c r="G58" s="124"/>
      <c r="H58" s="138"/>
    </row>
    <row r="59" spans="2:13" x14ac:dyDescent="0.25">
      <c r="C59" s="263" t="s">
        <v>539</v>
      </c>
      <c r="D59" s="263"/>
      <c r="E59" s="263"/>
      <c r="F59" s="263"/>
      <c r="G59" s="263"/>
      <c r="H59" s="263"/>
    </row>
    <row r="60" spans="2:13" x14ac:dyDescent="0.25">
      <c r="C60" s="101"/>
      <c r="D60" s="101"/>
      <c r="E60" s="101"/>
      <c r="F60" s="264" t="s">
        <v>527</v>
      </c>
      <c r="G60" s="264"/>
      <c r="H60" s="264"/>
      <c r="I60" s="264"/>
    </row>
    <row r="61" spans="2:13" x14ac:dyDescent="0.25">
      <c r="B61" s="117" t="s">
        <v>23</v>
      </c>
      <c r="C61" s="118" t="s">
        <v>528</v>
      </c>
      <c r="D61" s="118" t="s">
        <v>529</v>
      </c>
      <c r="E61" s="119" t="s">
        <v>530</v>
      </c>
      <c r="F61" s="116" t="s">
        <v>531</v>
      </c>
      <c r="G61" s="116" t="s">
        <v>532</v>
      </c>
      <c r="H61" s="116" t="s">
        <v>533</v>
      </c>
      <c r="I61" s="120" t="s">
        <v>512</v>
      </c>
      <c r="J61" s="120" t="s">
        <v>534</v>
      </c>
    </row>
    <row r="62" spans="2:13" x14ac:dyDescent="0.25">
      <c r="B62" s="1">
        <f>B56+1</f>
        <v>44</v>
      </c>
      <c r="C62" s="31">
        <v>11.01</v>
      </c>
      <c r="D62" s="122" t="s">
        <v>540</v>
      </c>
      <c r="E62" s="123" t="s">
        <v>26</v>
      </c>
      <c r="F62" s="124">
        <v>-44024033.448781371</v>
      </c>
      <c r="G62" s="124">
        <v>0</v>
      </c>
      <c r="H62" s="124">
        <f>-(F62-(G62*$I$62))/$J$62</f>
        <v>58370822.895894624</v>
      </c>
      <c r="I62" s="111">
        <v>7.2399999999999992E-2</v>
      </c>
      <c r="J62" s="2">
        <v>0.75421300000000002</v>
      </c>
    </row>
    <row r="63" spans="2:13" x14ac:dyDescent="0.25">
      <c r="B63" s="1">
        <f>B62+1</f>
        <v>45</v>
      </c>
      <c r="C63" s="31">
        <v>11.02</v>
      </c>
      <c r="D63" s="122"/>
      <c r="E63" s="123" t="s">
        <v>27</v>
      </c>
      <c r="F63" s="124">
        <v>0</v>
      </c>
      <c r="G63" s="124">
        <v>0</v>
      </c>
      <c r="H63" s="124">
        <f t="shared" ref="H63:H99" si="2">-(F63-(G63*$I$62))/$J$62</f>
        <v>0</v>
      </c>
      <c r="L63" s="139"/>
    </row>
    <row r="64" spans="2:13" x14ac:dyDescent="0.25">
      <c r="B64" s="1">
        <f t="shared" ref="B64:B107" si="3">B63+1</f>
        <v>46</v>
      </c>
      <c r="C64" s="31">
        <v>11.03</v>
      </c>
      <c r="D64" s="122"/>
      <c r="E64" s="123" t="s">
        <v>28</v>
      </c>
      <c r="F64" s="124">
        <v>-17690711.461626638</v>
      </c>
      <c r="G64" s="124">
        <v>0</v>
      </c>
      <c r="H64" s="124">
        <f t="shared" si="2"/>
        <v>23455855.920842834</v>
      </c>
    </row>
    <row r="65" spans="2:8" x14ac:dyDescent="0.25">
      <c r="B65" s="1">
        <f t="shared" si="3"/>
        <v>47</v>
      </c>
      <c r="C65" s="31">
        <v>11.04</v>
      </c>
      <c r="D65" s="122"/>
      <c r="E65" s="123" t="s">
        <v>29</v>
      </c>
      <c r="F65" s="124">
        <v>133104.75165847223</v>
      </c>
      <c r="G65" s="124">
        <v>0</v>
      </c>
      <c r="H65" s="124">
        <f t="shared" si="2"/>
        <v>-176481.64597861908</v>
      </c>
    </row>
    <row r="66" spans="2:8" x14ac:dyDescent="0.25">
      <c r="B66" s="1">
        <f t="shared" si="3"/>
        <v>48</v>
      </c>
      <c r="C66" s="31">
        <v>11.049999999999999</v>
      </c>
      <c r="D66" s="122"/>
      <c r="E66" s="123" t="s">
        <v>30</v>
      </c>
      <c r="F66" s="124">
        <v>-596614.66645446536</v>
      </c>
      <c r="G66" s="124">
        <v>0</v>
      </c>
      <c r="H66" s="124">
        <f t="shared" si="2"/>
        <v>791042.67157217569</v>
      </c>
    </row>
    <row r="67" spans="2:8" x14ac:dyDescent="0.25">
      <c r="B67" s="1">
        <f t="shared" si="3"/>
        <v>49</v>
      </c>
      <c r="C67" s="31">
        <v>11.059999999999999</v>
      </c>
      <c r="D67" s="122"/>
      <c r="E67" s="123" t="s">
        <v>31</v>
      </c>
      <c r="F67" s="126">
        <v>0</v>
      </c>
      <c r="G67" s="126">
        <v>0</v>
      </c>
      <c r="H67" s="124">
        <f t="shared" si="2"/>
        <v>0</v>
      </c>
    </row>
    <row r="68" spans="2:8" x14ac:dyDescent="0.25">
      <c r="B68" s="1">
        <f t="shared" si="3"/>
        <v>50</v>
      </c>
      <c r="C68" s="31">
        <v>11.069999999999999</v>
      </c>
      <c r="D68" s="122"/>
      <c r="E68" s="123" t="s">
        <v>32</v>
      </c>
      <c r="F68" s="124">
        <v>0</v>
      </c>
      <c r="G68" s="124">
        <v>0</v>
      </c>
      <c r="H68" s="124">
        <f t="shared" si="2"/>
        <v>0</v>
      </c>
    </row>
    <row r="69" spans="2:8" x14ac:dyDescent="0.25">
      <c r="B69" s="1">
        <f t="shared" si="3"/>
        <v>51</v>
      </c>
      <c r="C69" s="31">
        <v>11.079999999999998</v>
      </c>
      <c r="D69" s="122"/>
      <c r="E69" s="123" t="s">
        <v>33</v>
      </c>
      <c r="F69" s="124">
        <v>0</v>
      </c>
      <c r="G69" s="124">
        <v>0</v>
      </c>
      <c r="H69" s="124">
        <f t="shared" si="2"/>
        <v>0</v>
      </c>
    </row>
    <row r="70" spans="2:8" x14ac:dyDescent="0.25">
      <c r="B70" s="1">
        <f t="shared" si="3"/>
        <v>52</v>
      </c>
      <c r="C70" s="31">
        <v>11.089999999999998</v>
      </c>
      <c r="D70" s="122"/>
      <c r="E70" s="123" t="s">
        <v>34</v>
      </c>
      <c r="F70" s="124">
        <v>-203582.65075738163</v>
      </c>
      <c r="G70" s="124">
        <v>0</v>
      </c>
      <c r="H70" s="124">
        <f t="shared" si="2"/>
        <v>269927.26293153479</v>
      </c>
    </row>
    <row r="71" spans="2:8" x14ac:dyDescent="0.25">
      <c r="B71" s="1">
        <f t="shared" si="3"/>
        <v>53</v>
      </c>
      <c r="C71" s="31">
        <v>11.1</v>
      </c>
      <c r="D71" s="122"/>
      <c r="E71" s="123" t="s">
        <v>35</v>
      </c>
      <c r="F71" s="124">
        <v>0</v>
      </c>
      <c r="G71" s="124">
        <v>0</v>
      </c>
      <c r="H71" s="124">
        <f t="shared" si="2"/>
        <v>0</v>
      </c>
    </row>
    <row r="72" spans="2:8" x14ac:dyDescent="0.25">
      <c r="B72" s="1">
        <f t="shared" si="3"/>
        <v>54</v>
      </c>
      <c r="C72" s="31">
        <v>11.109999999999998</v>
      </c>
      <c r="D72" s="122"/>
      <c r="E72" s="123" t="s">
        <v>36</v>
      </c>
      <c r="F72" s="124">
        <v>-185023.06626937975</v>
      </c>
      <c r="G72" s="124">
        <v>0</v>
      </c>
      <c r="H72" s="124">
        <f t="shared" si="2"/>
        <v>245319.38095654643</v>
      </c>
    </row>
    <row r="73" spans="2:8" x14ac:dyDescent="0.25">
      <c r="B73" s="1">
        <f t="shared" si="3"/>
        <v>55</v>
      </c>
      <c r="C73" s="31">
        <v>11.119999999999997</v>
      </c>
      <c r="D73" s="122"/>
      <c r="E73" s="123" t="s">
        <v>37</v>
      </c>
      <c r="F73" s="124">
        <v>0</v>
      </c>
      <c r="G73" s="124">
        <v>0</v>
      </c>
      <c r="H73" s="124">
        <f t="shared" si="2"/>
        <v>0</v>
      </c>
    </row>
    <row r="74" spans="2:8" x14ac:dyDescent="0.25">
      <c r="B74" s="1">
        <f t="shared" si="3"/>
        <v>56</v>
      </c>
      <c r="C74" s="31">
        <v>11.129999999999997</v>
      </c>
      <c r="D74" s="122"/>
      <c r="E74" s="123" t="s">
        <v>38</v>
      </c>
      <c r="F74" s="124">
        <v>0</v>
      </c>
      <c r="G74" s="124">
        <v>0</v>
      </c>
      <c r="H74" s="124">
        <f t="shared" si="2"/>
        <v>0</v>
      </c>
    </row>
    <row r="75" spans="2:8" x14ac:dyDescent="0.25">
      <c r="B75" s="1">
        <f t="shared" si="3"/>
        <v>57</v>
      </c>
      <c r="C75" s="31">
        <v>11.139999999999997</v>
      </c>
      <c r="D75" s="122"/>
      <c r="E75" s="123" t="s">
        <v>39</v>
      </c>
      <c r="F75" s="124">
        <v>0</v>
      </c>
      <c r="G75" s="124">
        <v>0</v>
      </c>
      <c r="H75" s="124">
        <f t="shared" si="2"/>
        <v>0</v>
      </c>
    </row>
    <row r="76" spans="2:8" x14ac:dyDescent="0.25">
      <c r="B76" s="1">
        <f t="shared" si="3"/>
        <v>58</v>
      </c>
      <c r="C76" s="31">
        <v>11.149999999999997</v>
      </c>
      <c r="D76" s="122"/>
      <c r="E76" s="123" t="s">
        <v>40</v>
      </c>
      <c r="F76" s="124">
        <v>0</v>
      </c>
      <c r="G76" s="124">
        <v>0</v>
      </c>
      <c r="H76" s="124">
        <f t="shared" si="2"/>
        <v>0</v>
      </c>
    </row>
    <row r="77" spans="2:8" x14ac:dyDescent="0.25">
      <c r="B77" s="1">
        <f t="shared" si="3"/>
        <v>59</v>
      </c>
      <c r="C77" s="31">
        <v>11.159999999999997</v>
      </c>
      <c r="D77" s="122"/>
      <c r="E77" s="123" t="s">
        <v>41</v>
      </c>
      <c r="F77" s="124">
        <v>0</v>
      </c>
      <c r="G77" s="124">
        <v>0</v>
      </c>
      <c r="H77" s="124">
        <f t="shared" si="2"/>
        <v>0</v>
      </c>
    </row>
    <row r="78" spans="2:8" x14ac:dyDescent="0.25">
      <c r="B78" s="1">
        <f t="shared" si="3"/>
        <v>60</v>
      </c>
      <c r="C78" s="31">
        <v>11.169999999999996</v>
      </c>
      <c r="D78" s="122"/>
      <c r="E78" s="123" t="s">
        <v>42</v>
      </c>
      <c r="F78" s="124">
        <v>0</v>
      </c>
      <c r="G78" s="124">
        <v>0</v>
      </c>
      <c r="H78" s="124">
        <f t="shared" si="2"/>
        <v>0</v>
      </c>
    </row>
    <row r="79" spans="2:8" x14ac:dyDescent="0.25">
      <c r="B79" s="1">
        <f t="shared" si="3"/>
        <v>61</v>
      </c>
      <c r="C79" s="31">
        <v>11.179999999999996</v>
      </c>
      <c r="D79" s="122"/>
      <c r="E79" s="123" t="s">
        <v>43</v>
      </c>
      <c r="F79" s="124">
        <v>0</v>
      </c>
      <c r="G79" s="124">
        <v>0</v>
      </c>
      <c r="H79" s="124">
        <f t="shared" si="2"/>
        <v>0</v>
      </c>
    </row>
    <row r="80" spans="2:8" x14ac:dyDescent="0.25">
      <c r="B80" s="1">
        <f t="shared" si="3"/>
        <v>62</v>
      </c>
      <c r="C80" s="31">
        <v>11.189999999999996</v>
      </c>
      <c r="D80" s="122"/>
      <c r="E80" s="123" t="s">
        <v>44</v>
      </c>
      <c r="F80" s="124">
        <v>0</v>
      </c>
      <c r="G80" s="124">
        <v>0</v>
      </c>
      <c r="H80" s="124">
        <f t="shared" si="2"/>
        <v>0</v>
      </c>
    </row>
    <row r="81" spans="2:8" x14ac:dyDescent="0.25">
      <c r="B81" s="1">
        <f t="shared" si="3"/>
        <v>63</v>
      </c>
      <c r="C81" s="31">
        <v>11.199999999999996</v>
      </c>
      <c r="D81" s="122"/>
      <c r="E81" s="123" t="s">
        <v>45</v>
      </c>
      <c r="F81" s="124">
        <v>0</v>
      </c>
      <c r="G81" s="124">
        <v>0</v>
      </c>
      <c r="H81" s="124">
        <f t="shared" si="2"/>
        <v>0</v>
      </c>
    </row>
    <row r="82" spans="2:8" x14ac:dyDescent="0.25">
      <c r="B82" s="1">
        <f t="shared" si="3"/>
        <v>64</v>
      </c>
      <c r="C82" s="31">
        <v>11.209999999999996</v>
      </c>
      <c r="D82" s="122"/>
      <c r="E82" s="123" t="s">
        <v>46</v>
      </c>
      <c r="F82" s="124">
        <v>0</v>
      </c>
      <c r="G82" s="124">
        <v>0</v>
      </c>
      <c r="H82" s="124">
        <f t="shared" si="2"/>
        <v>0</v>
      </c>
    </row>
    <row r="83" spans="2:8" x14ac:dyDescent="0.25">
      <c r="B83" s="1">
        <f t="shared" si="3"/>
        <v>65</v>
      </c>
      <c r="C83" s="31">
        <v>11.219999999999995</v>
      </c>
      <c r="D83" s="122"/>
      <c r="E83" s="123" t="s">
        <v>47</v>
      </c>
      <c r="F83" s="124">
        <v>0</v>
      </c>
      <c r="G83" s="124">
        <v>0</v>
      </c>
      <c r="H83" s="124">
        <f t="shared" si="2"/>
        <v>0</v>
      </c>
    </row>
    <row r="84" spans="2:8" x14ac:dyDescent="0.25">
      <c r="B84" s="1">
        <f t="shared" si="3"/>
        <v>66</v>
      </c>
      <c r="C84" s="31">
        <v>11.229999999999995</v>
      </c>
      <c r="D84" s="122"/>
      <c r="E84" s="123" t="s">
        <v>48</v>
      </c>
      <c r="F84" s="124">
        <v>2295831.8296000003</v>
      </c>
      <c r="G84" s="124">
        <v>-28019480.875479184</v>
      </c>
      <c r="H84" s="124">
        <f t="shared" si="2"/>
        <v>-5733714.806009301</v>
      </c>
    </row>
    <row r="85" spans="2:8" x14ac:dyDescent="0.25">
      <c r="B85" s="1">
        <f t="shared" si="3"/>
        <v>67</v>
      </c>
      <c r="C85" s="31">
        <v>11.239999999999995</v>
      </c>
      <c r="D85" s="122"/>
      <c r="E85" s="123" t="s">
        <v>49</v>
      </c>
      <c r="F85" s="124">
        <v>0</v>
      </c>
      <c r="G85" s="124">
        <v>57834387.276298791</v>
      </c>
      <c r="H85" s="124">
        <f t="shared" si="2"/>
        <v>5551760.0980147943</v>
      </c>
    </row>
    <row r="86" spans="2:8" x14ac:dyDescent="0.25">
      <c r="B86" s="1">
        <f t="shared" si="3"/>
        <v>68</v>
      </c>
      <c r="C86" s="31">
        <v>11.249999999999995</v>
      </c>
      <c r="D86" s="122"/>
      <c r="E86" s="123" t="s">
        <v>50</v>
      </c>
      <c r="F86" s="124">
        <v>8365.7662636469395</v>
      </c>
      <c r="G86" s="124">
        <v>0</v>
      </c>
      <c r="H86" s="124">
        <f t="shared" si="2"/>
        <v>-11092.047291212084</v>
      </c>
    </row>
    <row r="87" spans="2:8" x14ac:dyDescent="0.25">
      <c r="B87" s="1">
        <f t="shared" si="3"/>
        <v>69</v>
      </c>
      <c r="C87" s="31">
        <v>11.259999999999994</v>
      </c>
      <c r="D87" s="122"/>
      <c r="E87" s="123" t="s">
        <v>51</v>
      </c>
      <c r="F87" s="124">
        <v>0</v>
      </c>
      <c r="G87" s="124">
        <v>0</v>
      </c>
      <c r="H87" s="124">
        <f t="shared" si="2"/>
        <v>0</v>
      </c>
    </row>
    <row r="88" spans="2:8" x14ac:dyDescent="0.25">
      <c r="B88" s="1">
        <f t="shared" si="3"/>
        <v>70</v>
      </c>
      <c r="C88" s="31">
        <v>11.269999999999994</v>
      </c>
      <c r="D88" s="122"/>
      <c r="E88" s="123" t="s">
        <v>52</v>
      </c>
      <c r="F88" s="124">
        <v>-298420.97900049301</v>
      </c>
      <c r="G88" s="124">
        <v>-81821842.066694215</v>
      </c>
      <c r="H88" s="124">
        <f t="shared" si="2"/>
        <v>-7458742.2739042789</v>
      </c>
    </row>
    <row r="89" spans="2:8" x14ac:dyDescent="0.25">
      <c r="B89" s="1">
        <f t="shared" si="3"/>
        <v>71</v>
      </c>
      <c r="C89" s="31">
        <v>11.279999999999994</v>
      </c>
      <c r="D89" s="122"/>
      <c r="E89" s="123" t="s">
        <v>53</v>
      </c>
      <c r="F89" s="124">
        <v>33679.343200000003</v>
      </c>
      <c r="G89" s="124">
        <v>42632.08</v>
      </c>
      <c r="H89" s="124">
        <f t="shared" si="2"/>
        <v>-40562.520943022733</v>
      </c>
    </row>
    <row r="90" spans="2:8" x14ac:dyDescent="0.25">
      <c r="B90" s="1">
        <f t="shared" si="3"/>
        <v>72</v>
      </c>
      <c r="C90" s="31">
        <v>11.289999999999994</v>
      </c>
      <c r="D90" s="122"/>
      <c r="E90" s="123" t="s">
        <v>54</v>
      </c>
      <c r="F90" s="124">
        <v>-482904.13487989997</v>
      </c>
      <c r="G90" s="124">
        <v>63796583.976750001</v>
      </c>
      <c r="H90" s="124">
        <f t="shared" si="2"/>
        <v>6764371.3576888749</v>
      </c>
    </row>
    <row r="91" spans="2:8" x14ac:dyDescent="0.25">
      <c r="B91" s="1">
        <f t="shared" si="3"/>
        <v>73</v>
      </c>
      <c r="C91" s="31">
        <v>11.299999999999994</v>
      </c>
      <c r="D91" s="122"/>
      <c r="E91" s="123" t="s">
        <v>55</v>
      </c>
      <c r="F91" s="124">
        <v>-318963.84300000005</v>
      </c>
      <c r="G91" s="124">
        <v>52899028.379999995</v>
      </c>
      <c r="H91" s="124">
        <f t="shared" si="2"/>
        <v>5500904.2508044802</v>
      </c>
    </row>
    <row r="92" spans="2:8" x14ac:dyDescent="0.25">
      <c r="B92" s="1">
        <f t="shared" si="3"/>
        <v>74</v>
      </c>
      <c r="C92" s="31">
        <v>11.309999999999993</v>
      </c>
      <c r="D92" s="122"/>
      <c r="E92" s="123" t="s">
        <v>56</v>
      </c>
      <c r="F92" s="124">
        <v>-488.0462</v>
      </c>
      <c r="G92" s="124">
        <v>57980.340000000004</v>
      </c>
      <c r="H92" s="124">
        <f t="shared" si="2"/>
        <v>6212.8640264752794</v>
      </c>
    </row>
    <row r="93" spans="2:8" x14ac:dyDescent="0.25">
      <c r="B93" s="1">
        <f t="shared" si="3"/>
        <v>75</v>
      </c>
      <c r="C93" s="31">
        <v>11.319999999999993</v>
      </c>
      <c r="D93" s="122"/>
      <c r="E93" s="123" t="s">
        <v>57</v>
      </c>
      <c r="F93" s="124">
        <v>-300603.53971829993</v>
      </c>
      <c r="G93" s="124">
        <v>46959913.41071</v>
      </c>
      <c r="H93" s="124">
        <f t="shared" si="2"/>
        <v>4906440.581975786</v>
      </c>
    </row>
    <row r="94" spans="2:8" x14ac:dyDescent="0.25">
      <c r="B94" s="1">
        <f t="shared" si="3"/>
        <v>76</v>
      </c>
      <c r="C94" s="31">
        <v>11.329999999999993</v>
      </c>
      <c r="D94" s="122"/>
      <c r="E94" s="123" t="s">
        <v>58</v>
      </c>
      <c r="F94" s="124">
        <v>0</v>
      </c>
      <c r="G94" s="124">
        <v>0</v>
      </c>
      <c r="H94" s="124">
        <f t="shared" si="2"/>
        <v>0</v>
      </c>
    </row>
    <row r="95" spans="2:8" x14ac:dyDescent="0.25">
      <c r="B95" s="1">
        <f t="shared" si="3"/>
        <v>77</v>
      </c>
      <c r="C95" s="31">
        <v>11.339999999999993</v>
      </c>
      <c r="D95" s="122"/>
      <c r="E95" s="123" t="s">
        <v>59</v>
      </c>
      <c r="F95" s="124">
        <v>0</v>
      </c>
      <c r="G95" s="124">
        <v>0</v>
      </c>
      <c r="H95" s="124">
        <f t="shared" si="2"/>
        <v>0</v>
      </c>
    </row>
    <row r="96" spans="2:8" x14ac:dyDescent="0.25">
      <c r="B96" s="1">
        <f t="shared" si="3"/>
        <v>78</v>
      </c>
      <c r="C96" s="31">
        <v>11.45</v>
      </c>
      <c r="D96" s="122"/>
      <c r="E96" s="123" t="s">
        <v>60</v>
      </c>
      <c r="F96" s="124">
        <v>0</v>
      </c>
      <c r="G96" s="124">
        <v>0</v>
      </c>
      <c r="H96" s="124">
        <f t="shared" si="2"/>
        <v>0</v>
      </c>
    </row>
    <row r="97" spans="1:14" x14ac:dyDescent="0.25">
      <c r="B97" s="1">
        <f t="shared" si="3"/>
        <v>79</v>
      </c>
      <c r="C97" s="31">
        <v>11.479999999999999</v>
      </c>
      <c r="D97" s="122"/>
      <c r="E97" s="123" t="s">
        <v>536</v>
      </c>
      <c r="F97" s="124">
        <v>0</v>
      </c>
      <c r="G97" s="124">
        <v>0</v>
      </c>
      <c r="H97" s="124">
        <f t="shared" si="2"/>
        <v>0</v>
      </c>
    </row>
    <row r="98" spans="1:14" x14ac:dyDescent="0.25">
      <c r="B98" s="1">
        <f t="shared" si="3"/>
        <v>80</v>
      </c>
      <c r="C98" s="31">
        <v>11.489999999999998</v>
      </c>
      <c r="D98" s="122"/>
      <c r="E98" s="123" t="s">
        <v>61</v>
      </c>
      <c r="F98" s="124">
        <v>0</v>
      </c>
      <c r="G98" s="124">
        <v>0</v>
      </c>
      <c r="H98" s="124">
        <f t="shared" si="2"/>
        <v>0</v>
      </c>
    </row>
    <row r="99" spans="1:14" x14ac:dyDescent="0.25">
      <c r="B99" s="1">
        <f t="shared" si="3"/>
        <v>81</v>
      </c>
      <c r="C99" s="31">
        <v>11.499999999999998</v>
      </c>
      <c r="D99" s="122"/>
      <c r="E99" s="123" t="s">
        <v>62</v>
      </c>
      <c r="F99" s="124">
        <v>-15145433.094316639</v>
      </c>
      <c r="G99" s="124">
        <v>-244980891.52502242</v>
      </c>
      <c r="H99" s="124">
        <f t="shared" si="2"/>
        <v>-3435612.2900228226</v>
      </c>
    </row>
    <row r="100" spans="1:14" x14ac:dyDescent="0.25">
      <c r="B100" s="1">
        <f t="shared" si="3"/>
        <v>82</v>
      </c>
      <c r="C100" s="140"/>
      <c r="D100" s="122"/>
      <c r="E100" s="123" t="s">
        <v>63</v>
      </c>
      <c r="F100" s="124">
        <v>-2374790.7095624562</v>
      </c>
      <c r="G100" s="124">
        <v>24719599.411719467</v>
      </c>
      <c r="H100" s="135"/>
      <c r="K100" s="131" t="s">
        <v>537</v>
      </c>
      <c r="L100" s="132">
        <v>-78820148.294894114</v>
      </c>
      <c r="M100" s="133">
        <f>+L100-F104</f>
        <v>-0.34786899387836456</v>
      </c>
    </row>
    <row r="101" spans="1:14" x14ac:dyDescent="0.25">
      <c r="B101" s="1">
        <f t="shared" si="3"/>
        <v>83</v>
      </c>
      <c r="C101" s="140"/>
      <c r="D101" s="122"/>
      <c r="E101" s="123" t="s">
        <v>64</v>
      </c>
      <c r="F101" s="124">
        <v>330440.00281978119</v>
      </c>
      <c r="G101" s="124">
        <v>488404.91943644878</v>
      </c>
      <c r="H101" s="135"/>
      <c r="K101" s="131"/>
      <c r="L101" s="132"/>
      <c r="M101" s="133"/>
    </row>
    <row r="102" spans="1:14" x14ac:dyDescent="0.25">
      <c r="B102" s="1">
        <f t="shared" si="3"/>
        <v>84</v>
      </c>
      <c r="C102" s="140"/>
      <c r="D102" s="122"/>
      <c r="E102" s="141"/>
      <c r="F102" s="124"/>
      <c r="G102" s="124"/>
      <c r="H102" s="135"/>
      <c r="K102" s="131"/>
      <c r="L102" s="132"/>
      <c r="M102" s="133"/>
    </row>
    <row r="103" spans="1:14" x14ac:dyDescent="0.25">
      <c r="B103" s="1">
        <f t="shared" si="3"/>
        <v>85</v>
      </c>
      <c r="C103" s="140"/>
      <c r="D103" s="122"/>
      <c r="E103" s="141"/>
      <c r="F103" s="124"/>
      <c r="G103" s="124"/>
      <c r="H103" s="135"/>
      <c r="K103" s="131"/>
      <c r="L103" s="132"/>
      <c r="M103" s="133"/>
    </row>
    <row r="104" spans="1:14" ht="16.5" thickBot="1" x14ac:dyDescent="0.3">
      <c r="B104" s="1">
        <f t="shared" si="3"/>
        <v>86</v>
      </c>
      <c r="C104" s="113"/>
      <c r="D104" s="113"/>
      <c r="E104" s="135" t="s">
        <v>541</v>
      </c>
      <c r="F104" s="136">
        <f>SUM(F62:F101)</f>
        <v>-78820147.94702512</v>
      </c>
      <c r="G104" s="136">
        <f>SUM(G62:G101)</f>
        <v>-108023684.6722811</v>
      </c>
      <c r="H104" s="136">
        <f>SUM(H62:H101)</f>
        <v>89006451.700558871</v>
      </c>
      <c r="I104" s="136"/>
      <c r="K104" s="131" t="s">
        <v>537</v>
      </c>
      <c r="L104" s="132">
        <v>-108023658.60120685</v>
      </c>
      <c r="M104" s="133">
        <f>+L104-G104</f>
        <v>26.071074247360229</v>
      </c>
    </row>
    <row r="105" spans="1:14" ht="16.5" thickTop="1" x14ac:dyDescent="0.25">
      <c r="B105" s="1">
        <f t="shared" si="3"/>
        <v>87</v>
      </c>
      <c r="C105" s="140"/>
      <c r="D105" s="122"/>
      <c r="E105" s="141"/>
      <c r="F105" s="124"/>
      <c r="G105" s="124"/>
      <c r="H105" s="135"/>
      <c r="K105" s="131"/>
      <c r="L105" s="132"/>
      <c r="M105" s="133"/>
    </row>
    <row r="106" spans="1:14" x14ac:dyDescent="0.25">
      <c r="B106" s="1">
        <f t="shared" si="3"/>
        <v>88</v>
      </c>
      <c r="F106" s="124"/>
      <c r="G106" s="124"/>
      <c r="H106" s="138"/>
    </row>
    <row r="107" spans="1:14" ht="16.5" thickBot="1" x14ac:dyDescent="0.3">
      <c r="B107" s="1">
        <f t="shared" si="3"/>
        <v>89</v>
      </c>
      <c r="E107" s="4" t="s">
        <v>542</v>
      </c>
      <c r="F107" s="142">
        <f>F56+F104</f>
        <v>-47348244.111843631</v>
      </c>
      <c r="G107" s="142">
        <f>G56+G104</f>
        <v>-146445035.94688916</v>
      </c>
      <c r="H107" s="142">
        <f>H56+H104</f>
        <v>43590090.980890699</v>
      </c>
      <c r="I107" s="142"/>
      <c r="L107" s="131"/>
      <c r="M107" s="132"/>
      <c r="N107" s="133"/>
    </row>
    <row r="108" spans="1:14" x14ac:dyDescent="0.25">
      <c r="B108" s="1"/>
      <c r="E108" s="4"/>
      <c r="F108" s="124"/>
      <c r="G108" s="124"/>
      <c r="H108" s="124"/>
      <c r="I108" s="124"/>
    </row>
    <row r="109" spans="1:14" x14ac:dyDescent="0.25">
      <c r="B109" s="1"/>
      <c r="E109" s="4"/>
      <c r="F109" s="124"/>
      <c r="G109" s="124"/>
      <c r="H109" s="124"/>
      <c r="I109" s="124"/>
    </row>
    <row r="110" spans="1:14" x14ac:dyDescent="0.25">
      <c r="B110" s="1"/>
      <c r="D110" s="141"/>
      <c r="E110" s="141"/>
      <c r="F110" s="124"/>
      <c r="G110" s="124"/>
      <c r="H110" s="135"/>
      <c r="K110" s="131"/>
      <c r="L110" s="132"/>
      <c r="M110" s="133"/>
    </row>
    <row r="111" spans="1:14" x14ac:dyDescent="0.25">
      <c r="A111"/>
      <c r="B111"/>
      <c r="C111"/>
      <c r="D111"/>
      <c r="E111"/>
      <c r="F111"/>
      <c r="G111"/>
      <c r="H111"/>
      <c r="I111"/>
    </row>
    <row r="112" spans="1:14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</sheetData>
  <mergeCells count="11">
    <mergeCell ref="C7:H7"/>
    <mergeCell ref="A1:D1"/>
    <mergeCell ref="B2:H2"/>
    <mergeCell ref="C4:H4"/>
    <mergeCell ref="C5:H5"/>
    <mergeCell ref="C6:H6"/>
    <mergeCell ref="C8:H8"/>
    <mergeCell ref="C11:H11"/>
    <mergeCell ref="F12:I12"/>
    <mergeCell ref="C59:H59"/>
    <mergeCell ref="F60:I60"/>
  </mergeCells>
  <pageMargins left="0.7" right="0.7" top="0.75" bottom="0.75" header="0.3" footer="0.3"/>
  <pageSetup scale="59" fitToHeight="5" orientation="landscape" r:id="rId1"/>
  <headerFooter>
    <oddFooter>&amp;R&amp;A
 Page &amp;P of &amp;N</oddFooter>
  </headerFooter>
  <rowBreaks count="1" manualBreakCount="1">
    <brk id="58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223B-484E-4668-BF43-F343D3760A46}">
  <dimension ref="A1:L36"/>
  <sheetViews>
    <sheetView topLeftCell="B3" zoomScale="80" zoomScaleNormal="80" workbookViewId="0">
      <selection activeCell="F425" sqref="F425"/>
    </sheetView>
  </sheetViews>
  <sheetFormatPr defaultColWidth="8.5703125" defaultRowHeight="15.75" x14ac:dyDescent="0.25"/>
  <cols>
    <col min="1" max="2" width="8.5703125" style="2"/>
    <col min="3" max="3" width="51.140625" style="2" bestFit="1" customWidth="1"/>
    <col min="4" max="4" width="18" style="2" customWidth="1"/>
    <col min="5" max="5" width="17.85546875" style="2" customWidth="1"/>
    <col min="6" max="6" width="17.42578125" style="2" customWidth="1"/>
    <col min="7" max="11" width="18.140625" style="2" customWidth="1"/>
    <col min="12" max="12" width="19.5703125" style="2" bestFit="1" customWidth="1"/>
    <col min="13" max="16384" width="8.5703125" style="2"/>
  </cols>
  <sheetData>
    <row r="1" spans="1:12" x14ac:dyDescent="0.25">
      <c r="A1" s="250" t="s">
        <v>13</v>
      </c>
      <c r="B1" s="250"/>
      <c r="C1" s="250"/>
      <c r="D1" s="7" t="s">
        <v>14</v>
      </c>
    </row>
    <row r="2" spans="1:12" ht="26.25" x14ac:dyDescent="0.4">
      <c r="B2" s="251" t="s">
        <v>704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4" spans="1:12" x14ac:dyDescent="0.25">
      <c r="C4" s="263" t="s">
        <v>705</v>
      </c>
      <c r="D4" s="263"/>
      <c r="E4" s="263"/>
      <c r="F4" s="263"/>
      <c r="G4" s="263"/>
      <c r="H4" s="263"/>
      <c r="I4" s="263"/>
      <c r="J4" s="263"/>
      <c r="K4" s="263"/>
      <c r="L4" s="263"/>
    </row>
    <row r="5" spans="1:12" x14ac:dyDescent="0.25">
      <c r="C5" s="265" t="s">
        <v>706</v>
      </c>
      <c r="D5" s="265"/>
      <c r="E5" s="265"/>
      <c r="F5" s="265"/>
      <c r="G5" s="265"/>
      <c r="H5" s="265"/>
      <c r="I5" s="265"/>
      <c r="J5" s="265"/>
      <c r="K5" s="265"/>
      <c r="L5" s="265"/>
    </row>
    <row r="6" spans="1:12" x14ac:dyDescent="0.25">
      <c r="C6" s="265" t="s">
        <v>516</v>
      </c>
      <c r="D6" s="265"/>
      <c r="E6" s="265"/>
      <c r="F6" s="265"/>
      <c r="G6" s="265"/>
      <c r="H6" s="265"/>
      <c r="I6" s="265"/>
      <c r="J6" s="265"/>
      <c r="K6" s="265"/>
      <c r="L6" s="265"/>
    </row>
    <row r="7" spans="1:12" x14ac:dyDescent="0.25">
      <c r="C7" s="265" t="s">
        <v>517</v>
      </c>
      <c r="D7" s="265"/>
      <c r="E7" s="265" t="s">
        <v>518</v>
      </c>
      <c r="F7" s="265"/>
      <c r="G7" s="265"/>
      <c r="H7" s="265"/>
      <c r="I7" s="265"/>
      <c r="J7" s="265"/>
      <c r="K7" s="265"/>
      <c r="L7" s="265"/>
    </row>
    <row r="8" spans="1:12" x14ac:dyDescent="0.25">
      <c r="C8" s="262" t="s">
        <v>707</v>
      </c>
      <c r="D8" s="262"/>
      <c r="E8" s="262"/>
      <c r="F8" s="262"/>
      <c r="G8" s="262"/>
      <c r="H8" s="262"/>
      <c r="I8" s="262"/>
      <c r="J8" s="262"/>
      <c r="K8" s="262"/>
      <c r="L8" s="262"/>
    </row>
    <row r="9" spans="1:12" x14ac:dyDescent="0.25"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ht="16.5" thickBot="1" x14ac:dyDescent="0.3">
      <c r="B10" s="12" t="s">
        <v>18</v>
      </c>
      <c r="C10" s="177" t="s">
        <v>19</v>
      </c>
      <c r="D10" s="12" t="s">
        <v>20</v>
      </c>
      <c r="E10" s="12" t="s">
        <v>520</v>
      </c>
      <c r="F10" s="12" t="s">
        <v>521</v>
      </c>
      <c r="G10" s="12" t="s">
        <v>522</v>
      </c>
      <c r="H10" s="12" t="s">
        <v>523</v>
      </c>
      <c r="I10" s="12" t="s">
        <v>524</v>
      </c>
      <c r="J10" s="12" t="s">
        <v>525</v>
      </c>
      <c r="K10" s="12" t="s">
        <v>544</v>
      </c>
      <c r="L10" s="12" t="s">
        <v>545</v>
      </c>
    </row>
    <row r="11" spans="1:12" ht="48" thickBot="1" x14ac:dyDescent="0.3">
      <c r="B11" s="2" t="s">
        <v>23</v>
      </c>
      <c r="C11" s="178"/>
      <c r="D11" s="168" t="s">
        <v>570</v>
      </c>
      <c r="E11" s="168" t="s">
        <v>571</v>
      </c>
      <c r="F11" s="168" t="s">
        <v>572</v>
      </c>
      <c r="G11" s="168" t="s">
        <v>573</v>
      </c>
      <c r="H11" s="168" t="s">
        <v>574</v>
      </c>
      <c r="I11" s="168" t="s">
        <v>575</v>
      </c>
      <c r="J11" s="168" t="s">
        <v>576</v>
      </c>
      <c r="K11" s="168" t="s">
        <v>577</v>
      </c>
      <c r="L11" s="179" t="s">
        <v>546</v>
      </c>
    </row>
    <row r="12" spans="1:12" x14ac:dyDescent="0.25">
      <c r="B12" s="2">
        <v>1</v>
      </c>
      <c r="C12" s="2" t="s">
        <v>532</v>
      </c>
      <c r="D12" s="180">
        <v>1754079916.1770837</v>
      </c>
      <c r="E12" s="180">
        <v>828107220.84250689</v>
      </c>
      <c r="F12" s="180">
        <v>126720757.9838976</v>
      </c>
      <c r="G12" s="180">
        <v>50224064.847222112</v>
      </c>
      <c r="H12" s="180">
        <v>5009135.0841351468</v>
      </c>
      <c r="I12" s="180">
        <v>27942640.939202521</v>
      </c>
      <c r="J12" s="180">
        <v>7244599.7578231562</v>
      </c>
      <c r="K12" s="180">
        <v>3121041.46656108</v>
      </c>
      <c r="L12" s="180">
        <f>SUM(D12:K12)</f>
        <v>2802449377.0984321</v>
      </c>
    </row>
    <row r="13" spans="1:12" x14ac:dyDescent="0.25">
      <c r="B13" s="2">
        <f>B12+1</f>
        <v>2</v>
      </c>
      <c r="C13" s="2" t="s">
        <v>708</v>
      </c>
      <c r="D13" s="181">
        <v>7.6499999999999999E-2</v>
      </c>
      <c r="E13" s="181">
        <v>7.6499999999999999E-2</v>
      </c>
      <c r="F13" s="181">
        <v>7.6499999999999999E-2</v>
      </c>
      <c r="G13" s="181">
        <v>7.6499999999999999E-2</v>
      </c>
      <c r="H13" s="181">
        <v>7.6499999999999999E-2</v>
      </c>
      <c r="I13" s="181">
        <v>7.6499999999999999E-2</v>
      </c>
      <c r="J13" s="181">
        <v>7.6499999999999999E-2</v>
      </c>
      <c r="K13" s="181">
        <v>7.6499999999999999E-2</v>
      </c>
      <c r="L13" s="181">
        <v>7.6499999999999999E-2</v>
      </c>
    </row>
    <row r="14" spans="1:12" x14ac:dyDescent="0.25">
      <c r="B14" s="2">
        <f t="shared" ref="B14:B32" si="0">B13+1</f>
        <v>3</v>
      </c>
      <c r="C14" s="2" t="s">
        <v>709</v>
      </c>
      <c r="D14" s="180">
        <f>D12*D13</f>
        <v>134187113.5875469</v>
      </c>
      <c r="E14" s="180">
        <f t="shared" ref="E14:K14" si="1">E12*E13</f>
        <v>63350202.394451775</v>
      </c>
      <c r="F14" s="180">
        <f t="shared" si="1"/>
        <v>9694137.9857681654</v>
      </c>
      <c r="G14" s="180">
        <f t="shared" si="1"/>
        <v>3842140.9608124914</v>
      </c>
      <c r="H14" s="180">
        <f t="shared" si="1"/>
        <v>383198.83393633872</v>
      </c>
      <c r="I14" s="180">
        <f t="shared" si="1"/>
        <v>2137612.0318489927</v>
      </c>
      <c r="J14" s="180">
        <f t="shared" si="1"/>
        <v>554211.88147347141</v>
      </c>
      <c r="K14" s="180">
        <f t="shared" si="1"/>
        <v>238759.67219192261</v>
      </c>
      <c r="L14" s="180">
        <f>SUM(D14:K14)</f>
        <v>214387377.34803006</v>
      </c>
    </row>
    <row r="15" spans="1:12" x14ac:dyDescent="0.25">
      <c r="B15" s="2">
        <f t="shared" si="0"/>
        <v>4</v>
      </c>
      <c r="C15" s="2" t="s">
        <v>710</v>
      </c>
      <c r="D15" s="180">
        <v>270089658.32292843</v>
      </c>
      <c r="E15" s="180">
        <v>116265286.87420243</v>
      </c>
      <c r="F15" s="180">
        <v>18964950.475329012</v>
      </c>
      <c r="G15" s="180">
        <v>7570732.0764275221</v>
      </c>
      <c r="H15" s="180">
        <v>815884.57754475926</v>
      </c>
      <c r="I15" s="180">
        <v>4464417.9276821949</v>
      </c>
      <c r="J15" s="180">
        <v>722907.56405309797</v>
      </c>
      <c r="K15" s="180">
        <v>556096.68818131625</v>
      </c>
      <c r="L15" s="180">
        <f t="shared" ref="L15:L21" si="2">SUM(D15:K15)</f>
        <v>419449934.50634879</v>
      </c>
    </row>
    <row r="16" spans="1:12" x14ac:dyDescent="0.25">
      <c r="B16" s="2">
        <f t="shared" si="0"/>
        <v>5</v>
      </c>
      <c r="C16" s="2" t="s">
        <v>711</v>
      </c>
      <c r="D16" s="180">
        <v>385830437.44933146</v>
      </c>
      <c r="E16" s="180">
        <v>127170286.68403058</v>
      </c>
      <c r="F16" s="180">
        <v>23179088.0053574</v>
      </c>
      <c r="G16" s="180">
        <v>9202895.8898401111</v>
      </c>
      <c r="H16" s="180">
        <v>1489488.8038579274</v>
      </c>
      <c r="I16" s="180">
        <v>5235633.9966895068</v>
      </c>
      <c r="J16" s="180">
        <v>500821.06346926955</v>
      </c>
      <c r="K16" s="180">
        <v>1567244.8334440324</v>
      </c>
      <c r="L16" s="180">
        <f t="shared" si="2"/>
        <v>554175896.72602034</v>
      </c>
    </row>
    <row r="17" spans="2:12" x14ac:dyDescent="0.25">
      <c r="B17" s="2">
        <f t="shared" si="0"/>
        <v>6</v>
      </c>
      <c r="C17" s="2" t="s">
        <v>712</v>
      </c>
      <c r="D17" s="180">
        <f>D16-D15</f>
        <v>115740779.12640303</v>
      </c>
      <c r="E17" s="180">
        <f t="shared" ref="E17:K17" si="3">E16-E15</f>
        <v>10904999.809828147</v>
      </c>
      <c r="F17" s="180">
        <f t="shared" si="3"/>
        <v>4214137.5300283879</v>
      </c>
      <c r="G17" s="180">
        <f t="shared" si="3"/>
        <v>1632163.813412589</v>
      </c>
      <c r="H17" s="180">
        <f t="shared" si="3"/>
        <v>673604.22631316818</v>
      </c>
      <c r="I17" s="180">
        <f t="shared" si="3"/>
        <v>771216.06900731195</v>
      </c>
      <c r="J17" s="180">
        <f t="shared" si="3"/>
        <v>-222086.50058382843</v>
      </c>
      <c r="K17" s="180">
        <f t="shared" si="3"/>
        <v>1011148.1452627161</v>
      </c>
      <c r="L17" s="180">
        <f t="shared" si="2"/>
        <v>134725962.21967152</v>
      </c>
    </row>
    <row r="18" spans="2:12" x14ac:dyDescent="0.25">
      <c r="B18" s="2">
        <f t="shared" si="0"/>
        <v>7</v>
      </c>
      <c r="C18" s="2" t="s">
        <v>713</v>
      </c>
      <c r="D18" s="180">
        <f>D14-D17</f>
        <v>18446334.461143866</v>
      </c>
      <c r="E18" s="180">
        <f t="shared" ref="E18:K18" si="4">E14-E17</f>
        <v>52445202.584623627</v>
      </c>
      <c r="F18" s="180">
        <f t="shared" si="4"/>
        <v>5480000.4557397775</v>
      </c>
      <c r="G18" s="180">
        <f t="shared" si="4"/>
        <v>2209977.1473999023</v>
      </c>
      <c r="H18" s="180">
        <f t="shared" si="4"/>
        <v>-290405.39237682946</v>
      </c>
      <c r="I18" s="180">
        <f t="shared" si="4"/>
        <v>1366395.9628416807</v>
      </c>
      <c r="J18" s="180">
        <f t="shared" si="4"/>
        <v>776298.38205729984</v>
      </c>
      <c r="K18" s="180">
        <f t="shared" si="4"/>
        <v>-772388.47307079355</v>
      </c>
      <c r="L18" s="180">
        <f t="shared" si="2"/>
        <v>79661415.128358513</v>
      </c>
    </row>
    <row r="19" spans="2:12" x14ac:dyDescent="0.25">
      <c r="B19" s="2">
        <f t="shared" si="0"/>
        <v>8</v>
      </c>
      <c r="C19" s="2" t="s">
        <v>714</v>
      </c>
      <c r="D19" s="180">
        <v>3102390.1778611452</v>
      </c>
      <c r="E19" s="180">
        <v>1330544.8618044066</v>
      </c>
      <c r="F19" s="180">
        <v>201418.09353817513</v>
      </c>
      <c r="G19" s="180">
        <v>80596.578711544949</v>
      </c>
      <c r="H19" s="180">
        <v>8467.8380946887828</v>
      </c>
      <c r="I19" s="180">
        <v>46622.775989932023</v>
      </c>
      <c r="J19" s="180">
        <v>9018.8641798626886</v>
      </c>
      <c r="K19" s="180">
        <v>5613.1842463310677</v>
      </c>
      <c r="L19" s="180">
        <f t="shared" si="2"/>
        <v>4784672.3744260874</v>
      </c>
    </row>
    <row r="20" spans="2:12" x14ac:dyDescent="0.25">
      <c r="B20" s="2">
        <f t="shared" si="0"/>
        <v>9</v>
      </c>
      <c r="C20" s="2" t="s">
        <v>715</v>
      </c>
      <c r="D20" s="180">
        <v>13254148.136622762</v>
      </c>
      <c r="E20" s="180">
        <v>6257329.3707021084</v>
      </c>
      <c r="F20" s="180">
        <v>957525.18617523322</v>
      </c>
      <c r="G20" s="180">
        <v>379502.20475657412</v>
      </c>
      <c r="H20" s="180">
        <v>37849.939349501627</v>
      </c>
      <c r="I20" s="180">
        <v>211139.69718313601</v>
      </c>
      <c r="J20" s="180">
        <v>54741.5186133604</v>
      </c>
      <c r="K20" s="180">
        <v>23583.159214603715</v>
      </c>
      <c r="L20" s="182">
        <f t="shared" si="2"/>
        <v>21175819.212617282</v>
      </c>
    </row>
    <row r="21" spans="2:12" x14ac:dyDescent="0.25">
      <c r="B21" s="2">
        <f t="shared" si="0"/>
        <v>10</v>
      </c>
      <c r="C21" s="2" t="s">
        <v>716</v>
      </c>
      <c r="D21" s="183">
        <f>ROUND(D15+D19+D20+D14,0)</f>
        <v>420633310</v>
      </c>
      <c r="E21" s="183">
        <f t="shared" ref="E21:I21" si="5">ROUND(E15+E19+E20+E14,0)</f>
        <v>187203364</v>
      </c>
      <c r="F21" s="183">
        <f t="shared" si="5"/>
        <v>29818032</v>
      </c>
      <c r="G21" s="183">
        <f t="shared" si="5"/>
        <v>11872972</v>
      </c>
      <c r="H21" s="183">
        <f t="shared" si="5"/>
        <v>1245401</v>
      </c>
      <c r="I21" s="183">
        <f t="shared" si="5"/>
        <v>6859792</v>
      </c>
      <c r="J21" s="183">
        <f>ROUND(J15+J19+J20+J14,0)</f>
        <v>1340880</v>
      </c>
      <c r="K21" s="183">
        <f t="shared" ref="K21" si="6">ROUND(K15+K19+K20+K14,0)</f>
        <v>824053</v>
      </c>
      <c r="L21" s="180">
        <f t="shared" si="2"/>
        <v>659797804</v>
      </c>
    </row>
    <row r="23" spans="2:12" x14ac:dyDescent="0.25">
      <c r="B23" s="2">
        <f>B21+1</f>
        <v>11</v>
      </c>
      <c r="C23" s="2" t="s">
        <v>717</v>
      </c>
      <c r="D23" s="184">
        <f>D16/D21</f>
        <v>0.91726077863241851</v>
      </c>
      <c r="E23" s="184">
        <f t="shared" ref="E23:K23" si="7">E16/E21</f>
        <v>0.67931624713768812</v>
      </c>
      <c r="F23" s="184">
        <f t="shared" si="7"/>
        <v>0.77735136931093907</v>
      </c>
      <c r="G23" s="184">
        <f t="shared" si="7"/>
        <v>0.77511307950866148</v>
      </c>
      <c r="H23" s="184">
        <f t="shared" si="7"/>
        <v>1.1959913344038806</v>
      </c>
      <c r="I23" s="184">
        <f t="shared" si="7"/>
        <v>0.76323509469230366</v>
      </c>
      <c r="J23" s="184">
        <f t="shared" si="7"/>
        <v>0.37350177754106972</v>
      </c>
      <c r="K23" s="184">
        <f t="shared" si="7"/>
        <v>1.9018738278290745</v>
      </c>
      <c r="L23" s="184">
        <f>L16/L21</f>
        <v>0.83991776475512536</v>
      </c>
    </row>
    <row r="24" spans="2:12" x14ac:dyDescent="0.25">
      <c r="B24" s="2">
        <f t="shared" si="0"/>
        <v>12</v>
      </c>
      <c r="C24" s="2" t="s">
        <v>718</v>
      </c>
      <c r="D24" s="184">
        <f t="shared" ref="D24:L24" si="8">D23/$L23</f>
        <v>1.0920840314644877</v>
      </c>
      <c r="E24" s="184">
        <f t="shared" si="8"/>
        <v>0.80878899773686774</v>
      </c>
      <c r="F24" s="184">
        <f t="shared" si="8"/>
        <v>0.92550890328837454</v>
      </c>
      <c r="G24" s="184">
        <f t="shared" si="8"/>
        <v>0.9228440116808847</v>
      </c>
      <c r="H24" s="184">
        <f t="shared" si="8"/>
        <v>1.4239386099335178</v>
      </c>
      <c r="I24" s="184">
        <f t="shared" si="8"/>
        <v>0.90870216909249657</v>
      </c>
      <c r="J24" s="184">
        <f t="shared" si="8"/>
        <v>0.44468850786834191</v>
      </c>
      <c r="K24" s="184">
        <f t="shared" si="8"/>
        <v>2.2643571878534541</v>
      </c>
      <c r="L24" s="184">
        <f t="shared" si="8"/>
        <v>1</v>
      </c>
    </row>
    <row r="25" spans="2:12" x14ac:dyDescent="0.25">
      <c r="D25" s="185"/>
      <c r="E25" s="185"/>
      <c r="F25" s="185"/>
      <c r="G25" s="185"/>
      <c r="H25" s="185"/>
      <c r="I25" s="185"/>
      <c r="J25" s="185"/>
      <c r="K25" s="185"/>
      <c r="L25" s="185"/>
    </row>
    <row r="26" spans="2:12" x14ac:dyDescent="0.25">
      <c r="B26" s="2">
        <f>B24+1</f>
        <v>13</v>
      </c>
      <c r="C26" s="2" t="s">
        <v>719</v>
      </c>
      <c r="D26" s="186">
        <v>65664835.557845958</v>
      </c>
      <c r="E26" s="186">
        <v>30907336.0025714</v>
      </c>
      <c r="F26" s="186">
        <v>4874874.4611475486</v>
      </c>
      <c r="G26" s="186">
        <v>1932873.9711128909</v>
      </c>
      <c r="H26" s="186">
        <v>162307.0457714159</v>
      </c>
      <c r="I26" s="186">
        <v>1116379.4204219163</v>
      </c>
      <c r="J26" s="186">
        <f>J21-J16</f>
        <v>840058.93653073045</v>
      </c>
      <c r="K26" s="186">
        <v>123241.32000000037</v>
      </c>
      <c r="L26" s="186">
        <f>SUM(D26:K26)</f>
        <v>105621906.71540186</v>
      </c>
    </row>
    <row r="28" spans="2:12" x14ac:dyDescent="0.25">
      <c r="B28" s="2">
        <f>B26+1</f>
        <v>14</v>
      </c>
      <c r="C28" s="2" t="s">
        <v>720</v>
      </c>
      <c r="D28" s="186">
        <f>D16+D26</f>
        <v>451495273.00717741</v>
      </c>
      <c r="E28" s="186">
        <f t="shared" ref="E28:K28" si="9">E16+E26</f>
        <v>158077622.68660197</v>
      </c>
      <c r="F28" s="186">
        <f t="shared" si="9"/>
        <v>28053962.466504946</v>
      </c>
      <c r="G28" s="186">
        <f t="shared" si="9"/>
        <v>11135769.860953001</v>
      </c>
      <c r="H28" s="186">
        <f t="shared" si="9"/>
        <v>1651795.8496293433</v>
      </c>
      <c r="I28" s="186">
        <f t="shared" si="9"/>
        <v>6352013.4171114229</v>
      </c>
      <c r="J28" s="186">
        <f t="shared" si="9"/>
        <v>1340880</v>
      </c>
      <c r="K28" s="186">
        <f t="shared" si="9"/>
        <v>1690486.1534440327</v>
      </c>
      <c r="L28" s="186">
        <f>SUM(D28:K28)</f>
        <v>659797803.4414221</v>
      </c>
    </row>
    <row r="29" spans="2:12" x14ac:dyDescent="0.25">
      <c r="B29" s="2">
        <f t="shared" si="0"/>
        <v>15</v>
      </c>
      <c r="C29" s="2" t="s">
        <v>721</v>
      </c>
      <c r="D29" s="186">
        <f>D28-D21</f>
        <v>30861963.007177413</v>
      </c>
      <c r="E29" s="186">
        <f t="shared" ref="E29:K29" si="10">E28-E21</f>
        <v>-29125741.313398033</v>
      </c>
      <c r="F29" s="186">
        <f t="shared" si="10"/>
        <v>-1764069.5334950536</v>
      </c>
      <c r="G29" s="186">
        <f t="shared" si="10"/>
        <v>-737202.13904699869</v>
      </c>
      <c r="H29" s="186">
        <f t="shared" si="10"/>
        <v>406394.84962934325</v>
      </c>
      <c r="I29" s="186">
        <f t="shared" si="10"/>
        <v>-507778.58288857713</v>
      </c>
      <c r="J29" s="186">
        <f t="shared" si="10"/>
        <v>0</v>
      </c>
      <c r="K29" s="186">
        <f t="shared" si="10"/>
        <v>866433.15344403265</v>
      </c>
      <c r="L29" s="186">
        <f>SUM(D29:K29)</f>
        <v>-0.55857787444256246</v>
      </c>
    </row>
    <row r="31" spans="2:12" x14ac:dyDescent="0.25">
      <c r="B31" s="2">
        <f>B29+1</f>
        <v>16</v>
      </c>
      <c r="C31" s="2" t="s">
        <v>722</v>
      </c>
      <c r="D31" s="16">
        <f>D28/D21</f>
        <v>1.0733702307294146</v>
      </c>
      <c r="E31" s="16">
        <f t="shared" ref="E31:L31" si="11">E28/E21</f>
        <v>0.84441657088278588</v>
      </c>
      <c r="F31" s="16">
        <f t="shared" si="11"/>
        <v>0.94083883424985748</v>
      </c>
      <c r="G31" s="16">
        <f t="shared" si="11"/>
        <v>0.93790921607100575</v>
      </c>
      <c r="H31" s="16">
        <f t="shared" si="11"/>
        <v>1.3263164632350088</v>
      </c>
      <c r="I31" s="16">
        <f t="shared" si="11"/>
        <v>0.92597755400038706</v>
      </c>
      <c r="J31" s="16">
        <f t="shared" si="11"/>
        <v>1</v>
      </c>
      <c r="K31" s="16">
        <f t="shared" si="11"/>
        <v>2.0514289171255156</v>
      </c>
      <c r="L31" s="16">
        <f t="shared" si="11"/>
        <v>0.99999999915341053</v>
      </c>
    </row>
    <row r="32" spans="2:12" x14ac:dyDescent="0.25">
      <c r="B32" s="2">
        <f t="shared" si="0"/>
        <v>17</v>
      </c>
      <c r="C32" s="2" t="s">
        <v>723</v>
      </c>
      <c r="D32" s="16">
        <f>D31/$L31</f>
        <v>1.0733702316381186</v>
      </c>
      <c r="E32" s="16">
        <f t="shared" ref="E32:L32" si="12">E31/$L31</f>
        <v>0.84441657159766004</v>
      </c>
      <c r="F32" s="16">
        <f t="shared" si="12"/>
        <v>0.94083883504636168</v>
      </c>
      <c r="G32" s="16">
        <f t="shared" si="12"/>
        <v>0.93790921686502982</v>
      </c>
      <c r="H32" s="16">
        <f t="shared" si="12"/>
        <v>1.3263164643578544</v>
      </c>
      <c r="I32" s="16">
        <f t="shared" si="12"/>
        <v>0.92597755478430988</v>
      </c>
      <c r="J32" s="16">
        <f t="shared" si="12"/>
        <v>1.0000000008465895</v>
      </c>
      <c r="K32" s="16">
        <f t="shared" si="12"/>
        <v>2.0514289188622339</v>
      </c>
      <c r="L32" s="16">
        <f t="shared" si="12"/>
        <v>1</v>
      </c>
    </row>
    <row r="36" spans="4:4" x14ac:dyDescent="0.25">
      <c r="D36" s="186"/>
    </row>
  </sheetData>
  <mergeCells count="7">
    <mergeCell ref="C8:L8"/>
    <mergeCell ref="A1:C1"/>
    <mergeCell ref="B2:L2"/>
    <mergeCell ref="C4:L4"/>
    <mergeCell ref="C5:L5"/>
    <mergeCell ref="C6:L6"/>
    <mergeCell ref="C7:L7"/>
  </mergeCells>
  <pageMargins left="0.45" right="0.45" top="0.75" bottom="0.75" header="0.3" footer="0.3"/>
  <pageSetup scale="5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CC62F8-0E27-41D8-8FF8-D5F07D9FC851}"/>
</file>

<file path=customXml/itemProps2.xml><?xml version="1.0" encoding="utf-8"?>
<ds:datastoreItem xmlns:ds="http://schemas.openxmlformats.org/officeDocument/2006/customXml" ds:itemID="{233F652A-6773-45F8-850B-6868850FFB05}"/>
</file>

<file path=customXml/itemProps3.xml><?xml version="1.0" encoding="utf-8"?>
<ds:datastoreItem xmlns:ds="http://schemas.openxmlformats.org/officeDocument/2006/customXml" ds:itemID="{52D928AC-9C74-49EC-8CE9-76218064EB76}"/>
</file>

<file path=customXml/itemProps4.xml><?xml version="1.0" encoding="utf-8"?>
<ds:datastoreItem xmlns:ds="http://schemas.openxmlformats.org/officeDocument/2006/customXml" ds:itemID="{8008F17B-2225-40AF-8089-3150A2B35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</vt:lpstr>
      <vt:lpstr>A-RR Cross-Reference </vt:lpstr>
      <vt:lpstr>B - COS Results</vt:lpstr>
      <vt:lpstr>C-COS Allocation Factors</vt:lpstr>
      <vt:lpstr>D-Summary of Adjustments</vt:lpstr>
      <vt:lpstr>E-Summary of Results</vt:lpstr>
      <vt:lpstr>'A-RR Cross-Reference '!Print_Area</vt:lpstr>
      <vt:lpstr>'B - COS Results'!Print_Area</vt:lpstr>
      <vt:lpstr>Cover!Print_Area</vt:lpstr>
      <vt:lpstr>'D-Summary of Adjustments'!Print_Area</vt:lpstr>
      <vt:lpstr>'A-RR Cross-Reference '!Print_Titles</vt:lpstr>
      <vt:lpstr>'B - COS Results'!Print_Titles</vt:lpstr>
      <vt:lpstr>'C-COS Allocation Factors'!Print_Titles</vt:lpstr>
      <vt:lpstr>'D-Summary of Adjustments'!Print_Titles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Higgins</dc:creator>
  <cp:lastModifiedBy>Booth, Avery (UTC)</cp:lastModifiedBy>
  <dcterms:created xsi:type="dcterms:W3CDTF">2024-07-29T22:50:44Z</dcterms:created>
  <dcterms:modified xsi:type="dcterms:W3CDTF">2024-08-07T15:25:55Z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